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LWA\Desktop\SNAPP_Wood_2017\LiteratureReview\"/>
    </mc:Choice>
  </mc:AlternateContent>
  <xr:revisionPtr revIDLastSave="0" documentId="13_ncr:1_{F26791C8-D34B-438E-9176-04D55DBC033E}" xr6:coauthVersionLast="40" xr6:coauthVersionMax="40" xr10:uidLastSave="{00000000-0000-0000-0000-000000000000}"/>
  <bookViews>
    <workbookView xWindow="0" yWindow="0" windowWidth="17970" windowHeight="7365" tabRatio="515" activeTab="5" xr2:uid="{00000000-000D-0000-FFFF-FFFF00000000}"/>
  </bookViews>
  <sheets>
    <sheet name="Metadata" sheetId="16" r:id="rId1"/>
    <sheet name="Reference" sheetId="1" r:id="rId2"/>
    <sheet name="ExpD_Location" sheetId="12" r:id="rId3"/>
    <sheet name="CashCrop" sheetId="15" r:id="rId4"/>
    <sheet name="Treatment" sheetId="10" r:id="rId5"/>
    <sheet name="Results" sheetId="4" r:id="rId6"/>
  </sheets>
  <definedNames>
    <definedName name="_xlnm._FilterDatabase" localSheetId="5" hidden="1">Results!$A$1:$AC$1</definedName>
    <definedName name="_xlnm._FilterDatabase" localSheetId="4" hidden="1">Treatment!$A$1:$T$1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12" l="1"/>
  <c r="P39" i="12"/>
  <c r="P40" i="12"/>
  <c r="P41" i="12"/>
  <c r="P42" i="12"/>
  <c r="P43" i="12"/>
  <c r="P44" i="12"/>
  <c r="P45" i="12"/>
  <c r="P46" i="12"/>
  <c r="P38" i="12"/>
  <c r="R459" i="4" l="1"/>
  <c r="N459" i="4"/>
  <c r="R457" i="4"/>
  <c r="R455" i="4"/>
  <c r="N457" i="4"/>
  <c r="N455" i="4"/>
  <c r="N453" i="4"/>
  <c r="N451" i="4"/>
  <c r="R453" i="4"/>
  <c r="R451" i="4"/>
  <c r="R449" i="4"/>
  <c r="N449" i="4"/>
  <c r="R447" i="4"/>
  <c r="N447" i="4"/>
  <c r="R445" i="4"/>
  <c r="R443" i="4"/>
  <c r="N445" i="4"/>
  <c r="N443" i="4"/>
  <c r="N441" i="4"/>
  <c r="N439" i="4"/>
  <c r="R441" i="4"/>
  <c r="R439" i="4"/>
  <c r="R437" i="4"/>
  <c r="N437" i="4"/>
  <c r="R434" i="4"/>
  <c r="N434" i="4"/>
  <c r="R432" i="4"/>
  <c r="R430" i="4"/>
  <c r="N432" i="4"/>
  <c r="N430" i="4"/>
  <c r="N428" i="4"/>
  <c r="N426" i="4"/>
  <c r="R428" i="4"/>
  <c r="R426" i="4"/>
  <c r="R424" i="4"/>
  <c r="N424" i="4"/>
  <c r="R422" i="4"/>
  <c r="N422" i="4"/>
  <c r="N420" i="4"/>
  <c r="R420" i="4"/>
  <c r="R418" i="4"/>
  <c r="N418" i="4"/>
  <c r="R415" i="4"/>
  <c r="N415" i="4"/>
  <c r="R413" i="4"/>
  <c r="R411" i="4"/>
  <c r="N413" i="4"/>
  <c r="N411" i="4"/>
  <c r="N409" i="4"/>
  <c r="N407" i="4"/>
  <c r="R409" i="4"/>
  <c r="R407" i="4"/>
  <c r="R405" i="4"/>
  <c r="N405" i="4"/>
  <c r="R403" i="4"/>
  <c r="N403" i="4"/>
  <c r="R401" i="4"/>
  <c r="R399" i="4"/>
  <c r="N401" i="4"/>
  <c r="N399" i="4"/>
  <c r="N397" i="4"/>
  <c r="N395" i="4"/>
  <c r="R397" i="4"/>
  <c r="R395" i="4"/>
  <c r="R393" i="4"/>
  <c r="N393" i="4"/>
  <c r="R390" i="4"/>
  <c r="N390" i="4"/>
  <c r="R388" i="4"/>
  <c r="R386" i="4"/>
  <c r="N388" i="4"/>
  <c r="N386" i="4"/>
  <c r="N384" i="4"/>
  <c r="N382" i="4"/>
  <c r="R384" i="4"/>
  <c r="R382" i="4"/>
  <c r="R380" i="4"/>
  <c r="N380" i="4"/>
  <c r="R378" i="4"/>
  <c r="N378" i="4"/>
  <c r="N376" i="4"/>
  <c r="R376" i="4"/>
  <c r="R374" i="4"/>
  <c r="N374" i="4"/>
  <c r="R371" i="4"/>
  <c r="R369" i="4"/>
  <c r="R367" i="4"/>
  <c r="N371" i="4"/>
  <c r="N369" i="4"/>
  <c r="N367" i="4"/>
  <c r="N365" i="4"/>
  <c r="N363" i="4"/>
  <c r="R365" i="4"/>
  <c r="R363" i="4"/>
  <c r="R361" i="4"/>
  <c r="N361" i="4"/>
  <c r="N359" i="4"/>
  <c r="R355" i="4"/>
  <c r="N357" i="4"/>
  <c r="N355" i="4"/>
  <c r="N353" i="4"/>
  <c r="N351" i="4"/>
  <c r="R351" i="4"/>
  <c r="R349" i="4"/>
  <c r="N349" i="4"/>
  <c r="R346" i="4"/>
  <c r="N346" i="4"/>
  <c r="R344" i="4"/>
  <c r="R342" i="4"/>
  <c r="N344" i="4"/>
  <c r="N342" i="4"/>
  <c r="N340" i="4"/>
  <c r="N338" i="4"/>
  <c r="R340" i="4"/>
  <c r="R338" i="4"/>
  <c r="R336" i="4"/>
  <c r="N336" i="4"/>
  <c r="N334" i="4"/>
  <c r="R334" i="4"/>
  <c r="N332" i="4"/>
  <c r="R332" i="4"/>
  <c r="R330" i="4"/>
  <c r="N330" i="4"/>
  <c r="R327" i="4"/>
  <c r="N327" i="4"/>
  <c r="R325" i="4"/>
  <c r="R323" i="4"/>
  <c r="N325" i="4"/>
  <c r="N323" i="4"/>
  <c r="N321" i="4"/>
  <c r="N319" i="4"/>
  <c r="R321" i="4"/>
  <c r="R319" i="4"/>
  <c r="R317" i="4"/>
  <c r="N317" i="4"/>
  <c r="N309" i="4"/>
  <c r="N307" i="4"/>
  <c r="N305" i="4"/>
  <c r="R302" i="4"/>
  <c r="N302" i="4"/>
  <c r="R300" i="4"/>
  <c r="R298" i="4"/>
  <c r="N300" i="4"/>
  <c r="N298" i="4"/>
  <c r="N295" i="4"/>
  <c r="N296" i="4" s="1"/>
  <c r="N293" i="4"/>
  <c r="N294" i="4" s="1"/>
  <c r="R296" i="4"/>
  <c r="R294" i="4"/>
  <c r="R292" i="4"/>
  <c r="N291" i="4"/>
  <c r="N292" i="4" s="1"/>
  <c r="R290" i="4"/>
  <c r="N290" i="4"/>
  <c r="N288" i="4"/>
  <c r="R288" i="4"/>
  <c r="R286" i="4"/>
  <c r="N28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B50" authorId="0" shapeId="0" xr:uid="{DB28EBC5-F190-45CC-A982-28DC1579810D}">
      <text>
        <r>
          <rPr>
            <b/>
            <sz val="9"/>
            <color indexed="81"/>
            <rFont val="Tahoma"/>
            <family val="2"/>
          </rPr>
          <t>Lesley Atwood:</t>
        </r>
        <r>
          <rPr>
            <sz val="9"/>
            <color indexed="81"/>
            <rFont val="Tahoma"/>
            <family val="2"/>
          </rPr>
          <t xml:space="preserve">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r>
      </text>
    </comment>
    <comment ref="B52" authorId="0" shapeId="0" xr:uid="{4FA273B7-CEFD-485B-99C8-E2A13A5EE0F1}">
      <text>
        <r>
          <rPr>
            <b/>
            <sz val="9"/>
            <color indexed="81"/>
            <rFont val="Tahoma"/>
            <family val="2"/>
          </rPr>
          <t>Lesley Atwood:</t>
        </r>
        <r>
          <rPr>
            <sz val="9"/>
            <color indexed="81"/>
            <rFont val="Tahoma"/>
            <family val="2"/>
          </rPr>
          <t xml:space="preserve">
Name of fungicide used and rate or concentration</t>
        </r>
      </text>
    </comment>
    <comment ref="B53" authorId="0" shapeId="0" xr:uid="{EB3F4A13-4195-4DF0-BA7E-8BF72E1D62B2}">
      <text>
        <r>
          <rPr>
            <b/>
            <sz val="9"/>
            <color indexed="81"/>
            <rFont val="Tahoma"/>
            <family val="2"/>
          </rPr>
          <t>Lesley Atwood:</t>
        </r>
        <r>
          <rPr>
            <sz val="9"/>
            <color indexed="81"/>
            <rFont val="Tahoma"/>
            <family val="2"/>
          </rPr>
          <t xml:space="preserve">
Name of insecticide used and rate or concentration</t>
        </r>
      </text>
    </comment>
    <comment ref="B54" authorId="0" shapeId="0" xr:uid="{AE7F909D-41AA-4923-A9EF-512F45089D8F}">
      <text>
        <r>
          <rPr>
            <b/>
            <sz val="9"/>
            <color indexed="81"/>
            <rFont val="Tahoma"/>
            <family val="2"/>
          </rPr>
          <t>Lesley Atwood:</t>
        </r>
        <r>
          <rPr>
            <sz val="9"/>
            <color indexed="81"/>
            <rFont val="Tahoma"/>
            <family val="2"/>
          </rPr>
          <t xml:space="preserve">
description of when pesticide was applied to experimental plot</t>
        </r>
      </text>
    </comment>
    <comment ref="B57" authorId="0" shapeId="0" xr:uid="{3736F40D-A398-433D-8736-C318A0F74A92}">
      <text>
        <r>
          <rPr>
            <b/>
            <sz val="9"/>
            <color rgb="FF000000"/>
            <rFont val="Tahoma"/>
            <family val="2"/>
          </rPr>
          <t>Lesley Atwood:</t>
        </r>
        <r>
          <rPr>
            <sz val="9"/>
            <color rgb="FF000000"/>
            <rFont val="Tahoma"/>
            <family val="2"/>
          </rPr>
          <t xml:space="preserve">
</t>
        </r>
        <r>
          <rPr>
            <sz val="9"/>
            <color rgb="FF000000"/>
            <rFont val="Tahoma"/>
            <family val="2"/>
          </rPr>
          <t>Description of any other treatments included in the study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8FC1930D-361E-4127-B382-63033A91EC6D}">
      <text>
        <r>
          <rPr>
            <b/>
            <sz val="9"/>
            <color rgb="FF000000"/>
            <rFont val="Tahoma"/>
            <family val="2"/>
          </rPr>
          <t>Lesley Atwood:</t>
        </r>
        <r>
          <rPr>
            <sz val="9"/>
            <color rgb="FF000000"/>
            <rFont val="Tahoma"/>
            <family val="2"/>
          </rPr>
          <t xml:space="preserve">
</t>
        </r>
        <r>
          <rPr>
            <sz val="9"/>
            <color rgb="FF000000"/>
            <rFont val="Tahoma"/>
            <family val="2"/>
          </rPr>
          <t>Unique identification number for this synthesis (coincides with # of papers included)</t>
        </r>
      </text>
    </comment>
    <comment ref="B1" authorId="0" shapeId="0" xr:uid="{8B96E12E-0F4F-4B9A-B769-83182CC14B3B}">
      <text>
        <r>
          <rPr>
            <b/>
            <sz val="9"/>
            <color rgb="FF000000"/>
            <rFont val="Tahoma"/>
            <family val="2"/>
          </rPr>
          <t>Lesley Atwood:</t>
        </r>
        <r>
          <rPr>
            <sz val="9"/>
            <color rgb="FF000000"/>
            <rFont val="Tahoma"/>
            <family val="2"/>
          </rPr>
          <t xml:space="preserve">
</t>
        </r>
        <r>
          <rPr>
            <sz val="9"/>
            <color rgb="FF000000"/>
            <rFont val="Tahoma"/>
            <family val="2"/>
          </rPr>
          <t>Digital Object Identifier (permanent and unique string of characters)</t>
        </r>
      </text>
    </comment>
    <comment ref="C1" authorId="0" shapeId="0" xr:uid="{E24568CF-5DD4-4911-A99D-5B9101D99309}">
      <text>
        <r>
          <rPr>
            <b/>
            <sz val="9"/>
            <color indexed="81"/>
            <rFont val="Tahoma"/>
            <family val="2"/>
          </rPr>
          <t>Lesley Atwood:</t>
        </r>
        <r>
          <rPr>
            <sz val="9"/>
            <color indexed="81"/>
            <rFont val="Tahoma"/>
            <family val="2"/>
          </rPr>
          <t xml:space="preserve">
Last, First initial., Middle initial., next author, &amp; last author</t>
        </r>
      </text>
    </comment>
    <comment ref="D1" authorId="0" shapeId="0" xr:uid="{123DF3E9-0B46-4797-B8C2-D3F50D3DFF57}">
      <text>
        <r>
          <rPr>
            <b/>
            <sz val="9"/>
            <color indexed="81"/>
            <rFont val="Tahoma"/>
            <family val="2"/>
          </rPr>
          <t>Lesley Atwood:</t>
        </r>
        <r>
          <rPr>
            <sz val="9"/>
            <color indexed="81"/>
            <rFont val="Tahoma"/>
            <family val="2"/>
          </rPr>
          <t xml:space="preserve">
Last et al. OR Last &amp; Last</t>
        </r>
      </text>
    </comment>
    <comment ref="E1" authorId="0" shapeId="0" xr:uid="{F43AAA82-AA2C-4F83-8A15-E9335DC6F091}">
      <text>
        <r>
          <rPr>
            <b/>
            <sz val="9"/>
            <color indexed="81"/>
            <rFont val="Tahoma"/>
            <family val="2"/>
          </rPr>
          <t>Lesley Atwood:</t>
        </r>
        <r>
          <rPr>
            <sz val="9"/>
            <color indexed="81"/>
            <rFont val="Tahoma"/>
            <family val="2"/>
          </rPr>
          <t xml:space="preserve">
Year publication was printed</t>
        </r>
      </text>
    </comment>
    <comment ref="F1" authorId="0" shapeId="0" xr:uid="{6FF2A641-0289-4FC8-9ABE-100823A5DC31}">
      <text>
        <r>
          <rPr>
            <b/>
            <sz val="9"/>
            <color indexed="81"/>
            <rFont val="Tahoma"/>
            <family val="2"/>
          </rPr>
          <t>Lesley Atwood:</t>
        </r>
        <r>
          <rPr>
            <sz val="9"/>
            <color indexed="81"/>
            <rFont val="Tahoma"/>
            <family val="2"/>
          </rPr>
          <t xml:space="preserve">
Name of journal paper is published in</t>
        </r>
      </text>
    </comment>
    <comment ref="G1" authorId="0" shapeId="0" xr:uid="{C5FF6B0E-FA61-44DD-B422-B8B07E578E6E}">
      <text>
        <r>
          <rPr>
            <b/>
            <sz val="9"/>
            <color rgb="FF000000"/>
            <rFont val="Tahoma"/>
            <family val="2"/>
          </rPr>
          <t>Lesley Atwood:</t>
        </r>
        <r>
          <rPr>
            <sz val="9"/>
            <color rgb="FF000000"/>
            <rFont val="Tahoma"/>
            <family val="2"/>
          </rPr>
          <t xml:space="preserve">
</t>
        </r>
        <r>
          <rPr>
            <sz val="9"/>
            <color rgb="FF000000"/>
            <rFont val="Tahoma"/>
            <family val="2"/>
          </rPr>
          <t>Journal volume #, if there is an issue # include it as Volume (Issue) (e.g. 62(1))</t>
        </r>
      </text>
    </comment>
    <comment ref="H1" authorId="0" shapeId="0" xr:uid="{DD1BB631-CBF3-42D8-8374-21791A27B2F2}">
      <text>
        <r>
          <rPr>
            <b/>
            <sz val="9"/>
            <color rgb="FF000000"/>
            <rFont val="Tahoma"/>
            <family val="2"/>
          </rPr>
          <t>Lesley Atwood:</t>
        </r>
        <r>
          <rPr>
            <sz val="9"/>
            <color rgb="FF000000"/>
            <rFont val="Tahoma"/>
            <family val="2"/>
          </rPr>
          <t xml:space="preserve">
</t>
        </r>
        <r>
          <rPr>
            <sz val="9"/>
            <color rgb="FF000000"/>
            <rFont val="Tahoma"/>
            <family val="2"/>
          </rPr>
          <t>Complete title of article (first letter of first word capitalized; all other words lower case (except proper nouns))</t>
        </r>
      </text>
    </comment>
    <comment ref="I1" authorId="0" shapeId="0" xr:uid="{FC3CD7CF-68F1-4014-A882-1B0CC52F6F27}">
      <text>
        <r>
          <rPr>
            <b/>
            <sz val="9"/>
            <color indexed="81"/>
            <rFont val="Tahoma"/>
            <family val="2"/>
          </rPr>
          <t>Lesley Atwood:</t>
        </r>
        <r>
          <rPr>
            <sz val="9"/>
            <color indexed="81"/>
            <rFont val="Tahoma"/>
            <family val="2"/>
          </rPr>
          <t xml:space="preserve">
Journal page #s</t>
        </r>
      </text>
    </comment>
    <comment ref="J1" authorId="0" shapeId="0" xr:uid="{D6414215-42F7-4908-B4EB-D3BCDEAA55DD}">
      <text>
        <r>
          <rPr>
            <b/>
            <sz val="9"/>
            <color rgb="FF000000"/>
            <rFont val="Tahoma"/>
            <family val="2"/>
          </rPr>
          <t>Lesley Atwood:</t>
        </r>
        <r>
          <rPr>
            <sz val="9"/>
            <color rgb="FF000000"/>
            <rFont val="Tahoma"/>
            <family val="2"/>
          </rPr>
          <t xml:space="preserve">
</t>
        </r>
        <r>
          <rPr>
            <sz val="9"/>
            <color rgb="FF000000"/>
            <rFont val="Tahoma"/>
            <family val="2"/>
          </rPr>
          <t>Individual who read and extracted data</t>
        </r>
      </text>
    </comment>
    <comment ref="K1" authorId="0" shapeId="0" xr:uid="{7DA9F40D-F940-4C9F-A584-E9A0BEE4CB76}">
      <text>
        <r>
          <rPr>
            <b/>
            <sz val="9"/>
            <color rgb="FF000000"/>
            <rFont val="Tahoma"/>
            <family val="2"/>
          </rPr>
          <t>Lesley Atwood:</t>
        </r>
        <r>
          <rPr>
            <sz val="9"/>
            <color rgb="FF000000"/>
            <rFont val="Tahoma"/>
            <family val="2"/>
          </rPr>
          <t xml:space="preserve">
</t>
        </r>
        <r>
          <rPr>
            <sz val="9"/>
            <color rgb="FF000000"/>
            <rFont val="Tahoma"/>
            <family val="2"/>
          </rPr>
          <t>Date the reader read and extracted article data</t>
        </r>
      </text>
    </comment>
    <comment ref="L1" authorId="0" shapeId="0" xr:uid="{418B282F-1EC2-4B9F-8ED7-933DF7B70A12}">
      <text>
        <r>
          <rPr>
            <b/>
            <sz val="9"/>
            <color rgb="FF000000"/>
            <rFont val="Tahoma"/>
            <family val="2"/>
          </rPr>
          <t>Lesley Atwood:</t>
        </r>
        <r>
          <rPr>
            <sz val="9"/>
            <color rgb="FF000000"/>
            <rFont val="Tahoma"/>
            <family val="2"/>
          </rPr>
          <t xml:space="preserve">
</t>
        </r>
        <r>
          <rPr>
            <sz val="9"/>
            <color rgb="FF000000"/>
            <rFont val="Tahoma"/>
            <family val="2"/>
          </rPr>
          <t>Comments about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CE7D5A1B-98B9-46AF-B89B-0C7BDE23F48D}">
      <text>
        <r>
          <rPr>
            <b/>
            <sz val="9"/>
            <color indexed="81"/>
            <rFont val="Tahoma"/>
            <family val="2"/>
          </rPr>
          <t>Lesley Atwood:</t>
        </r>
        <r>
          <rPr>
            <sz val="9"/>
            <color indexed="81"/>
            <rFont val="Tahoma"/>
            <family val="2"/>
          </rPr>
          <t xml:space="preserve">
Same as 'Reference:DOI' value</t>
        </r>
      </text>
    </comment>
    <comment ref="B1" authorId="0" shapeId="0" xr:uid="{4BA49AFD-FBBB-4181-AC64-2FA6E1C0FB2C}">
      <text>
        <r>
          <rPr>
            <b/>
            <sz val="9"/>
            <color rgb="FF000000"/>
            <rFont val="Tahoma"/>
            <family val="2"/>
          </rPr>
          <t>Lesley Atwood:</t>
        </r>
        <r>
          <rPr>
            <sz val="9"/>
            <color rgb="FF000000"/>
            <rFont val="Tahoma"/>
            <family val="2"/>
          </rPr>
          <t xml:space="preserve">
</t>
        </r>
        <r>
          <rPr>
            <sz val="9"/>
            <color rgb="FF000000"/>
            <rFont val="Tahoma"/>
            <family val="2"/>
          </rPr>
          <t>Unique identification number for this synthesis (coincides with # of papers included)</t>
        </r>
      </text>
    </comment>
    <comment ref="C1" authorId="0" shapeId="0" xr:uid="{00000000-0006-0000-0200-000001000000}">
      <text>
        <r>
          <rPr>
            <b/>
            <sz val="9"/>
            <color indexed="81"/>
            <rFont val="Tahoma"/>
            <family val="2"/>
          </rPr>
          <t xml:space="preserve">Lesley Atwood
</t>
        </r>
        <r>
          <rPr>
            <sz val="9"/>
            <color indexed="81"/>
            <rFont val="Tahoma"/>
            <family val="2"/>
          </rPr>
          <t xml:space="preserve">If experiment has multiple sites, create a new row with a unique number [ 1 to x ] for each site. Keep Paper_id the same for each site.  0 = only one site  </t>
        </r>
      </text>
    </comment>
    <comment ref="D1" authorId="0" shapeId="0" xr:uid="{ECBFD05B-C2F5-4534-A7B0-44F0BF85DC0D}">
      <text>
        <r>
          <rPr>
            <b/>
            <sz val="9"/>
            <color rgb="FF000000"/>
            <rFont val="Tahoma"/>
            <family val="2"/>
          </rPr>
          <t>Lesley Atwood:</t>
        </r>
        <r>
          <rPr>
            <sz val="9"/>
            <color rgb="FF000000"/>
            <rFont val="Tahoma"/>
            <family val="2"/>
          </rPr>
          <t xml:space="preserve">
</t>
        </r>
        <r>
          <rPr>
            <sz val="9"/>
            <color rgb="FF000000"/>
            <rFont val="Tahoma"/>
            <family val="2"/>
          </rPr>
          <t>Description of soil type provided by authors</t>
        </r>
      </text>
    </comment>
    <comment ref="E1" authorId="0" shapeId="0" xr:uid="{EC444E5E-71D0-4367-A5E1-FF836752867B}">
      <text>
        <r>
          <rPr>
            <b/>
            <sz val="9"/>
            <color indexed="81"/>
            <rFont val="Tahoma"/>
            <family val="2"/>
          </rPr>
          <t>Lesley Atwood:</t>
        </r>
        <r>
          <rPr>
            <sz val="9"/>
            <color indexed="81"/>
            <rFont val="Tahoma"/>
            <family val="2"/>
          </rPr>
          <t xml:space="preserve">
Name of city or research station where study was conducted</t>
        </r>
      </text>
    </comment>
    <comment ref="F1" authorId="0" shapeId="0" xr:uid="{E2B18479-3C60-4688-A439-86C95E1439B2}">
      <text>
        <r>
          <rPr>
            <b/>
            <sz val="9"/>
            <color indexed="81"/>
            <rFont val="Tahoma"/>
            <family val="2"/>
          </rPr>
          <t>Lesley Atwood:</t>
        </r>
        <r>
          <rPr>
            <sz val="9"/>
            <color indexed="81"/>
            <rFont val="Tahoma"/>
            <family val="2"/>
          </rPr>
          <t xml:space="preserve">
State study was conducted</t>
        </r>
      </text>
    </comment>
    <comment ref="G1" authorId="0" shapeId="0" xr:uid="{69A102E4-2185-4952-AC93-4E6898FBC40A}">
      <text>
        <r>
          <rPr>
            <b/>
            <sz val="9"/>
            <color rgb="FF000000"/>
            <rFont val="Tahoma"/>
            <family val="2"/>
          </rPr>
          <t>Lesley Atwood:</t>
        </r>
        <r>
          <rPr>
            <sz val="9"/>
            <color rgb="FF000000"/>
            <rFont val="Tahoma"/>
            <family val="2"/>
          </rPr>
          <t xml:space="preserve">
</t>
        </r>
        <r>
          <rPr>
            <sz val="9"/>
            <color rgb="FF000000"/>
            <rFont val="Tahoma"/>
            <family val="2"/>
          </rPr>
          <t>Latitude of study location</t>
        </r>
      </text>
    </comment>
    <comment ref="H1" authorId="0" shapeId="0" xr:uid="{A1C32D22-E69B-47F7-B174-37B670681E87}">
      <text>
        <r>
          <rPr>
            <b/>
            <sz val="9"/>
            <color rgb="FF000000"/>
            <rFont val="Tahoma"/>
            <family val="2"/>
          </rPr>
          <t>Lesley Atwood:</t>
        </r>
        <r>
          <rPr>
            <sz val="9"/>
            <color rgb="FF000000"/>
            <rFont val="Tahoma"/>
            <family val="2"/>
          </rPr>
          <t xml:space="preserve">
</t>
        </r>
        <r>
          <rPr>
            <sz val="9"/>
            <color rgb="FF000000"/>
            <rFont val="Tahoma"/>
            <family val="2"/>
          </rPr>
          <t>Longitude of study location</t>
        </r>
      </text>
    </comment>
    <comment ref="I1" authorId="0" shapeId="0" xr:uid="{6E438F3B-F328-4244-BCDF-2DE5C135E999}">
      <text>
        <r>
          <rPr>
            <b/>
            <sz val="9"/>
            <color rgb="FF000000"/>
            <rFont val="Tahoma"/>
            <family val="2"/>
          </rPr>
          <t>Lesley Atwood:</t>
        </r>
        <r>
          <rPr>
            <sz val="9"/>
            <color rgb="FF000000"/>
            <rFont val="Tahoma"/>
            <family val="2"/>
          </rPr>
          <t xml:space="preserve">
</t>
        </r>
        <r>
          <rPr>
            <sz val="9"/>
            <color rgb="FF000000"/>
            <rFont val="Tahoma"/>
            <family val="2"/>
          </rPr>
          <t>Year study began (Spring following first winter cover crop was planted)</t>
        </r>
      </text>
    </comment>
    <comment ref="J1" authorId="0" shapeId="0" xr:uid="{559B57FA-F8B1-45DF-8B48-027A41B811A3}">
      <text>
        <r>
          <rPr>
            <b/>
            <sz val="9"/>
            <color indexed="81"/>
            <rFont val="Tahoma"/>
            <family val="2"/>
          </rPr>
          <t>Lesley Atwood:</t>
        </r>
        <r>
          <rPr>
            <sz val="9"/>
            <color indexed="81"/>
            <rFont val="Tahoma"/>
            <family val="2"/>
          </rPr>
          <t xml:space="preserve">
Number of years study was conducted</t>
        </r>
      </text>
    </comment>
    <comment ref="K1" authorId="0" shapeId="0" xr:uid="{99E1BDCC-74B3-44FD-93BE-71A7460804B1}">
      <text>
        <r>
          <rPr>
            <b/>
            <sz val="9"/>
            <color rgb="FF000000"/>
            <rFont val="Tahoma"/>
            <family val="2"/>
          </rPr>
          <t>Lesley Atwood:</t>
        </r>
        <r>
          <rPr>
            <sz val="9"/>
            <color rgb="FF000000"/>
            <rFont val="Tahoma"/>
            <family val="2"/>
          </rPr>
          <t xml:space="preserve">
</t>
        </r>
        <r>
          <rPr>
            <sz val="9"/>
            <color rgb="FF000000"/>
            <rFont val="Tahoma"/>
            <family val="2"/>
          </rPr>
          <t>Annual precipitation (mm) for study site (record only if reported)</t>
        </r>
      </text>
    </comment>
    <comment ref="L1" authorId="0" shapeId="0" xr:uid="{0042C850-03E5-4DB0-B1DE-434F8D645784}">
      <text>
        <r>
          <rPr>
            <b/>
            <sz val="9"/>
            <color rgb="FF000000"/>
            <rFont val="Tahoma"/>
            <family val="2"/>
          </rPr>
          <t>Lesley Atwood:</t>
        </r>
        <r>
          <rPr>
            <sz val="9"/>
            <color rgb="FF000000"/>
            <rFont val="Tahoma"/>
            <family val="2"/>
          </rPr>
          <t xml:space="preserve">
</t>
        </r>
        <r>
          <rPr>
            <sz val="9"/>
            <color rgb="FF000000"/>
            <rFont val="Tahoma"/>
            <family val="2"/>
          </rPr>
          <t>Any field history author reports for the study site</t>
        </r>
      </text>
    </comment>
    <comment ref="M1" authorId="0" shapeId="0" xr:uid="{39BF5D4D-B8BD-4CF3-A94F-6DB9606D0822}">
      <text>
        <r>
          <rPr>
            <b/>
            <sz val="9"/>
            <color indexed="81"/>
            <rFont val="Tahoma"/>
            <family val="2"/>
          </rPr>
          <t>Lesley Atwood:</t>
        </r>
        <r>
          <rPr>
            <sz val="9"/>
            <color indexed="81"/>
            <rFont val="Tahoma"/>
            <family val="2"/>
          </rPr>
          <t xml:space="preserve">
Experimental design: provide same description used by authors... latin square, randomized complete block (RCBD), site comparison, paired, before-and-after</t>
        </r>
      </text>
    </comment>
    <comment ref="N1" authorId="0" shapeId="0" xr:uid="{A57D0D06-C919-40FF-B65B-E558014F50D2}">
      <text>
        <r>
          <rPr>
            <b/>
            <sz val="9"/>
            <color rgb="FF000000"/>
            <rFont val="Tahoma"/>
            <family val="2"/>
          </rPr>
          <t>Lesley Atwood:</t>
        </r>
        <r>
          <rPr>
            <sz val="9"/>
            <color rgb="FF000000"/>
            <rFont val="Tahoma"/>
            <family val="2"/>
          </rPr>
          <t xml:space="preserve">
</t>
        </r>
        <r>
          <rPr>
            <sz val="9"/>
            <color rgb="FF000000"/>
            <rFont val="Tahoma"/>
            <family val="2"/>
          </rPr>
          <t>Describe any nuiances of the experimental design (split plot, etc.)</t>
        </r>
      </text>
    </comment>
    <comment ref="O1" authorId="0" shapeId="0" xr:uid="{0A45D4A4-AA64-4ABC-BAEF-64D16F30E500}">
      <text>
        <r>
          <rPr>
            <b/>
            <sz val="9"/>
            <color rgb="FF000000"/>
            <rFont val="Tahoma"/>
            <family val="2"/>
          </rPr>
          <t>Lesley Atwood:</t>
        </r>
        <r>
          <rPr>
            <sz val="9"/>
            <color rgb="FF000000"/>
            <rFont val="Tahoma"/>
            <family val="2"/>
          </rPr>
          <t xml:space="preserve">
</t>
        </r>
        <r>
          <rPr>
            <sz val="9"/>
            <color rgb="FF000000"/>
            <rFont val="Tahoma"/>
            <family val="2"/>
          </rPr>
          <t xml:space="preserve"># of replications </t>
        </r>
      </text>
    </comment>
    <comment ref="P1" authorId="0" shapeId="0" xr:uid="{F1E30575-3BF5-450A-A21B-53B1C266483C}">
      <text>
        <r>
          <rPr>
            <b/>
            <sz val="9"/>
            <color rgb="FF000000"/>
            <rFont val="Tahoma"/>
            <family val="2"/>
          </rPr>
          <t>Lesley Atwood:</t>
        </r>
        <r>
          <rPr>
            <sz val="9"/>
            <color rgb="FF000000"/>
            <rFont val="Tahoma"/>
            <family val="2"/>
          </rPr>
          <t xml:space="preserve">
</t>
        </r>
        <r>
          <rPr>
            <sz val="9"/>
            <color rgb="FF000000"/>
            <rFont val="Tahoma"/>
            <family val="2"/>
          </rPr>
          <t>Width of smallest plots (e.g.  If split-split plot arrangement record the sub-subplot size)</t>
        </r>
      </text>
    </comment>
    <comment ref="Q1" authorId="0" shapeId="0" xr:uid="{133A41DD-8400-4A4E-812C-2CC6E0C8730C}">
      <text>
        <r>
          <rPr>
            <b/>
            <sz val="9"/>
            <color rgb="FF000000"/>
            <rFont val="Tahoma"/>
            <family val="2"/>
          </rPr>
          <t>Lesley Atwood:</t>
        </r>
        <r>
          <rPr>
            <sz val="9"/>
            <color rgb="FF000000"/>
            <rFont val="Tahoma"/>
            <family val="2"/>
          </rPr>
          <t xml:space="preserve">
</t>
        </r>
        <r>
          <rPr>
            <sz val="9"/>
            <color rgb="FF000000"/>
            <rFont val="Tahoma"/>
            <family val="2"/>
          </rPr>
          <t>Length of smallest plots (e.g.  If split-split plot arrangement record the sub-subplot size)</t>
        </r>
      </text>
    </comment>
    <comment ref="R1" authorId="0" shapeId="0" xr:uid="{74ED55F9-1479-4613-BAF8-9B1D95392D8A}">
      <text>
        <r>
          <rPr>
            <b/>
            <sz val="9"/>
            <color rgb="FF000000"/>
            <rFont val="Tahoma"/>
            <family val="2"/>
          </rPr>
          <t>Lesley Atwood:</t>
        </r>
        <r>
          <rPr>
            <sz val="9"/>
            <color rgb="FF000000"/>
            <rFont val="Tahoma"/>
            <family val="2"/>
          </rPr>
          <t xml:space="preserve">
</t>
        </r>
        <r>
          <rPr>
            <sz val="9"/>
            <color rgb="FF000000"/>
            <rFont val="Tahoma"/>
            <family val="2"/>
          </rPr>
          <t>Total number of treatments included in study (main level only = 1, split plot = 2, split-split plot = 3, etc. )</t>
        </r>
      </text>
    </comment>
    <comment ref="S1" authorId="0" shapeId="0" xr:uid="{73E82C80-BF8D-48F7-8FB8-A371ABC06A91}">
      <text>
        <r>
          <rPr>
            <b/>
            <sz val="9"/>
            <color rgb="FF000000"/>
            <rFont val="Tahoma"/>
            <family val="2"/>
          </rPr>
          <t>Lesley Atwood:</t>
        </r>
        <r>
          <rPr>
            <sz val="9"/>
            <color rgb="FF000000"/>
            <rFont val="Tahoma"/>
            <family val="2"/>
          </rPr>
          <t xml:space="preserve">
</t>
        </r>
        <r>
          <rPr>
            <sz val="9"/>
            <color rgb="FF000000"/>
            <rFont val="Tahoma"/>
            <family val="2"/>
          </rPr>
          <t>Abbreviated description of main plot level treatment (e.g. cover crop type), prioritize treatment of interest (cover crops, tillage, seedling management, soil fertility)</t>
        </r>
      </text>
    </comment>
    <comment ref="T1" authorId="0" shapeId="0" xr:uid="{0901777F-5780-4ED1-9A3D-7721DFDD06EB}">
      <text>
        <r>
          <rPr>
            <b/>
            <sz val="9"/>
            <color rgb="FF000000"/>
            <rFont val="Tahoma"/>
            <family val="2"/>
          </rPr>
          <t>Lesley Atwood:</t>
        </r>
        <r>
          <rPr>
            <sz val="9"/>
            <color rgb="FF000000"/>
            <rFont val="Tahoma"/>
            <family val="2"/>
          </rPr>
          <t xml:space="preserve">
</t>
        </r>
        <r>
          <rPr>
            <sz val="9"/>
            <color rgb="FF000000"/>
            <rFont val="Tahoma"/>
            <family val="2"/>
          </rPr>
          <t>Number of levels of main treatment  (e.g. fallow, cereal rye, hairy vetch/cereal rye mix = 3 levels)</t>
        </r>
      </text>
    </comment>
    <comment ref="U1" authorId="0" shapeId="0" xr:uid="{03B37EFD-A70D-4F83-81BD-F8CA33CD180C}">
      <text>
        <r>
          <rPr>
            <b/>
            <sz val="9"/>
            <color rgb="FF000000"/>
            <rFont val="Tahoma"/>
            <family val="2"/>
          </rPr>
          <t>Lesley Atwood:</t>
        </r>
        <r>
          <rPr>
            <sz val="9"/>
            <color rgb="FF000000"/>
            <rFont val="Tahoma"/>
            <family val="2"/>
          </rPr>
          <t xml:space="preserve">
</t>
        </r>
        <r>
          <rPr>
            <sz val="9"/>
            <color rgb="FF000000"/>
            <rFont val="Tahoma"/>
            <family val="2"/>
          </rPr>
          <t>Abbreviated description of split plot level treatment (e.g. cover crop type)</t>
        </r>
      </text>
    </comment>
    <comment ref="V1" authorId="0" shapeId="0" xr:uid="{7C445B0B-A0EE-40E3-8D07-0578784288FD}">
      <text>
        <r>
          <rPr>
            <b/>
            <sz val="9"/>
            <color indexed="81"/>
            <rFont val="Tahoma"/>
            <family val="2"/>
          </rPr>
          <t>Lesley Atwood:</t>
        </r>
        <r>
          <rPr>
            <sz val="9"/>
            <color indexed="81"/>
            <rFont val="Tahoma"/>
            <family val="2"/>
          </rPr>
          <t xml:space="preserve">
Number of levels of split treatment  (e.g. fallow, cereal rye, hairy vetch/cereal rye mix = 3 levels)</t>
        </r>
      </text>
    </comment>
    <comment ref="W1" authorId="0" shapeId="0" xr:uid="{2C88BFBC-4C6C-46BB-B521-48515716C57C}">
      <text>
        <r>
          <rPr>
            <b/>
            <sz val="9"/>
            <color rgb="FF000000"/>
            <rFont val="Tahoma"/>
            <family val="2"/>
          </rPr>
          <t>Lesley Atwood:</t>
        </r>
        <r>
          <rPr>
            <sz val="9"/>
            <color rgb="FF000000"/>
            <rFont val="Tahoma"/>
            <family val="2"/>
          </rPr>
          <t xml:space="preserve">
</t>
        </r>
        <r>
          <rPr>
            <sz val="9"/>
            <color rgb="FF000000"/>
            <rFont val="Tahoma"/>
            <family val="2"/>
          </rPr>
          <t>Abbreviated description of split-split plot level treatment (e.g. cover crop type)</t>
        </r>
      </text>
    </comment>
    <comment ref="X1" authorId="0" shapeId="0" xr:uid="{5F797054-8C39-4B25-876F-C99556E15AF0}">
      <text>
        <r>
          <rPr>
            <b/>
            <sz val="9"/>
            <color indexed="81"/>
            <rFont val="Tahoma"/>
            <family val="2"/>
          </rPr>
          <t>Lesley Atwood:</t>
        </r>
        <r>
          <rPr>
            <sz val="9"/>
            <color indexed="81"/>
            <rFont val="Tahoma"/>
            <family val="2"/>
          </rPr>
          <t xml:space="preserve">
Number of levels of split-split treatment  (e.g. fallow, cereal rye, hairy vetch/cereal rye mix = 3 levels)</t>
        </r>
      </text>
    </comment>
    <comment ref="Y1" authorId="0" shapeId="0" xr:uid="{8657EEC8-DE72-47F3-950C-90F22556601C}">
      <text>
        <r>
          <rPr>
            <b/>
            <sz val="9"/>
            <color indexed="81"/>
            <rFont val="Tahoma"/>
            <family val="2"/>
          </rPr>
          <t>Lesley Atwood:</t>
        </r>
        <r>
          <rPr>
            <sz val="9"/>
            <color indexed="81"/>
            <rFont val="Tahoma"/>
            <family val="2"/>
          </rPr>
          <t xml:space="preserve">
Abbreviated description of split-split-split plot level treatment (e.g. cover crop type)</t>
        </r>
      </text>
    </comment>
    <comment ref="Z1" authorId="0" shapeId="0" xr:uid="{2412FC13-6CE1-4CA9-9983-B1D545E21F16}">
      <text>
        <r>
          <rPr>
            <b/>
            <sz val="9"/>
            <color indexed="81"/>
            <rFont val="Tahoma"/>
            <family val="2"/>
          </rPr>
          <t>Lesley Atwood:</t>
        </r>
        <r>
          <rPr>
            <sz val="9"/>
            <color indexed="81"/>
            <rFont val="Tahoma"/>
            <family val="2"/>
          </rPr>
          <t xml:space="preserve">
Number of levels of split-split-split treatment  (e.g. fallow, cereal rye, hairy vetch/cereal rye mix = 3 levels)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C1D3E522-149F-4E92-9B35-2E4B327F061B}">
      <text>
        <r>
          <rPr>
            <b/>
            <sz val="9"/>
            <color rgb="FF000000"/>
            <rFont val="Tahoma"/>
            <family val="2"/>
          </rPr>
          <t>Lesley Atwood:</t>
        </r>
        <r>
          <rPr>
            <sz val="9"/>
            <color rgb="FF000000"/>
            <rFont val="Tahoma"/>
            <family val="2"/>
          </rPr>
          <t xml:space="preserve">
</t>
        </r>
        <r>
          <rPr>
            <sz val="9"/>
            <color rgb="FF000000"/>
            <rFont val="Tahoma"/>
            <family val="2"/>
          </rPr>
          <t>Same as 'Reference:DOI' value</t>
        </r>
      </text>
    </comment>
    <comment ref="B1" authorId="0" shapeId="0" xr:uid="{57C9C9D3-1B75-48E7-A113-10C2D866708E}">
      <text>
        <r>
          <rPr>
            <b/>
            <sz val="9"/>
            <color rgb="FF000000"/>
            <rFont val="Tahoma"/>
            <family val="2"/>
          </rPr>
          <t>Lesley Atwood:</t>
        </r>
        <r>
          <rPr>
            <sz val="9"/>
            <color rgb="FF000000"/>
            <rFont val="Tahoma"/>
            <family val="2"/>
          </rPr>
          <t xml:space="preserve">
</t>
        </r>
        <r>
          <rPr>
            <sz val="9"/>
            <color rgb="FF000000"/>
            <rFont val="Tahoma"/>
            <family val="2"/>
          </rPr>
          <t>'ExpD_Location:Year_start' - 'ExpD_Location:Years_num'</t>
        </r>
      </text>
    </comment>
    <comment ref="C1" authorId="0" shapeId="0" xr:uid="{F7E004D0-684E-43C3-AD63-1D8C4F817A40}">
      <text>
        <r>
          <rPr>
            <b/>
            <sz val="9"/>
            <color rgb="FF000000"/>
            <rFont val="Tahoma"/>
            <family val="2"/>
          </rPr>
          <t>Lesley Atwood:</t>
        </r>
        <r>
          <rPr>
            <sz val="9"/>
            <color rgb="FF000000"/>
            <rFont val="Tahoma"/>
            <family val="2"/>
          </rPr>
          <t xml:space="preserve">
</t>
        </r>
        <r>
          <rPr>
            <sz val="9"/>
            <color rgb="FF000000"/>
            <rFont val="Tahoma"/>
            <family val="2"/>
          </rPr>
          <t>Tillage implemented prior to cash crop planting (e.g. chisel, moldboard, no-tillage)</t>
        </r>
      </text>
    </comment>
    <comment ref="D1" authorId="0" shapeId="0" xr:uid="{9076682E-1285-4998-ADAD-83FC7A4CCFB5}">
      <text>
        <r>
          <rPr>
            <b/>
            <sz val="9"/>
            <color rgb="FF000000"/>
            <rFont val="Tahoma"/>
            <family val="2"/>
          </rPr>
          <t>Lesley Atwood:</t>
        </r>
        <r>
          <rPr>
            <sz val="9"/>
            <color rgb="FF000000"/>
            <rFont val="Tahoma"/>
            <family val="2"/>
          </rPr>
          <t xml:space="preserve">
</t>
        </r>
        <r>
          <rPr>
            <sz val="9"/>
            <color rgb="FF000000"/>
            <rFont val="Tahoma"/>
            <family val="2"/>
          </rPr>
          <t>Seeding density of cash crops (# seeds/ha)</t>
        </r>
      </text>
    </comment>
    <comment ref="E1" authorId="0" shapeId="0" xr:uid="{8271553F-6587-4207-84A8-A99D31A602CC}">
      <text>
        <r>
          <rPr>
            <b/>
            <sz val="9"/>
            <color rgb="FF000000"/>
            <rFont val="Tahoma"/>
            <family val="2"/>
          </rPr>
          <t>Lesley Atwood:</t>
        </r>
        <r>
          <rPr>
            <sz val="9"/>
            <color rgb="FF000000"/>
            <rFont val="Tahoma"/>
            <family val="2"/>
          </rPr>
          <t xml:space="preserve">
</t>
        </r>
        <r>
          <rPr>
            <sz val="9"/>
            <color rgb="FF000000"/>
            <rFont val="Tahoma"/>
            <family val="2"/>
          </rPr>
          <t>Cash crop species planted (must be either Zea mays and/or Glycine max)</t>
        </r>
      </text>
    </comment>
    <comment ref="F1" authorId="0" shapeId="0" xr:uid="{DC62FA7D-23D2-48B4-80B5-69ABE83E7B91}">
      <text>
        <r>
          <rPr>
            <b/>
            <sz val="9"/>
            <color indexed="81"/>
            <rFont val="Tahoma"/>
            <family val="2"/>
          </rPr>
          <t>Lesley Atwood:</t>
        </r>
        <r>
          <rPr>
            <sz val="9"/>
            <color indexed="81"/>
            <rFont val="Tahoma"/>
            <family val="2"/>
          </rPr>
          <t xml:space="preserve">
Specific name(s) of cash crop cultivars planted </t>
        </r>
      </text>
    </comment>
    <comment ref="G1" authorId="0" shapeId="0" xr:uid="{352F25E1-6138-4044-BB7F-FC9CE4BA2EEE}">
      <text>
        <r>
          <rPr>
            <b/>
            <sz val="9"/>
            <color rgb="FF000000"/>
            <rFont val="Tahoma"/>
            <family val="2"/>
          </rPr>
          <t>Lesley Atwood:</t>
        </r>
        <r>
          <rPr>
            <sz val="9"/>
            <color rgb="FF000000"/>
            <rFont val="Tahoma"/>
            <family val="2"/>
          </rPr>
          <t xml:space="preserve">
</t>
        </r>
        <r>
          <rPr>
            <sz val="9"/>
            <color rgb="FF000000"/>
            <rFont val="Tahoma"/>
            <family val="2"/>
          </rPr>
          <t>Describe if cash crop is glyphosate resistant (GR) or has some other genetic modification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B2871289-9A8B-4DDF-8BCD-7B6A1202E74C}">
      <text>
        <r>
          <rPr>
            <b/>
            <sz val="9"/>
            <color indexed="81"/>
            <rFont val="Tahoma"/>
            <family val="2"/>
          </rPr>
          <t>Lesley Atwood:</t>
        </r>
        <r>
          <rPr>
            <sz val="9"/>
            <color indexed="81"/>
            <rFont val="Tahoma"/>
            <family val="2"/>
          </rPr>
          <t xml:space="preserve">
Same as 'Reference:DOI' value</t>
        </r>
      </text>
    </comment>
    <comment ref="B1" authorId="0" shapeId="0" xr:uid="{3793E19A-EEB8-45C8-9EA2-4F12EC43E94E}">
      <text>
        <r>
          <rPr>
            <b/>
            <sz val="9"/>
            <color indexed="81"/>
            <rFont val="Tahoma"/>
            <family val="2"/>
          </rPr>
          <t>Lesley Atwood:</t>
        </r>
        <r>
          <rPr>
            <sz val="9"/>
            <color indexed="81"/>
            <rFont val="Tahoma"/>
            <family val="2"/>
          </rPr>
          <t xml:space="preserve">
Same as 'CashCrop:Duration' value</t>
        </r>
      </text>
    </comment>
    <comment ref="C1" authorId="0" shapeId="0" xr:uid="{F1F235FB-B0F4-45CA-8BC4-C831A82CA2DF}">
      <text>
        <r>
          <rPr>
            <b/>
            <sz val="9"/>
            <color rgb="FF000000"/>
            <rFont val="Tahoma"/>
            <family val="2"/>
          </rPr>
          <t>Lesley Atwood:</t>
        </r>
        <r>
          <rPr>
            <sz val="9"/>
            <color rgb="FF000000"/>
            <rFont val="Tahoma"/>
            <family val="2"/>
          </rPr>
          <t xml:space="preserve">
</t>
        </r>
        <r>
          <rPr>
            <sz val="9"/>
            <color rgb="FF000000"/>
            <rFont val="Tahoma"/>
            <family val="2"/>
          </rPr>
          <t>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3B730EDC-729C-47B6-B946-E6A543F101F2}">
      <text>
        <r>
          <rPr>
            <b/>
            <sz val="9"/>
            <color rgb="FF000000"/>
            <rFont val="Tahoma"/>
            <family val="2"/>
          </rPr>
          <t>Lesley Atwood:</t>
        </r>
        <r>
          <rPr>
            <sz val="9"/>
            <color rgb="FF000000"/>
            <rFont val="Tahoma"/>
            <family val="2"/>
          </rPr>
          <t xml:space="preserve">
</t>
        </r>
        <r>
          <rPr>
            <sz val="9"/>
            <color rgb="FF000000"/>
            <rFont val="Tahoma"/>
            <family val="2"/>
          </rPr>
          <t>Year(s) in which specific treatment was applied, if all years (0); (e.g. duration year), if deployed in first year = 1, second year = 2, etc.</t>
        </r>
      </text>
    </comment>
    <comment ref="E1" authorId="0" shapeId="0" xr:uid="{5E7D2B9E-6825-4C6A-B749-C7ABFAE397E9}">
      <text>
        <r>
          <rPr>
            <b/>
            <sz val="9"/>
            <color indexed="81"/>
            <rFont val="Tahoma"/>
            <family val="2"/>
          </rPr>
          <t>Lesley Atwood:</t>
        </r>
        <r>
          <rPr>
            <sz val="9"/>
            <color indexed="81"/>
            <rFont val="Tahoma"/>
            <family val="2"/>
          </rPr>
          <t xml:space="preserve">
Describe how soils were prepared prior to planting of cover crop (e.g. no-tillage, tillage)</t>
        </r>
      </text>
    </comment>
    <comment ref="F1" authorId="0" shapeId="0" xr:uid="{B311B0C3-D00F-4FB3-BE44-AEFCB73BDD6F}">
      <text>
        <r>
          <rPr>
            <b/>
            <sz val="9"/>
            <color indexed="81"/>
            <rFont val="Tahoma"/>
            <family val="2"/>
          </rPr>
          <t>Lesley Atwood:</t>
        </r>
        <r>
          <rPr>
            <sz val="9"/>
            <color indexed="81"/>
            <rFont val="Tahoma"/>
            <family val="2"/>
          </rPr>
          <t xml:space="preserve">
Month in which cover crops were planted </t>
        </r>
      </text>
    </comment>
    <comment ref="G1" authorId="0" shapeId="0" xr:uid="{DBBF4440-82EC-4FC5-9EC4-99C3CF728260}">
      <text>
        <r>
          <rPr>
            <b/>
            <sz val="9"/>
            <color indexed="81"/>
            <rFont val="Tahoma"/>
            <family val="2"/>
          </rPr>
          <t>Lesley Atwood:</t>
        </r>
        <r>
          <rPr>
            <sz val="9"/>
            <color indexed="81"/>
            <rFont val="Tahoma"/>
            <family val="2"/>
          </rPr>
          <t xml:space="preserve">
What type of implement was used to plant the cover crops? (e.g. drill, broadcast)</t>
        </r>
      </text>
    </comment>
    <comment ref="H1" authorId="0" shapeId="0" xr:uid="{3B2F25E0-318A-45EB-A040-C3F49B45620E}">
      <text>
        <r>
          <rPr>
            <b/>
            <sz val="9"/>
            <color indexed="81"/>
            <rFont val="Tahoma"/>
            <family val="2"/>
          </rPr>
          <t>Lesley Atwood:</t>
        </r>
        <r>
          <rPr>
            <sz val="9"/>
            <color indexed="81"/>
            <rFont val="Tahoma"/>
            <family val="2"/>
          </rPr>
          <t xml:space="preserve">
 Describe any amendments added to soils prior to planting of cover crop</t>
        </r>
      </text>
    </comment>
    <comment ref="I1" authorId="0" shapeId="0" xr:uid="{69569CFD-D0C5-4A6A-AC45-D13EF8637E59}">
      <text>
        <r>
          <rPr>
            <b/>
            <sz val="9"/>
            <color indexed="81"/>
            <rFont val="Tahoma"/>
            <family val="2"/>
          </rPr>
          <t>Lesley Atwood:</t>
        </r>
        <r>
          <rPr>
            <sz val="9"/>
            <color indexed="81"/>
            <rFont val="Tahoma"/>
            <family val="2"/>
          </rPr>
          <t xml:space="preserve">
Basic description of cover crops planted (e.g. single species, two species, mixture)</t>
        </r>
      </text>
    </comment>
    <comment ref="J1" authorId="0" shapeId="0" xr:uid="{4A81F5BF-E0F6-4393-93EC-B52E67BC5B71}">
      <text>
        <r>
          <rPr>
            <b/>
            <sz val="9"/>
            <color indexed="81"/>
            <rFont val="Tahoma"/>
            <family val="2"/>
          </rPr>
          <t>Lesley Atwood:</t>
        </r>
        <r>
          <rPr>
            <sz val="9"/>
            <color indexed="81"/>
            <rFont val="Tahoma"/>
            <family val="2"/>
          </rPr>
          <t xml:space="preserve">
List of all species included in cover crop monoculture or mixture</t>
        </r>
      </text>
    </comment>
    <comment ref="K1" authorId="0" shapeId="0" xr:uid="{2B826CBD-2071-400C-AD5A-5E07369CAE31}">
      <text>
        <r>
          <rPr>
            <b/>
            <sz val="9"/>
            <color indexed="81"/>
            <rFont val="Tahoma"/>
            <family val="2"/>
          </rPr>
          <t>Lesley Atwood:</t>
        </r>
        <r>
          <rPr>
            <sz val="9"/>
            <color indexed="81"/>
            <rFont val="Tahoma"/>
            <family val="2"/>
          </rPr>
          <t xml:space="preserve">
Species or cultivar of cover crop planted. If a mixture includes all species separated by forward slash (/)</t>
        </r>
      </text>
    </comment>
    <comment ref="L1" authorId="0" shapeId="0" xr:uid="{46689BB5-7450-4EB5-9124-5AA880ED142D}">
      <text>
        <r>
          <rPr>
            <b/>
            <sz val="9"/>
            <color indexed="81"/>
            <rFont val="Tahoma"/>
            <family val="2"/>
          </rPr>
          <t>Lesley Atwood:</t>
        </r>
        <r>
          <rPr>
            <sz val="9"/>
            <color indexed="81"/>
            <rFont val="Tahoma"/>
            <family val="2"/>
          </rPr>
          <t xml:space="preserve">
Seeding rate of cover crops. If mixture is used describe both planting densities in this cell in the same order as used in CC_type cell. (kg/ha)</t>
        </r>
      </text>
    </comment>
    <comment ref="M1" authorId="0" shapeId="0" xr:uid="{0D3382A9-6CEF-4E63-9181-25B54AEAEE40}">
      <text>
        <r>
          <rPr>
            <b/>
            <sz val="9"/>
            <color indexed="81"/>
            <rFont val="Tahoma"/>
            <family val="2"/>
          </rPr>
          <t>Lesley Atwood:</t>
        </r>
        <r>
          <rPr>
            <sz val="9"/>
            <color indexed="81"/>
            <rFont val="Tahoma"/>
            <family val="2"/>
          </rPr>
          <t xml:space="preserve">
Method used to terminate cover crop (e.g. herbicide, tillage, winter killed)</t>
        </r>
      </text>
    </comment>
    <comment ref="N1" authorId="0" shapeId="0" xr:uid="{E4338762-0BC1-448A-AD31-8190C7A2FF70}">
      <text>
        <r>
          <rPr>
            <b/>
            <sz val="9"/>
            <color indexed="81"/>
            <rFont val="Tahoma"/>
            <family val="2"/>
          </rPr>
          <t>Lesley Atwood:</t>
        </r>
        <r>
          <rPr>
            <sz val="9"/>
            <color indexed="81"/>
            <rFont val="Tahoma"/>
            <family val="2"/>
          </rPr>
          <t xml:space="preserve">
Generic name of herbicide used to terminate cover crop</t>
        </r>
      </text>
    </comment>
    <comment ref="O1" authorId="0" shapeId="0" xr:uid="{E7226334-1FD0-439C-817B-267959C0BBA4}">
      <text>
        <r>
          <rPr>
            <b/>
            <sz val="9"/>
            <color indexed="81"/>
            <rFont val="Tahoma"/>
            <family val="2"/>
          </rPr>
          <t>Lesley Atwood:</t>
        </r>
        <r>
          <rPr>
            <sz val="9"/>
            <color indexed="81"/>
            <rFont val="Tahoma"/>
            <family val="2"/>
          </rPr>
          <t xml:space="preserve">
Herbicide application rate  applied to terminate cover crop</t>
        </r>
      </text>
    </comment>
    <comment ref="P1" authorId="0" shapeId="0" xr:uid="{A1C0FF9F-0D50-4E1D-B98B-CDECD91B6ACD}">
      <text>
        <r>
          <rPr>
            <b/>
            <sz val="9"/>
            <color indexed="81"/>
            <rFont val="Tahoma"/>
            <family val="2"/>
          </rPr>
          <t>Lesley Atwood:</t>
        </r>
        <r>
          <rPr>
            <sz val="9"/>
            <color indexed="81"/>
            <rFont val="Tahoma"/>
            <family val="2"/>
          </rPr>
          <t xml:space="preserve">
Units associated with herbicide application rate</t>
        </r>
      </text>
    </comment>
    <comment ref="Q1" authorId="0" shapeId="0" xr:uid="{9BF0BBD9-2CBB-4C9B-A4DA-213BAA68DBD0}">
      <text>
        <r>
          <rPr>
            <b/>
            <sz val="9"/>
            <color indexed="81"/>
            <rFont val="Tahoma"/>
            <family val="2"/>
          </rPr>
          <t>Lesley Atwood:</t>
        </r>
        <r>
          <rPr>
            <sz val="9"/>
            <color indexed="81"/>
            <rFont val="Tahoma"/>
            <family val="2"/>
          </rPr>
          <t xml:space="preserve">
When were the cover crops terminated? Describe in days relative to planting of cash crop.  Negative (-) numbers for pre-planting; (+) numbers for post-planting</t>
        </r>
      </text>
    </comment>
    <comment ref="R1" authorId="0" shapeId="0" xr:uid="{E236D419-BB59-4A11-86BD-03B271175301}">
      <text>
        <r>
          <rPr>
            <b/>
            <sz val="9"/>
            <color rgb="FF000000"/>
            <rFont val="Tahoma"/>
            <family val="2"/>
          </rPr>
          <t>Lesley Atwood:</t>
        </r>
        <r>
          <rPr>
            <sz val="9"/>
            <color rgb="FF000000"/>
            <rFont val="Tahoma"/>
            <family val="2"/>
          </rPr>
          <t xml:space="preserve">
</t>
        </r>
        <r>
          <rPr>
            <sz val="9"/>
            <color rgb="FF000000"/>
            <rFont val="Tahoma"/>
            <family val="2"/>
          </rPr>
          <t xml:space="preserve">Pest management review: basic description of treatment applied to seed or seedling. 
</t>
        </r>
        <r>
          <rPr>
            <sz val="9"/>
            <color rgb="FF000000"/>
            <rFont val="Tahoma"/>
            <family val="2"/>
          </rPr>
          <t xml:space="preserve">
</t>
        </r>
        <r>
          <rPr>
            <sz val="9"/>
            <color rgb="FF000000"/>
            <rFont val="Tahoma"/>
            <family val="2"/>
          </rPr>
          <t xml:space="preserve">untreated = no seed or foliar pesticide treatment
</t>
        </r>
        <r>
          <rPr>
            <sz val="9"/>
            <color rgb="FF000000"/>
            <rFont val="Tahoma"/>
            <family val="2"/>
          </rPr>
          <t xml:space="preserve">insecticide seed treatment = seed treatment that includes only insecticides
</t>
        </r>
        <r>
          <rPr>
            <sz val="9"/>
            <color rgb="FF000000"/>
            <rFont val="Tahoma"/>
            <family val="2"/>
          </rPr>
          <t xml:space="preserve">fungicide-insecticide seed treatment = seed treatment that includes both fungicides and insecticides
</t>
        </r>
        <r>
          <rPr>
            <sz val="9"/>
            <color rgb="FF000000"/>
            <rFont val="Tahoma"/>
            <family val="2"/>
          </rPr>
          <t xml:space="preserve">fungicide seed treatment = seed treatment that only includes fungicides
</t>
        </r>
        <r>
          <rPr>
            <sz val="9"/>
            <color rgb="FF000000"/>
            <rFont val="Tahoma"/>
            <family val="2"/>
          </rPr>
          <t xml:space="preserve">insecticide foliar spray = foliar spray that only includes insecticides
</t>
        </r>
        <r>
          <rPr>
            <sz val="9"/>
            <color rgb="FF000000"/>
            <rFont val="Tahoma"/>
            <family val="2"/>
          </rPr>
          <t xml:space="preserve">fungicide foliar spray = foliar spray that only includes fungicides
</t>
        </r>
        <r>
          <rPr>
            <sz val="9"/>
            <color rgb="FF000000"/>
            <rFont val="Tahoma"/>
            <family val="2"/>
          </rPr>
          <t>insecticide-fungicide foliar spray = foliar spray that includes both insecticide and fungicides</t>
        </r>
      </text>
    </comment>
    <comment ref="T1" authorId="0" shapeId="0" xr:uid="{0035F376-02D7-45F3-8BBE-FC9DBFDBC749}">
      <text>
        <r>
          <rPr>
            <b/>
            <sz val="9"/>
            <color rgb="FF000000"/>
            <rFont val="Tahoma"/>
            <family val="2"/>
          </rPr>
          <t>Lesley Atwood:</t>
        </r>
        <r>
          <rPr>
            <sz val="9"/>
            <color rgb="FF000000"/>
            <rFont val="Tahoma"/>
            <family val="2"/>
          </rPr>
          <t xml:space="preserve">
</t>
        </r>
        <r>
          <rPr>
            <sz val="9"/>
            <color rgb="FF000000"/>
            <rFont val="Tahoma"/>
            <family val="2"/>
          </rPr>
          <t>Name of fungicide used and rate or concentration</t>
        </r>
      </text>
    </comment>
    <comment ref="U1" authorId="0" shapeId="0" xr:uid="{2B69A289-04C0-4FF5-BBCC-6446CF1A0A31}">
      <text>
        <r>
          <rPr>
            <b/>
            <sz val="9"/>
            <color rgb="FF000000"/>
            <rFont val="Tahoma"/>
            <family val="2"/>
          </rPr>
          <t>Lesley Atwood:</t>
        </r>
        <r>
          <rPr>
            <sz val="9"/>
            <color rgb="FF000000"/>
            <rFont val="Tahoma"/>
            <family val="2"/>
          </rPr>
          <t xml:space="preserve">
</t>
        </r>
        <r>
          <rPr>
            <sz val="9"/>
            <color rgb="FF000000"/>
            <rFont val="Tahoma"/>
            <family val="2"/>
          </rPr>
          <t>Name of insecticide used and rate or concentration</t>
        </r>
      </text>
    </comment>
    <comment ref="V1" authorId="0" shapeId="0" xr:uid="{EBD5AF87-DACE-4884-A245-9E1F1343C238}">
      <text>
        <r>
          <rPr>
            <b/>
            <sz val="9"/>
            <color indexed="81"/>
            <rFont val="Tahoma"/>
            <family val="2"/>
          </rPr>
          <t>Lesley Atwood:</t>
        </r>
        <r>
          <rPr>
            <sz val="9"/>
            <color indexed="81"/>
            <rFont val="Tahoma"/>
            <family val="2"/>
          </rPr>
          <t xml:space="preserve">
description of when pesticide was applied to experimental plot</t>
        </r>
      </text>
    </comment>
    <comment ref="Y1" authorId="0" shapeId="0" xr:uid="{8105481D-E2F8-43D6-8D63-218D2269B836}">
      <text>
        <r>
          <rPr>
            <b/>
            <sz val="9"/>
            <color indexed="81"/>
            <rFont val="Tahoma"/>
            <family val="2"/>
          </rPr>
          <t>Lesley Atwood:</t>
        </r>
        <r>
          <rPr>
            <sz val="9"/>
            <color indexed="81"/>
            <rFont val="Tahoma"/>
            <family val="2"/>
          </rPr>
          <t xml:space="preserve">
Description of any other treatments included in the study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Lesley Atwood</author>
  </authors>
  <commentList>
    <comment ref="A1" authorId="0" shapeId="0" xr:uid="{FF6E00E9-A83D-425C-B6E1-FCE5E5C895F9}">
      <text>
        <r>
          <rPr>
            <b/>
            <sz val="9"/>
            <color indexed="81"/>
            <rFont val="Tahoma"/>
            <family val="2"/>
          </rPr>
          <t>Lesley Atwood:</t>
        </r>
        <r>
          <rPr>
            <sz val="9"/>
            <color indexed="81"/>
            <rFont val="Tahoma"/>
            <family val="2"/>
          </rPr>
          <t xml:space="preserve">
Same as 'Reference:DOI' value</t>
        </r>
      </text>
    </comment>
    <comment ref="B1" authorId="0" shapeId="0" xr:uid="{9D14C5D7-ABCC-4E1C-A75B-233926F78315}">
      <text>
        <r>
          <rPr>
            <b/>
            <sz val="9"/>
            <color rgb="FF000000"/>
            <rFont val="Tahoma"/>
            <family val="2"/>
          </rPr>
          <t>Lesley Atwood:</t>
        </r>
        <r>
          <rPr>
            <sz val="9"/>
            <color rgb="FF000000"/>
            <rFont val="Tahoma"/>
            <family val="2"/>
          </rPr>
          <t xml:space="preserve">
</t>
        </r>
        <r>
          <rPr>
            <sz val="9"/>
            <color rgb="FF000000"/>
            <rFont val="Tahoma"/>
            <family val="2"/>
          </rPr>
          <t>Same as 'CashCrop:Duration' value</t>
        </r>
      </text>
    </comment>
    <comment ref="C1" authorId="0" shapeId="0" xr:uid="{30713B06-D871-4713-9BE3-C35D2091CBC4}">
      <text>
        <r>
          <rPr>
            <b/>
            <sz val="9"/>
            <color rgb="FF000000"/>
            <rFont val="Tahoma"/>
            <family val="2"/>
          </rPr>
          <t>Lesley Atwood:</t>
        </r>
        <r>
          <rPr>
            <sz val="9"/>
            <color rgb="FF000000"/>
            <rFont val="Tahoma"/>
            <family val="2"/>
          </rPr>
          <t xml:space="preserve">
</t>
        </r>
        <r>
          <rPr>
            <sz val="9"/>
            <color rgb="FF000000"/>
            <rFont val="Tahoma"/>
            <family val="2"/>
          </rPr>
          <t>Specific year for result reported in this row. 0 = average across all experimental years.</t>
        </r>
      </text>
    </comment>
    <comment ref="D1" authorId="0" shapeId="0" xr:uid="{FEE9E75E-0190-4ACE-9D38-53799B92CA3F}">
      <text>
        <r>
          <rPr>
            <b/>
            <sz val="9"/>
            <color rgb="FF000000"/>
            <rFont val="Tahoma"/>
            <family val="2"/>
          </rPr>
          <t>Lesley Atwood:</t>
        </r>
        <r>
          <rPr>
            <sz val="9"/>
            <color rgb="FF000000"/>
            <rFont val="Tahoma"/>
            <family val="2"/>
          </rPr>
          <t xml:space="preserve">
</t>
        </r>
        <r>
          <rPr>
            <sz val="9"/>
            <color rgb="FF000000"/>
            <rFont val="Tahoma"/>
            <family val="2"/>
          </rPr>
          <t>if results are reported by experimental site use same number as listed under 'ExpD_Location:Loc_multi' and 0 = averaged across all sites</t>
        </r>
      </text>
    </comment>
    <comment ref="E1" authorId="0" shapeId="0" xr:uid="{A62F33E6-FCBC-44A8-88DE-C7CA99F8EFDA}">
      <text>
        <r>
          <rPr>
            <b/>
            <sz val="9"/>
            <color rgb="FF000000"/>
            <rFont val="Tahoma"/>
            <family val="2"/>
          </rPr>
          <t>Lesley Atwood:</t>
        </r>
        <r>
          <rPr>
            <sz val="9"/>
            <color rgb="FF000000"/>
            <rFont val="Tahoma"/>
            <family val="2"/>
          </rPr>
          <t xml:space="preserve">
</t>
        </r>
        <r>
          <rPr>
            <sz val="9"/>
            <color rgb="FF000000"/>
            <rFont val="Tahoma"/>
            <family val="2"/>
          </rPr>
          <t>Review the results in the row are associated with (Cover crop, Tillage, Fertilizer, Seed protection)</t>
        </r>
      </text>
    </comment>
    <comment ref="F1" authorId="0" shapeId="0" xr:uid="{0130636D-D3CE-4F1D-B062-8DD67984457B}">
      <text>
        <r>
          <rPr>
            <b/>
            <sz val="9"/>
            <color rgb="FF000000"/>
            <rFont val="Tahoma"/>
            <family val="2"/>
          </rPr>
          <t>Lesley Atwood:</t>
        </r>
        <r>
          <rPr>
            <sz val="9"/>
            <color rgb="FF000000"/>
            <rFont val="Tahoma"/>
            <family val="2"/>
          </rPr>
          <t xml:space="preserve">
</t>
        </r>
        <r>
          <rPr>
            <sz val="9"/>
            <color rgb="FF000000"/>
            <rFont val="Tahoma"/>
            <family val="2"/>
          </rPr>
          <t>Grouping name for response variables: Crop production, Soil, Water, Pest regulation, Economics</t>
        </r>
      </text>
    </comment>
    <comment ref="G1" authorId="0" shapeId="0" xr:uid="{2B14AE5B-DA77-4FBA-A8D8-47AF8FA08A24}">
      <text>
        <r>
          <rPr>
            <b/>
            <sz val="9"/>
            <color rgb="FF000000"/>
            <rFont val="Tahoma"/>
            <family val="2"/>
          </rPr>
          <t>Lesley Atwood:</t>
        </r>
        <r>
          <rPr>
            <sz val="9"/>
            <color rgb="FF000000"/>
            <rFont val="Tahoma"/>
            <family val="2"/>
          </rPr>
          <t xml:space="preserve">
</t>
        </r>
        <r>
          <rPr>
            <sz val="9"/>
            <color rgb="FF000000"/>
            <rFont val="Tahoma"/>
            <family val="2"/>
          </rPr>
          <t>Response variable measured (e.g. yield, SOM, total soil carbon, etc.)</t>
        </r>
      </text>
    </comment>
    <comment ref="H1" authorId="0" shapeId="0" xr:uid="{9851AECF-6C1B-4A72-A083-6866A706C6B3}">
      <text>
        <r>
          <rPr>
            <b/>
            <sz val="9"/>
            <color indexed="81"/>
            <rFont val="Tahoma"/>
            <family val="2"/>
          </rPr>
          <t>Lesley Atwood:</t>
        </r>
        <r>
          <rPr>
            <sz val="9"/>
            <color indexed="81"/>
            <rFont val="Tahoma"/>
            <family val="2"/>
          </rPr>
          <t xml:space="preserve">
Units associated with response variable measured</t>
        </r>
      </text>
    </comment>
    <comment ref="I1" authorId="0" shapeId="0" xr:uid="{4C31B5BA-37E0-4631-89C0-3FFBCFD5F45B}">
      <text>
        <r>
          <rPr>
            <b/>
            <sz val="9"/>
            <color indexed="81"/>
            <rFont val="Tahoma"/>
            <family val="2"/>
          </rPr>
          <t>Lesley Atwood:</t>
        </r>
        <r>
          <rPr>
            <sz val="9"/>
            <color indexed="81"/>
            <rFont val="Tahoma"/>
            <family val="2"/>
          </rPr>
          <t xml:space="preserve">
Statistical test performed  (e.g. ANOVA, Tukeys, LSD)</t>
        </r>
      </text>
    </comment>
    <comment ref="J1" authorId="0" shapeId="0" xr:uid="{D49D5CB6-0B3E-42E2-AC66-F2EFC3B07B20}">
      <text>
        <r>
          <rPr>
            <b/>
            <sz val="9"/>
            <color rgb="FF000000"/>
            <rFont val="Tahoma"/>
            <family val="2"/>
          </rPr>
          <t>Lesley Atwood:</t>
        </r>
        <r>
          <rPr>
            <sz val="9"/>
            <color rgb="FF000000"/>
            <rFont val="Tahoma"/>
            <family val="2"/>
          </rPr>
          <t xml:space="preserve">
</t>
        </r>
        <r>
          <rPr>
            <sz val="9"/>
            <color rgb="FF000000"/>
            <rFont val="Tahoma"/>
            <family val="2"/>
          </rPr>
          <t>Statistical value type reported (e.g. mean, sem)</t>
        </r>
      </text>
    </comment>
    <comment ref="K1" authorId="0" shapeId="0" xr:uid="{BF8750BB-221A-46CA-849A-CC5D4BBDA821}">
      <text>
        <r>
          <rPr>
            <b/>
            <sz val="9"/>
            <color indexed="81"/>
            <rFont val="Tahoma"/>
            <family val="2"/>
          </rPr>
          <t>Lesley Atwood:</t>
        </r>
        <r>
          <rPr>
            <sz val="9"/>
            <color indexed="81"/>
            <rFont val="Tahoma"/>
            <family val="2"/>
          </rPr>
          <t xml:space="preserve">
'"Treatment:Trt_id' value that will be the first treatment for comparison. The Control should always be recorded in this column. Other treatments may also be recorded in this column</t>
        </r>
      </text>
    </comment>
    <comment ref="L1" authorId="0" shapeId="0" xr:uid="{CBF6A505-3D29-4B6C-927A-AC2A0C799A42}">
      <text>
        <r>
          <rPr>
            <b/>
            <sz val="9"/>
            <color rgb="FF000000"/>
            <rFont val="Tahoma"/>
            <family val="2"/>
          </rPr>
          <t>Lesley Atwood:</t>
        </r>
        <r>
          <rPr>
            <sz val="9"/>
            <color rgb="FF000000"/>
            <rFont val="Tahoma"/>
            <family val="2"/>
          </rPr>
          <t xml:space="preserve">
</t>
        </r>
        <r>
          <rPr>
            <sz val="9"/>
            <color rgb="FF000000"/>
            <rFont val="Tahoma"/>
            <family val="2"/>
          </rPr>
          <t>Record the interaction treatment [correspond # with what was reported in "CoverCrop:Trt_id' value] associated with the result value reported. If there is no interaction, leave blank</t>
        </r>
      </text>
    </comment>
    <comment ref="M1" authorId="0" shapeId="0" xr:uid="{5645ADFF-E0E6-4FB8-B6AA-C24E13090314}">
      <text>
        <r>
          <rPr>
            <b/>
            <sz val="9"/>
            <color rgb="FF000000"/>
            <rFont val="Tahoma"/>
            <family val="2"/>
          </rPr>
          <t>Lesley Atwood:</t>
        </r>
        <r>
          <rPr>
            <sz val="9"/>
            <color rgb="FF000000"/>
            <rFont val="Tahoma"/>
            <family val="2"/>
          </rPr>
          <t xml:space="preserve">
</t>
        </r>
        <r>
          <rPr>
            <sz val="9"/>
            <color rgb="FF000000"/>
            <rFont val="Tahoma"/>
            <family val="2"/>
          </rPr>
          <t>Record the third interaction treatment [correspond # with what was reported in "CoverCrop:Trt_id' value] associated with the result value reported. If there is no interaction, leave blank.</t>
        </r>
      </text>
    </comment>
    <comment ref="N1" authorId="0" shapeId="0" xr:uid="{A7E3AC19-127E-440F-A3D4-AEA22DA7FA24}">
      <text>
        <r>
          <rPr>
            <b/>
            <sz val="9"/>
            <color indexed="81"/>
            <rFont val="Tahoma"/>
            <family val="2"/>
          </rPr>
          <t>Lesley Atwood:</t>
        </r>
        <r>
          <rPr>
            <sz val="9"/>
            <color indexed="81"/>
            <rFont val="Tahoma"/>
            <family val="2"/>
          </rPr>
          <t xml:space="preserve">
Value associated with Trt_id1 and Trt1_interaction, if applicable</t>
        </r>
      </text>
    </comment>
    <comment ref="O1" authorId="0" shapeId="0" xr:uid="{EDB80FB5-D656-4D93-BF47-4A091C9B0FF5}">
      <text>
        <r>
          <rPr>
            <b/>
            <sz val="9"/>
            <color rgb="FF000000"/>
            <rFont val="Tahoma"/>
            <family val="2"/>
          </rPr>
          <t>Lesley Atwood:</t>
        </r>
        <r>
          <rPr>
            <sz val="9"/>
            <color rgb="FF000000"/>
            <rFont val="Tahoma"/>
            <family val="2"/>
          </rPr>
          <t xml:space="preserve">
</t>
        </r>
        <r>
          <rPr>
            <sz val="9"/>
            <color rgb="FF000000"/>
            <rFont val="Tahoma"/>
            <family val="2"/>
          </rPr>
          <t>'"Treatment:Trt_id' value that will be the treatment for comparision</t>
        </r>
      </text>
    </comment>
    <comment ref="P1" authorId="0" shapeId="0" xr:uid="{64BA5354-07A6-4FB1-B51C-53826E05A20B}">
      <text>
        <r>
          <rPr>
            <b/>
            <sz val="9"/>
            <color rgb="FF000000"/>
            <rFont val="Tahoma"/>
            <family val="2"/>
          </rPr>
          <t>Lesley Atwood:</t>
        </r>
        <r>
          <rPr>
            <sz val="9"/>
            <color rgb="FF000000"/>
            <rFont val="Tahoma"/>
            <family val="2"/>
          </rPr>
          <t xml:space="preserve">
</t>
        </r>
        <r>
          <rPr>
            <sz val="9"/>
            <color rgb="FF000000"/>
            <rFont val="Tahoma"/>
            <family val="2"/>
          </rPr>
          <t>Record the interaction treatment [correspond # with what was reported in "Treatment:Trt_id' value] associated with the result value reported. If there is no interaction, leave blank.</t>
        </r>
      </text>
    </comment>
    <comment ref="Q1" authorId="0" shapeId="0" xr:uid="{94E56675-1DB0-4E00-8D13-7D44D02C4BD9}">
      <text>
        <r>
          <rPr>
            <b/>
            <sz val="9"/>
            <color rgb="FF000000"/>
            <rFont val="Tahoma"/>
            <family val="2"/>
          </rPr>
          <t>Lesley Atwood:</t>
        </r>
        <r>
          <rPr>
            <sz val="9"/>
            <color rgb="FF000000"/>
            <rFont val="Tahoma"/>
            <family val="2"/>
          </rPr>
          <t xml:space="preserve">
</t>
        </r>
        <r>
          <rPr>
            <sz val="9"/>
            <color rgb="FF000000"/>
            <rFont val="Tahoma"/>
            <family val="2"/>
          </rPr>
          <t>Record the third interaction treatment [correspond # with what was reported in "Treatment:Trt_id' value] associated with the result value reported. If there is no interaction, leave blank.</t>
        </r>
      </text>
    </comment>
    <comment ref="R1" authorId="0" shapeId="0" xr:uid="{EE7737F4-0E5A-4BA7-AA3C-B447669129DF}">
      <text>
        <r>
          <rPr>
            <b/>
            <sz val="9"/>
            <color rgb="FF000000"/>
            <rFont val="Tahoma"/>
            <family val="2"/>
          </rPr>
          <t>Lesley Atwood:</t>
        </r>
        <r>
          <rPr>
            <sz val="9"/>
            <color rgb="FF000000"/>
            <rFont val="Tahoma"/>
            <family val="2"/>
          </rPr>
          <t xml:space="preserve">
</t>
        </r>
        <r>
          <rPr>
            <sz val="9"/>
            <color rgb="FF000000"/>
            <rFont val="Tahoma"/>
            <family val="2"/>
          </rPr>
          <t>Trt_id2value</t>
        </r>
      </text>
    </comment>
    <comment ref="S1" authorId="0" shapeId="0" xr:uid="{49A79CE9-4E5F-48D5-AF82-42ADF06205DF}">
      <text>
        <r>
          <rPr>
            <b/>
            <sz val="9"/>
            <color rgb="FF000000"/>
            <rFont val="Tahoma"/>
            <family val="2"/>
          </rPr>
          <t>Lesley Atwood:</t>
        </r>
        <r>
          <rPr>
            <sz val="9"/>
            <color rgb="FF000000"/>
            <rFont val="Tahoma"/>
            <family val="2"/>
          </rPr>
          <t xml:space="preserve">
</t>
        </r>
        <r>
          <rPr>
            <sz val="9"/>
            <color rgb="FF000000"/>
            <rFont val="Tahoma"/>
            <family val="2"/>
          </rPr>
          <t>Was there a signficant difference?</t>
        </r>
      </text>
    </comment>
    <comment ref="T1" authorId="0" shapeId="0" xr:uid="{00000000-0006-0000-0500-00000D000000}">
      <text>
        <r>
          <rPr>
            <b/>
            <sz val="9"/>
            <color indexed="81"/>
            <rFont val="Tahoma"/>
            <family val="2"/>
          </rPr>
          <t>Lesley Atwood:</t>
        </r>
        <r>
          <rPr>
            <sz val="9"/>
            <color indexed="81"/>
            <rFont val="Tahoma"/>
            <family val="2"/>
          </rPr>
          <t xml:space="preserve">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U1" authorId="0" shapeId="0" xr:uid="{D1C04C12-0F67-4585-8086-6AE14A514132}">
      <text>
        <r>
          <rPr>
            <b/>
            <sz val="9"/>
            <color rgb="FF000000"/>
            <rFont val="Tahoma"/>
            <family val="2"/>
          </rPr>
          <t>Lesley Atwood:</t>
        </r>
        <r>
          <rPr>
            <sz val="9"/>
            <color rgb="FF000000"/>
            <rFont val="Tahoma"/>
            <family val="2"/>
          </rPr>
          <t xml:space="preserve">
</t>
        </r>
        <r>
          <rPr>
            <sz val="9"/>
            <color rgb="FF000000"/>
            <rFont val="Tahoma"/>
            <family val="2"/>
          </rPr>
          <t>Normative interpretation of effect where -1 = bad outcome, 0 = no effect, 1 = good outcome</t>
        </r>
      </text>
    </comment>
    <comment ref="V1" authorId="0" shapeId="0" xr:uid="{7E9A67E4-3BD7-442D-ACE1-5183AF2FDB27}">
      <text>
        <r>
          <rPr>
            <b/>
            <sz val="9"/>
            <color rgb="FF000000"/>
            <rFont val="Tahoma"/>
            <family val="2"/>
          </rPr>
          <t>Lesley Atwood:</t>
        </r>
        <r>
          <rPr>
            <sz val="9"/>
            <color rgb="FF000000"/>
            <rFont val="Tahoma"/>
            <family val="2"/>
          </rPr>
          <t xml:space="preserve">
</t>
        </r>
        <r>
          <rPr>
            <sz val="9"/>
            <color rgb="FF000000"/>
            <rFont val="Tahoma"/>
            <family val="2"/>
          </rPr>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W1" authorId="0" shapeId="0" xr:uid="{2954ECCD-5614-4CA4-B8BA-3C0E140BBAC7}">
      <text>
        <r>
          <rPr>
            <b/>
            <sz val="9"/>
            <color rgb="FF000000"/>
            <rFont val="Tahoma"/>
            <family val="2"/>
          </rPr>
          <t>Lesley Atwood:</t>
        </r>
        <r>
          <rPr>
            <sz val="9"/>
            <color rgb="FF000000"/>
            <rFont val="Tahoma"/>
            <family val="2"/>
          </rPr>
          <t xml:space="preserve">
</t>
        </r>
        <r>
          <rPr>
            <sz val="9"/>
            <color rgb="FF000000"/>
            <rFont val="Tahoma"/>
            <family val="2"/>
          </rPr>
          <t>Abbreviated description of Trt_id1</t>
        </r>
      </text>
    </comment>
    <comment ref="X1" authorId="0" shapeId="0" xr:uid="{D41E3432-6DAE-4077-A98E-2AC8F8E4063A}">
      <text>
        <r>
          <rPr>
            <b/>
            <sz val="9"/>
            <color rgb="FF000000"/>
            <rFont val="Tahoma"/>
            <family val="2"/>
          </rPr>
          <t>Lesley Atwood:</t>
        </r>
        <r>
          <rPr>
            <sz val="9"/>
            <color rgb="FF000000"/>
            <rFont val="Tahoma"/>
            <family val="2"/>
          </rPr>
          <t xml:space="preserve">
</t>
        </r>
        <r>
          <rPr>
            <sz val="9"/>
            <color rgb="FF000000"/>
            <rFont val="Tahoma"/>
            <family val="2"/>
          </rPr>
          <t>Detailed description of Trt_id1</t>
        </r>
      </text>
    </comment>
    <comment ref="Y1" authorId="0" shapeId="0" xr:uid="{91BA43FA-F7F7-4614-A88F-1FB89BED93A4}">
      <text>
        <r>
          <rPr>
            <b/>
            <sz val="9"/>
            <color rgb="FF000000"/>
            <rFont val="Tahoma"/>
            <family val="2"/>
          </rPr>
          <t>Lesley Atwood:</t>
        </r>
        <r>
          <rPr>
            <sz val="9"/>
            <color rgb="FF000000"/>
            <rFont val="Tahoma"/>
            <family val="2"/>
          </rPr>
          <t xml:space="preserve">
</t>
        </r>
        <r>
          <rPr>
            <sz val="9"/>
            <color rgb="FF000000"/>
            <rFont val="Tahoma"/>
            <family val="2"/>
          </rPr>
          <t>Abbreviated description of Trt_id2</t>
        </r>
      </text>
    </comment>
    <comment ref="Z1" authorId="0" shapeId="0" xr:uid="{9D9AA530-CCA4-451F-AB36-F3A932A9E830}">
      <text>
        <r>
          <rPr>
            <b/>
            <sz val="9"/>
            <color rgb="FF000000"/>
            <rFont val="Tahoma"/>
            <family val="2"/>
          </rPr>
          <t>Lesley Atwood:</t>
        </r>
        <r>
          <rPr>
            <sz val="9"/>
            <color rgb="FF000000"/>
            <rFont val="Tahoma"/>
            <family val="2"/>
          </rPr>
          <t xml:space="preserve">
</t>
        </r>
        <r>
          <rPr>
            <sz val="9"/>
            <color rgb="FF000000"/>
            <rFont val="Tahoma"/>
            <family val="2"/>
          </rPr>
          <t>Detailed description of Trt_id2</t>
        </r>
      </text>
    </comment>
    <comment ref="AA1" authorId="0" shapeId="0" xr:uid="{72BE0F6A-27E3-4B1B-9173-B5EEAFCD48A2}">
      <text>
        <r>
          <rPr>
            <b/>
            <sz val="9"/>
            <color rgb="FF000000"/>
            <rFont val="Tahoma"/>
            <family val="2"/>
          </rPr>
          <t>Lesley Atwood:</t>
        </r>
        <r>
          <rPr>
            <sz val="9"/>
            <color rgb="FF000000"/>
            <rFont val="Tahoma"/>
            <family val="2"/>
          </rPr>
          <t xml:space="preserve">
</t>
        </r>
        <r>
          <rPr>
            <sz val="9"/>
            <color rgb="FF000000"/>
            <rFont val="Tahoma"/>
            <family val="2"/>
          </rPr>
          <t xml:space="preserve">Reviewer's interpretation of results or comments regarding the results reported.
</t>
        </r>
        <r>
          <rPr>
            <sz val="9"/>
            <color rgb="FF000000"/>
            <rFont val="Tahoma"/>
            <family val="2"/>
          </rPr>
          <t xml:space="preserve">
</t>
        </r>
        <r>
          <rPr>
            <sz val="9"/>
            <color rgb="FF000000"/>
            <rFont val="Tahoma"/>
            <family val="2"/>
          </rPr>
          <t xml:space="preserve">Create statement so that it completes the following sentence:
</t>
        </r>
        <r>
          <rPr>
            <sz val="9"/>
            <color rgb="FF000000"/>
            <rFont val="Tahoma"/>
            <family val="2"/>
          </rPr>
          <t xml:space="preserve">A RCBD study in 2013 in Illinois found…
</t>
        </r>
        <r>
          <rPr>
            <sz val="9"/>
            <color rgb="FF000000"/>
            <rFont val="Tahoma"/>
            <family val="2"/>
          </rPr>
          <t xml:space="preserve">
</t>
        </r>
        <r>
          <rPr>
            <sz val="9"/>
            <color rgb="FF000000"/>
            <rFont val="Tahoma"/>
            <family val="2"/>
          </rPr>
          <t>Reviewers_results_long differs from this in that it is a complete stand-alone sentence.</t>
        </r>
      </text>
    </comment>
    <comment ref="AB1" authorId="0" shapeId="0" xr:uid="{A4690418-A8E0-4395-BB90-2C44AB5F2839}">
      <text>
        <r>
          <rPr>
            <b/>
            <sz val="9"/>
            <color rgb="FF000000"/>
            <rFont val="Tahoma"/>
            <family val="2"/>
          </rPr>
          <t>Lesley Atwood:</t>
        </r>
        <r>
          <rPr>
            <sz val="9"/>
            <color rgb="FF000000"/>
            <rFont val="Tahoma"/>
            <family val="2"/>
          </rPr>
          <t xml:space="preserve">
</t>
        </r>
        <r>
          <rPr>
            <sz val="9"/>
            <color rgb="FF000000"/>
            <rFont val="Tahoma"/>
            <family val="2"/>
          </rPr>
          <t xml:space="preserve">
</t>
        </r>
        <r>
          <rPr>
            <sz val="9"/>
            <color rgb="FF000000"/>
            <rFont val="Tahoma"/>
            <family val="2"/>
          </rPr>
          <t xml:space="preserve">Reviewer's interpretation of results or comments regarding the results reported.
</t>
        </r>
        <r>
          <rPr>
            <sz val="9"/>
            <color rgb="FF000000"/>
            <rFont val="Tahoma"/>
            <family val="2"/>
          </rPr>
          <t xml:space="preserve">
</t>
        </r>
        <r>
          <rPr>
            <sz val="9"/>
            <color rgb="FF000000"/>
            <rFont val="Tahoma"/>
            <family val="2"/>
          </rPr>
          <t>Complete stand-alone sentence describing results.</t>
        </r>
      </text>
    </comment>
    <comment ref="AC1" authorId="0" shapeId="0" xr:uid="{65E12F31-2708-4A6A-9811-02E94377A0A3}">
      <text>
        <r>
          <rPr>
            <b/>
            <sz val="9"/>
            <color rgb="FF000000"/>
            <rFont val="Tahoma"/>
            <family val="2"/>
          </rPr>
          <t>Lesley Atwood:</t>
        </r>
        <r>
          <rPr>
            <sz val="9"/>
            <color rgb="FF000000"/>
            <rFont val="Tahoma"/>
            <family val="2"/>
          </rPr>
          <t xml:space="preserve">
</t>
        </r>
        <r>
          <rPr>
            <sz val="9"/>
            <color rgb="FF000000"/>
            <rFont val="Tahoma"/>
            <family val="2"/>
          </rPr>
          <t>Comments/interpretations by authors relevant to the results (cut and paste directly from manuscript)</t>
        </r>
      </text>
    </comment>
  </commentList>
</comments>
</file>

<file path=xl/sharedStrings.xml><?xml version="1.0" encoding="utf-8"?>
<sst xmlns="http://schemas.openxmlformats.org/spreadsheetml/2006/main" count="21660" uniqueCount="1006">
  <si>
    <t>Title</t>
  </si>
  <si>
    <t>Journal</t>
  </si>
  <si>
    <t>Pages</t>
  </si>
  <si>
    <t>ReaderName</t>
  </si>
  <si>
    <t>DateRead</t>
  </si>
  <si>
    <t>Reps</t>
  </si>
  <si>
    <t>Authors</t>
  </si>
  <si>
    <t>PubYear</t>
  </si>
  <si>
    <t>State</t>
  </si>
  <si>
    <t>City</t>
  </si>
  <si>
    <t>Longitude</t>
  </si>
  <si>
    <t>Latitude</t>
  </si>
  <si>
    <t>DOI</t>
  </si>
  <si>
    <t>LWA</t>
  </si>
  <si>
    <t>Years_num</t>
  </si>
  <si>
    <t>Annual_precip</t>
  </si>
  <si>
    <t>Year_start</t>
  </si>
  <si>
    <t>Soil_type</t>
  </si>
  <si>
    <t>Exp_design</t>
  </si>
  <si>
    <t>Exp_arrangement</t>
  </si>
  <si>
    <t>Field_history</t>
  </si>
  <si>
    <t>Plot_width</t>
  </si>
  <si>
    <t>Plot_length</t>
  </si>
  <si>
    <t>Trtmt_main_levels</t>
  </si>
  <si>
    <t>Trtmt_splitA_levels</t>
  </si>
  <si>
    <t>Trtmt_splitB_levels</t>
  </si>
  <si>
    <t>Trtmt_main</t>
  </si>
  <si>
    <t>Trtmt_splitA</t>
  </si>
  <si>
    <t>Trtmt_splitB</t>
  </si>
  <si>
    <t>Cash_tillage</t>
  </si>
  <si>
    <t>Cash_seeddensity</t>
  </si>
  <si>
    <t>Cash_species</t>
  </si>
  <si>
    <t>Cash_cultivar</t>
  </si>
  <si>
    <t>Cash_genetics</t>
  </si>
  <si>
    <t>Trt_id</t>
  </si>
  <si>
    <t>CC_type</t>
  </si>
  <si>
    <t>CC_plantdate</t>
  </si>
  <si>
    <t>CC_seeddensity</t>
  </si>
  <si>
    <t>CC_plantimplement</t>
  </si>
  <si>
    <t>Termination_type</t>
  </si>
  <si>
    <t>Herbicide_type</t>
  </si>
  <si>
    <t>Herbicide_rate</t>
  </si>
  <si>
    <t>Herbicide_rateunits</t>
  </si>
  <si>
    <t>CC_soilprep</t>
  </si>
  <si>
    <t>Termination_timing</t>
  </si>
  <si>
    <t>CC_mixture</t>
  </si>
  <si>
    <t>Response_var</t>
  </si>
  <si>
    <t>Response_var_units</t>
  </si>
  <si>
    <t>Stat_type</t>
  </si>
  <si>
    <t>Stat_test</t>
  </si>
  <si>
    <t>Sig_level</t>
  </si>
  <si>
    <t>Authors_comments</t>
  </si>
  <si>
    <t>ns</t>
  </si>
  <si>
    <t>mean</t>
  </si>
  <si>
    <t>Trt_id2</t>
  </si>
  <si>
    <t>Trt_id1</t>
  </si>
  <si>
    <t>Trt_id1name</t>
  </si>
  <si>
    <t>Trt_id1value</t>
  </si>
  <si>
    <t>Trt_id1description</t>
  </si>
  <si>
    <t>Trt_id2name</t>
  </si>
  <si>
    <t>Trt_id2value</t>
  </si>
  <si>
    <t>Duration</t>
  </si>
  <si>
    <t>Effect</t>
  </si>
  <si>
    <t>Year</t>
  </si>
  <si>
    <t>CC_nutrient</t>
  </si>
  <si>
    <t>Soil_sample_depth</t>
  </si>
  <si>
    <t>Trt_id2description</t>
  </si>
  <si>
    <t>Loc_multi</t>
  </si>
  <si>
    <t>Field_location</t>
  </si>
  <si>
    <t>Group_RV</t>
  </si>
  <si>
    <t>Crop Production</t>
  </si>
  <si>
    <t>Trt1_interaction</t>
  </si>
  <si>
    <t>Reviewers_comments</t>
  </si>
  <si>
    <t>ColumnName</t>
  </si>
  <si>
    <t>Description</t>
  </si>
  <si>
    <t>Reference</t>
  </si>
  <si>
    <t>ExpD_Location</t>
  </si>
  <si>
    <t>CashCrop</t>
  </si>
  <si>
    <t>Results</t>
  </si>
  <si>
    <t>Year publication was printed</t>
  </si>
  <si>
    <t>Name of journal paper is published in</t>
  </si>
  <si>
    <t>Complete title of article (first letter of first word capitalized; all other words lower case (except proper nouns))</t>
  </si>
  <si>
    <t>Journal page #s</t>
  </si>
  <si>
    <t>Individual who read and extracted data</t>
  </si>
  <si>
    <t>Date the reader read and extracted article data</t>
  </si>
  <si>
    <t>State study was conducted</t>
  </si>
  <si>
    <t>Number of years study was conducted</t>
  </si>
  <si>
    <t>Any field history author reports for the study site</t>
  </si>
  <si>
    <t>Describe any nuiances of the experimental design (split plot, etc.)</t>
  </si>
  <si>
    <t xml:space="preserve"># of replications </t>
  </si>
  <si>
    <t>Width of smallest plots (e.g.  If split-split plot arrangement record the sub-subplot size)</t>
  </si>
  <si>
    <t>Length of smallest plots (e.g.  If split-split plot arrangement record the sub-subplot size)</t>
  </si>
  <si>
    <t>Number of levels of main treatment  (e.g. fallow, cereal rye, hairy vetch/cereal rye mix = 3 levels)</t>
  </si>
  <si>
    <t>Abbreviated description of split plot level treatment (e.g. cover crop type)</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</si>
  <si>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</si>
  <si>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</si>
  <si>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</si>
  <si>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SheetName</t>
  </si>
  <si>
    <t>Tillage implemented prior to cash crop planting (e.g. chisel, moldboard, no-tillage)</t>
  </si>
  <si>
    <t>Cash crop species planted (must be either Zea mays and/or Glycine max)</t>
  </si>
  <si>
    <t xml:space="preserve">Specific name(s) of cash crop cultivars planted </t>
  </si>
  <si>
    <t>Describe if cash crop is glyphosate resistant (GR) or has some other genetic modification</t>
  </si>
  <si>
    <t>Describe how soils were prepared prior to planting of cover crop (e.g. no-tillage, tillage)</t>
  </si>
  <si>
    <t>What type of implement was used to plant the cover crops? (e.g. drill, broadcast)</t>
  </si>
  <si>
    <t>Basic description of cover crops planted (e.g. single species, two species, mixture)</t>
  </si>
  <si>
    <t>Seeding rate of cover crops. If mixture is used describe both planting densities in this cell in the same order as used in CC_type cell. (kg/ha)</t>
  </si>
  <si>
    <t>Seeding density of cash crops (# seeds/ha)</t>
  </si>
  <si>
    <t>Grouping name for response variables: Crop production, Soil, Water, Pest regulation, Economics</t>
  </si>
  <si>
    <t>Response variable measured (e.g. yield, SOM, total soil carbon, etc.)</t>
  </si>
  <si>
    <t>Units associated with response variable measured</t>
  </si>
  <si>
    <t>Statistical value type reported (e.g. mean, sem)</t>
  </si>
  <si>
    <t>Statistical test performed  (e.g. ANOVA, Tukeys, LSD)</t>
  </si>
  <si>
    <t>Value associated with Trt_id1 and Trt1_interaction, if applicable</t>
  </si>
  <si>
    <t>"CoverCrop:Trt_id' value that will be the treatment for comparision</t>
  </si>
  <si>
    <t>Abbreviated description of Trt_id1</t>
  </si>
  <si>
    <t>Abbreviated description of Trt_id2</t>
  </si>
  <si>
    <t>Detailed description of Trt_id1</t>
  </si>
  <si>
    <t>Detailed description of Trt_id2</t>
  </si>
  <si>
    <t>Comments/interpretations by authors relevant to the results (cut and paste directly from manuscript)</t>
  </si>
  <si>
    <t>Trtmt_levels</t>
  </si>
  <si>
    <t>Notes</t>
  </si>
  <si>
    <t>Comments about article</t>
  </si>
  <si>
    <t>Paper_id</t>
  </si>
  <si>
    <t>Digital Object Identifier (permanent and unique string of characters)</t>
  </si>
  <si>
    <t>Same as 'Reference:DOI' value</t>
  </si>
  <si>
    <t>Description of soil type provided by authors</t>
  </si>
  <si>
    <t>Name of city or research station where study was conducted</t>
  </si>
  <si>
    <t>Latitude of study location</t>
  </si>
  <si>
    <t>Longitude of study location</t>
  </si>
  <si>
    <t>Annual precipitation (mm) for study site (record only if reported)</t>
  </si>
  <si>
    <t>Unique identification number for this synthesis (coincides with # of papers included)</t>
  </si>
  <si>
    <t>Year study began (Spring following first winter cover crop was planted)</t>
  </si>
  <si>
    <t>Weed_herbicide_type</t>
  </si>
  <si>
    <t>Fertilizer</t>
  </si>
  <si>
    <t>Trt2_interaction</t>
  </si>
  <si>
    <t>Species or cultivar of cover crop planted. If a mixture includes all species separated by forward slash (/)</t>
  </si>
  <si>
    <t>Herbicide type applied to control weeds in cash crops (Treatment interaction)</t>
  </si>
  <si>
    <t>Weed_herbicide_timing</t>
  </si>
  <si>
    <t>Timing of herbicides applied to control weeds in cash crops (Treatment interaction)</t>
  </si>
  <si>
    <t>Fertilizers applied to cash crops (may dampen impact cover crop treatments have) (Treatment interaction)</t>
  </si>
  <si>
    <t>If specific locations within a field were studied describe here (Treatment interaction)</t>
  </si>
  <si>
    <t>Depth soil samples were collected (cm)  (Treatment interaction)</t>
  </si>
  <si>
    <t>Reviewer's interpretation of results or comments regarding the results reported</t>
  </si>
  <si>
    <t>Last, First initial., Middle initial., next author, &amp; last author</t>
  </si>
  <si>
    <t>CC_max_diversity</t>
  </si>
  <si>
    <t>Irrigation</t>
  </si>
  <si>
    <t>Compaction</t>
  </si>
  <si>
    <t>Trtmt_splitC</t>
  </si>
  <si>
    <t>Trtmt_splitC_levels</t>
  </si>
  <si>
    <t>Tillage</t>
  </si>
  <si>
    <t>Trt1_interaction2</t>
  </si>
  <si>
    <t>Trt2_interaction2</t>
  </si>
  <si>
    <t>Effect_norm</t>
  </si>
  <si>
    <t>Group_finelevel</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</si>
  <si>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</si>
  <si>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Trt_other_description</t>
  </si>
  <si>
    <t>ExpD_Location:Year_start' - 'ExpD_Location:Years_num'</t>
  </si>
  <si>
    <t>Same as 'CashCrop:Duration' value</t>
  </si>
  <si>
    <t>Year_result</t>
  </si>
  <si>
    <t>Specific year for result reported in this row. 0 = average across all experimental years.</t>
  </si>
  <si>
    <t>if results are reported by experimental site use same number as listed under 'ExpD_Location:Loc_multi' and 0 = averaged across all sites</t>
  </si>
  <si>
    <t>Record the interaction treatment [correspond # with what was reported in "CoverCrop:Trt_id' value] associated with the result value reported. If there is no interaction, leave blank.</t>
  </si>
  <si>
    <t>Record the third interaction treatment [correspond # with what was reported in "CoverCrop:Trt_id' value] associated with the result value reported. If there is no interaction, leave blank.</t>
  </si>
  <si>
    <t>"CoverCrop:Trt_id' value that will be the first treatment for comparison. The Control should always be recorded in this column. Other treatments may also be recorded in this column</t>
  </si>
  <si>
    <t>Abbreviated description of split-split-split plot level treatment (e.g. cover crop type)</t>
  </si>
  <si>
    <t>Number of levels of split-split-split treatment  (e.g. fallow, cereal rye, hairy vetch/cereal rye mix = 3 levels)</t>
  </si>
  <si>
    <t>Authors_abbrev</t>
  </si>
  <si>
    <t>Last et al. OR Last &amp; Last</t>
  </si>
  <si>
    <t>Volume_issue</t>
  </si>
  <si>
    <t>Journal volume #, if there is an issue # include it as Volume (Issue) (e.g. 62(1))</t>
  </si>
  <si>
    <t>Experimental design: provide same description used by authors... latin square, randomized complete block (RCBD), site comparison, paired, before-and-after</t>
  </si>
  <si>
    <t>Total number of treatments included in study (main level only = 1, split plot = 2, split-split plot = 3, etc. )</t>
  </si>
  <si>
    <t>Abbreviated description of main plot level treatment (e.g. cover crop type), prioritize treatment of interest (cover crops, tillage, seedling management, soil fertility)</t>
  </si>
  <si>
    <t>Unique identification number for each treatment included in study. Control is always = 0. Set the control to be when  the treatment of interest (i.e. cover crops, no-tillage, etc.) is not implemented (e.g. in a cover crop diversity experiment the control = winter fallow)</t>
  </si>
  <si>
    <t>Year(s) in which specific treatment was applied, if all years (0); (e.g. duration year), if deployed in first year = 1, second year = 2, etc.</t>
  </si>
  <si>
    <t xml:space="preserve">If experiment has multiple sites, create a new row with a unique number [ 1 to x ] for each site. Keep Paper_id the same for each site. 0 = only one site             </t>
  </si>
  <si>
    <t>Treatment</t>
  </si>
  <si>
    <t>List of all species included in cover crop monoculture or mixture</t>
  </si>
  <si>
    <t xml:space="preserve"> Describe any amendments added to soils prior to planting of cover crop</t>
  </si>
  <si>
    <t xml:space="preserve">Month in which cover crops were planted </t>
  </si>
  <si>
    <t>Review_id</t>
  </si>
  <si>
    <t>Review the results in the row are associated with (Cover crop, Tillage, Fertilizer, Seed protection)</t>
  </si>
  <si>
    <t>Loc_multi_results</t>
  </si>
  <si>
    <t>10.1111/1365-2664.12924</t>
  </si>
  <si>
    <t>Krupke, C.H., Holland, J.D., Long, E.Y., &amp; Eitzer, B.D</t>
  </si>
  <si>
    <t>Krupke et al.</t>
  </si>
  <si>
    <t>Journal of Applied Ecology</t>
  </si>
  <si>
    <t>Planting of neonicotinoid-treated maize poses risks for honey bees and other non-target organisms over a wide area without consistent crop yield benefit</t>
  </si>
  <si>
    <t>1449-1458</t>
  </si>
  <si>
    <t>IN</t>
  </si>
  <si>
    <t>Randolph County</t>
  </si>
  <si>
    <t>La Porte County</t>
  </si>
  <si>
    <t>Tippecanoe County</t>
  </si>
  <si>
    <t>Maize managed with conventional tillage. Different fields at this farm were used each year.</t>
  </si>
  <si>
    <t>randomized complete block design</t>
  </si>
  <si>
    <t>4 rows</t>
  </si>
  <si>
    <t>6 rows</t>
  </si>
  <si>
    <t>neonicotinoid-treated seed</t>
  </si>
  <si>
    <t>conventional tillage</t>
  </si>
  <si>
    <t>maize</t>
  </si>
  <si>
    <t>DeKalb DKC 62-61 RR2, DeKalb DKC 62-95 RR2</t>
  </si>
  <si>
    <t>Round up Ready</t>
  </si>
  <si>
    <t>pest_seedprotection</t>
  </si>
  <si>
    <t>untreated</t>
  </si>
  <si>
    <t>fungicide-insecticide seed treatment</t>
  </si>
  <si>
    <t>pest_fungicide</t>
  </si>
  <si>
    <t>pest_insecticides</t>
  </si>
  <si>
    <t>pest_timing_application</t>
  </si>
  <si>
    <t>ipconazole (0.055 ml / kg seed), metalaxyl (0.065 ml / kg seed), and tryfloxystrobin (0.209 ml / kg seed)</t>
  </si>
  <si>
    <t>applied to seed</t>
  </si>
  <si>
    <t>clothianidin (0.253 mg ai / seed)</t>
  </si>
  <si>
    <t>clothianidin (1.25 mg ai / seed)</t>
  </si>
  <si>
    <t>2012-3</t>
  </si>
  <si>
    <t>Seed Protection</t>
  </si>
  <si>
    <t>maize stand count</t>
  </si>
  <si>
    <t># plants / ha</t>
  </si>
  <si>
    <t>F-test</t>
  </si>
  <si>
    <t>sem</t>
  </si>
  <si>
    <t>untreated seed</t>
  </si>
  <si>
    <t>untreated maize seed</t>
  </si>
  <si>
    <t>low rate clothianidin + fungicide</t>
  </si>
  <si>
    <t>0.25 mg clothianidin + fungicides</t>
  </si>
  <si>
    <t>high rate clothianidin + fungicide</t>
  </si>
  <si>
    <t>1.25 mg clothianidin + fungicides</t>
  </si>
  <si>
    <t>Pest regulation</t>
  </si>
  <si>
    <t>maize root rating</t>
  </si>
  <si>
    <t>node injury rating</t>
  </si>
  <si>
    <t>maize yields</t>
  </si>
  <si>
    <t>kg / ha</t>
  </si>
  <si>
    <t>Levels of the neonicotinoid active ingredient, clothianidin, on maize seeds in our crop protection experiments aligned with the label rate of mg per seed at both the low (0_x0003_25 mg clothianidin per seed) and high (1_x0003_25 mg per seed) treatment levels (Table S8). We documented no benefit, in terms of crop yields, of planting neonicotinoid treated maize over three cropping seasons, including three locations in 2012 and 2013 and two locations in 2014.</t>
  </si>
  <si>
    <t>Reviewers_results_short</t>
  </si>
  <si>
    <t>Reviewers_results_long</t>
  </si>
  <si>
    <t>Maize stand density was largely unaffected with low and high doses of insecticide-fungicide seed treatments (0.25 and 1.25 mg clothianidin + fungicidies, respectively) compared to untreated seeds. Of the eight site years, maize stand density increased in one year at one site with the addition of these pesticide seed treatments.</t>
  </si>
  <si>
    <t>little reduction in maize root damage with pesticide seed treatment, except at two sites over the course of the three year experiment where root damage decreased with pesticide seed treatments.</t>
  </si>
  <si>
    <t>little benefit in maize stand count with pesticide seed treatment, except at one site in 2012 where stand counts increased with pesticide seed treatments.</t>
  </si>
  <si>
    <t>Maize root damage was largely unaffected with low and high doses of insecticide-fungicide seed treatments (0.25 and 1.25 mg clothianidin + fungicidies, respectively) compared to untreated seeds. Of the eight site years, maize root damage decreased with both levels of insecticide in 2013 at one site and decreased only at the highest level of insecticide at a different site in 2014.</t>
  </si>
  <si>
    <t>no difference in maize yields with pesticide seed treatment.</t>
  </si>
  <si>
    <t>Maize yields were unaffected with low and high doses of insecticide-fungicide seed treatments (0.25 and 1.25 mg clothianidin + fungicidies, respectively) compared to untreated seeds.</t>
  </si>
  <si>
    <t>10.1002/ps.4602</t>
  </si>
  <si>
    <t>Krupke, C.H., Alford, A.M., Cullen, E.M., Hodgson, E.W., Knodel, J.J., McCornack, B., Potter, B.D., Spigler, M.I., Tilmon, K., &amp; Welch, K.</t>
  </si>
  <si>
    <t>Pest Management Science</t>
  </si>
  <si>
    <t>2184-2193</t>
  </si>
  <si>
    <t>Assessing the value and pest management window provided by neonicotinoid seed treatments for management of soybean aphid (Aphis glycines Matsumura) in the Upper Midwestern United States</t>
  </si>
  <si>
    <t>MN</t>
  </si>
  <si>
    <t>ND</t>
  </si>
  <si>
    <t>SD</t>
  </si>
  <si>
    <t>WI</t>
  </si>
  <si>
    <t>KS</t>
  </si>
  <si>
    <t>Story County</t>
  </si>
  <si>
    <t>IA</t>
  </si>
  <si>
    <t>Riley County</t>
  </si>
  <si>
    <t>Redwood County</t>
  </si>
  <si>
    <t>Leonard</t>
  </si>
  <si>
    <t>Mapleton</t>
  </si>
  <si>
    <t>Volga</t>
  </si>
  <si>
    <t>Arlington</t>
  </si>
  <si>
    <t>Emerado</t>
  </si>
  <si>
    <t>early season pest management</t>
  </si>
  <si>
    <t>2012-2</t>
  </si>
  <si>
    <t>soybean</t>
  </si>
  <si>
    <t>Asgrow 3432, Syngenta NK S20, Pioneer 94Y01, NK 519-A6, Peterson Farms 12R06, Syngenta S19, 14R007, 12R06</t>
  </si>
  <si>
    <t>pest_seedprotection_common</t>
  </si>
  <si>
    <t>CruiserMaxx</t>
  </si>
  <si>
    <t>ApronMaxx</t>
  </si>
  <si>
    <t>fungicide seed treatment</t>
  </si>
  <si>
    <t>foliar insecticide</t>
  </si>
  <si>
    <t>mefenoxam (3.75 g / 100 seeds), fludioxonil (2.5 g / 100 seeds)</t>
  </si>
  <si>
    <t>thiamethoxam (50 g / 100 seeds)</t>
  </si>
  <si>
    <t>Warrior II or Tundra</t>
  </si>
  <si>
    <t>pyrethroid - lambda-cyhalothrin (116 - 232 mL/ha) or bifenthrin (291.4 mL/ha)</t>
  </si>
  <si>
    <t>applied at soybean aphid threshold of 250 soybean aphids per plant (mid August of 2013)</t>
  </si>
  <si>
    <t>normalized soybean yields</t>
  </si>
  <si>
    <t>plot yield / highest plot yield for the site</t>
  </si>
  <si>
    <t>Tukey</t>
  </si>
  <si>
    <t>sd</t>
  </si>
  <si>
    <t>ApronMax fungicide seed treatment</t>
  </si>
  <si>
    <t>CruiserMax insecticide-fungicide seed treatment</t>
  </si>
  <si>
    <t>foliar applied insecticides (IPM)</t>
  </si>
  <si>
    <t>Harwood</t>
  </si>
  <si>
    <t xml:space="preserve">soybean yields significantly increased when IPM strategies were employed and soybean aphid populations were high compared to untreated seeds. </t>
  </si>
  <si>
    <t>When soybean aphid populations were below the economic threshold there were no benefits of using either the insecticide-fungicide seed treatment or the fungicide seed treatment compared to untreated seeds. When soybean aphid populations reached economic threshold levels, the most effective pest management strategy was the integrated pest management approach where insecticides were foliarly applied to infested plants. Soybean yields slightly improved when soybean aphid populations were high and pesticide seed treatments were used, but these yield increases were not significantly different from untreated soybean.</t>
  </si>
  <si>
    <t>10.1016/j.cropro.2017.03.004</t>
  </si>
  <si>
    <t>Regan, K., Ordosch, D., Glover, K.D., Tilmon, K.J., &amp; Szczepaniec A.</t>
  </si>
  <si>
    <t>Regan et al.</t>
  </si>
  <si>
    <t>Effects of a pyrethroid and two neonicotinoid insecticides on population dynamics of key pests of soybean and abundance of their natural enemies</t>
  </si>
  <si>
    <t>24-32</t>
  </si>
  <si>
    <t>South Shore</t>
  </si>
  <si>
    <t>2013-2</t>
  </si>
  <si>
    <t>fungicide seed treatment + foliar insecticide</t>
  </si>
  <si>
    <t>insecticide-fungicide seed treatment</t>
  </si>
  <si>
    <t>insecticide-fungicide seed treatment + foliar insecticide</t>
  </si>
  <si>
    <t>ApronMaxx + Leverage</t>
  </si>
  <si>
    <t>CruiserMaxx + fungicides</t>
  </si>
  <si>
    <t>CruiserMaxx + fungicides + Leverage</t>
  </si>
  <si>
    <t>mefenoxam (7.5 g / 100 seeds), fludioxonil (2.5 g / 100 seeds)</t>
  </si>
  <si>
    <t>imidacloprid (239.68 g / L), β-cyfluthrin (119.84 g / L)</t>
  </si>
  <si>
    <t>thiamethoxam (50 g / 100 seeds) + imidacloprid (239.68 g / L), β-cyfluthrin (119.84 g / L)</t>
  </si>
  <si>
    <t>applied to seeds</t>
  </si>
  <si>
    <t>applied to seed and later foliar application</t>
  </si>
  <si>
    <t>number of soybean aphids per leaf</t>
  </si>
  <si>
    <t># aphids / leaf</t>
  </si>
  <si>
    <t>fungicide seed treatment (ApronMaxx)</t>
  </si>
  <si>
    <t>fungicide seed treatment + foliar insecticide (ApronMaxx + Leverage)</t>
  </si>
  <si>
    <t>insecticide-fungicide seed treatment (CruiserMaxx)</t>
  </si>
  <si>
    <t>insecticide-fungicide seed treatment + foliar insecticide (CruiserMaxx + fungicides + Leverage)</t>
  </si>
  <si>
    <t>number of Thripidae per plant</t>
  </si>
  <si>
    <t># thrips / plant</t>
  </si>
  <si>
    <t>number of spider mites per cm sq.</t>
  </si>
  <si>
    <t># spider mites / cm sq.</t>
  </si>
  <si>
    <t>Crop production</t>
  </si>
  <si>
    <t>soybean yield</t>
  </si>
  <si>
    <t>predator taxa abundance (Anthocoridae)</t>
  </si>
  <si>
    <t>#</t>
  </si>
  <si>
    <t>predator taxa abundance (Syrphidae)</t>
  </si>
  <si>
    <t>predator taxa abundance (Chrysopidae)</t>
  </si>
  <si>
    <t>predator taxa abundance (Coccinellidae)</t>
  </si>
  <si>
    <t>predator taxa abundance (Dolichopodidae)</t>
  </si>
  <si>
    <t>insecticide-fungicide seed treatments had variable impact on abundance of soybean aphids, while foliar applied insecticides or foliar applied insecticides combined with insecticide-fungicide seed treatments consistently reduced numbers of soybean aphids compared to fungicide treated seeds in both years at both locations.</t>
  </si>
  <si>
    <t>Abundance of soybean aphids was significantly reduced by folar applied insecticide treatments in all years and locations. At both locations seed treatments had a similarly variable impact on abundance of soybean aphids, while foliar or foliar combined with seed applications consistently reduced numbers of soybean aphids in both years at both locations.</t>
  </si>
  <si>
    <t>Abundance of soybean aphids was significantly reduced by insecticide treatments in all years and locations. Numbers of aphids were significantly lowered by the insecticide applications at Volga in both years, although neonicotinoid seed treatments alone reduced aphid numbers in 2013 but not in 2014. It is noteworthy that at both locations seed treatments had a similarly variable impact on abundance of soybean aphids, while foliar or foliar combined with seed applications consistently reduced numbers of soybean aphids in both years at both locations. On the other hand, foliar applications and combination of foliar sprays and seed treatments consistently reduced numbers of soybean aphids compared to control plots in both years at both locations. For all years and locations, there were no significant differences in aphid numbers between plots that received foliar sprays and plots exposed to a combination of seed treatments and foliar applications of the insecticides.</t>
  </si>
  <si>
    <t>Numbers of thrips differed significantly among treatments in both years at Volga, but were unaffected by treatments in either year at South Shore in 2014. Neonicotinoid applications had a significant effect on numbers of herbivorous Thripidae at Volga in both years. When compared to untreated (fungicide seed treatment) plots, thrips increased in abundance (2013) or were unaffected (2014) by neonicotinoid seed treatments at Volga, while exposure to foliar sprays or combination of foliar and seed treatments of the insecticides resulted in elevated numbers of thrips in both years. Numbers of thrips did not differ among treatments at South Shore in 2013.</t>
  </si>
  <si>
    <t>no effect of seed treatment or foliar applied insecticides at one site and at the other site thrips increased in abundance (2013) or were unaffected (2014) by neonicotinoid seed treatments, while exposure to foliar sptrays or combination of foliar and seed treatments of the insecticides resulted in elevated numbers of thrips in both years.</t>
  </si>
  <si>
    <t>Thrips increased in abundance or were unaffected by neonicotinoid seed treatments at one site compared to plots with fungicide seed treatments, while foliar applied insecticides or the combination of foliar and seed treatments of insecticides resulted in elevated numbers of thrips in both years. The numbers of thrips at the second site did not differ among treatments in the two years of the study.</t>
  </si>
  <si>
    <t>Exposure to the insecticides (neonicotinoid and pyrethroid) did not significantly affect abundance of spider mites in 2013 or 2014 at either site.</t>
  </si>
  <si>
    <t>spider mites were unaffected by the insecticides, both foliar (pyrethroid &amp; neonicotinoid) and seed treatments (neonicotinoid), across years and locations.</t>
  </si>
  <si>
    <t>seedF_seedIF</t>
  </si>
  <si>
    <t>seedF_seedIFfoliarI</t>
  </si>
  <si>
    <t>seedIF_seedIFfoliarI</t>
  </si>
  <si>
    <t>seedF_seedFfoliarI</t>
  </si>
  <si>
    <t>seedIF_seedFfoliarI</t>
  </si>
  <si>
    <t>seedFfoliarI_seedIFfoliarI</t>
  </si>
  <si>
    <t>seedf_seedFfoliarI</t>
  </si>
  <si>
    <t>seedIF_seedIFfoliari</t>
  </si>
  <si>
    <t>Abundance of soybean aphids was significantly reduced by folar applied insecticide treatments in all years and locations.</t>
  </si>
  <si>
    <t>With one exception, neonicotinoid applications did not affect yield of soybean. We observed no effect of treatments on yield at Volga in 2013, while yield of soybean was significantly altered by treatments in 2014, whereby the untreated plots had lower yield than the other three treatments.</t>
  </si>
  <si>
    <t>There was no soybean yield benefit with the use of insecticide-fungicide seed treatment or foliar applied insecticides three out of the four site years compared to fungicide seed treatment. At one site in one year, the use of insecticides, both foliar and seed treatment applications, resulted in increased soybean yields compared to fungicide seed treatment.</t>
  </si>
  <si>
    <t>a soybean yield benefit of using insecticides (both foliar and seed treatments) in only one of four sites years.</t>
  </si>
  <si>
    <t>foliar application of insecticides reduced the abundance of predatory bugs (Hemiptera: Anthocoridae) at both sites in 2013 compared to fungicide and fungicide-insecticide treated seeds.</t>
  </si>
  <si>
    <t>The abundance of predatory bugs (Hemiptera:Anthocoridae) decreased with the use of foliar applied insecticides alone and in combination with insecticide-fungicide seed treatments compared to fungicide treated seeds and insecticide-fungicide treated seeds in 2013. In 2014, predatory bugs were unaffected by each treatment.</t>
  </si>
  <si>
    <t>The predator taxa Syrphidae was unaffected foliar or seed applied insecticides at both sites in 2013 and 2014 compared to seed treated with fungicides.</t>
  </si>
  <si>
    <t>There were no effects of seed and foliar applied insecticides on the predator taxa Syrphidae at both sites in 2013 and 2014.</t>
  </si>
  <si>
    <t xml:space="preserve">the predator taxa Chrysopidae was largely unaffected by seed and foliar applied insecticides compared to seeds treated with fungicides at two sites in 2013 and 2014. </t>
  </si>
  <si>
    <t>The predator taxa Chrysopida was unaffected by all the insecticide treatments at the Volga, South Dakota site in 2013 or 2014 and at the South Shore, South Dakota site in 2013. In 2014, foliar applied insecticides reduced the abundance of this predatory invertebrate compared to seeds treated with fungicides, but when foliar applied insecticides were applied to soybeans treated with insecticide-fungicide seed treatments no effect was observed.</t>
  </si>
  <si>
    <t>the predator taxa Cocccinellidae decreased in abundance with the use of foliar applied insecticides compared with fungicide treated seeds in 2013 at both sites, but no differences in abundance were observed in 2014 at either site.</t>
  </si>
  <si>
    <t>In 2013, the predator taxa Coccinellidae decreased in abundance when foliar insecticides were applied alone and in combination with insecticide-fungicide seed treatments compared to fungicide treated seeds. In 2014, no differences were observed among treatments at both sites.</t>
  </si>
  <si>
    <t>the predator taxa Dolichopodidae was largely unaffected by the use of insecticides except in 2013 at one site where the population decreased with insecticide-fungicide seed treatments and further reduced with foliar applied insecticides.</t>
  </si>
  <si>
    <t>In three out of four site years the predator taxa Dolichopodidae were unaffected by the use of insecticides as part of the seed treatment or applied foliarly. The exception being 2013 at Volga, South Dakota where Dolichopodidae abundance decreased when insecticides were included in seed treatments and further reduced when insecticides were applied foliarly.</t>
  </si>
  <si>
    <t>the predator taxa Syrphidae was unaffected foliar or seed applied insecticides at both sites in 2013 and 2014 compared to seed treated with fungicides.</t>
  </si>
  <si>
    <t>Crop Protection</t>
  </si>
  <si>
    <t>10.1094/PD-89-0262</t>
  </si>
  <si>
    <t>Pataky, J.K., Michener, P.M., Freeman, N.D.,  Hawk, J.A., Weldekidan, T., &amp; Teyker, R.H.</t>
  </si>
  <si>
    <t>Pataky et al.</t>
  </si>
  <si>
    <t>Urbana</t>
  </si>
  <si>
    <t>IL</t>
  </si>
  <si>
    <t>Manito</t>
  </si>
  <si>
    <t>Brownstown</t>
  </si>
  <si>
    <t>3 to 4</t>
  </si>
  <si>
    <t>neonicotinoid seed treatments and rate</t>
  </si>
  <si>
    <t>2000-3</t>
  </si>
  <si>
    <t>Jubilee, Lumina, Superweet Jubilee</t>
  </si>
  <si>
    <t>S15-L5, S14-J7 (Mustang Seeds)</t>
  </si>
  <si>
    <t>insecticide seed treatment</t>
  </si>
  <si>
    <t>Poncho</t>
  </si>
  <si>
    <t>clothianidin (0.25 mg ai / seed)</t>
  </si>
  <si>
    <t>clothianidin (0.50 mg ai / seed)</t>
  </si>
  <si>
    <t>Gaucho</t>
  </si>
  <si>
    <t>imidacloprid (0.34 mg ai / seed)</t>
  </si>
  <si>
    <t>imidacloprid (0.50 mg ai / seed)</t>
  </si>
  <si>
    <t>imidacloprid (0.675 mg ai / seed)</t>
  </si>
  <si>
    <t>Cruiser FS</t>
  </si>
  <si>
    <t>thiamethoxam (0.135 mg ai / seed)</t>
  </si>
  <si>
    <t>thiamethoxam (0.27 mg ai / seed)</t>
  </si>
  <si>
    <t>thiamethoxam (0.54 mg ai / seed)</t>
  </si>
  <si>
    <t>thiamethoxam (0.6775 mg ai / seed)</t>
  </si>
  <si>
    <t>Stewart's wilt incidence</t>
  </si>
  <si>
    <t>%</t>
  </si>
  <si>
    <t>Bayesian LSD</t>
  </si>
  <si>
    <t>Normative interpretation of the effect where -1 = bad outcome, 0 = no effect, 1 = good outcome</t>
  </si>
  <si>
    <t>untreated_seedI</t>
  </si>
  <si>
    <t>seedI_seedI</t>
  </si>
  <si>
    <t>insecticide seed treatment, clothianidin (0.25 mg ai / seed)</t>
  </si>
  <si>
    <t>insecticide seed treatment, clothianidin (0.50 mg ai / seed)</t>
  </si>
  <si>
    <t>insecticide seed treatment, imidacloprid (0.50 mg ai / seed)</t>
  </si>
  <si>
    <t>insecticide seed treatment, imidacloprid (0.34 mg ai / seed)</t>
  </si>
  <si>
    <t>insecticide seed treatment, imidacloprid (0.675 mg ai / seed)</t>
  </si>
  <si>
    <t>Plant Disease</t>
  </si>
  <si>
    <t>Rates of seed treatment insecticides and control of stewart's wilt in sweet corn</t>
  </si>
  <si>
    <t>262-268</t>
  </si>
  <si>
    <t>LWA/CB</t>
  </si>
  <si>
    <t>insecticide seed treatment, thiamethoxam (0.135 mg ai / seed)</t>
  </si>
  <si>
    <t>insecticide seed treatment, thiamethoxam (0.27 mg ai / seed)</t>
  </si>
  <si>
    <t>insecticide seed treatment, thiamethoxam (0.54 mg ai / seed)</t>
  </si>
  <si>
    <t>insecticide seed treatment, thiamethoxam (0.6775 mg ai / seed)</t>
  </si>
  <si>
    <t>insecticide seed treatment, clothianidin (0.125 mg ai / seed)</t>
  </si>
  <si>
    <t>insecticide seed treatment, clothianidin (0.15 mg ai / seed)</t>
  </si>
  <si>
    <t>insecticide seed treatment, imidacloprid (0.16 mg ai / seed)</t>
  </si>
  <si>
    <t>insecticide seed treatment, thiamethoxam (0.125 mg ai / seed)</t>
  </si>
  <si>
    <t>insecticide seed treatment, thiamethoxam (0.25 mg ai / seed)</t>
  </si>
  <si>
    <t>insecticide seed treatment, clothianidin (0.19 mg ai / seed)</t>
  </si>
  <si>
    <t>insecticide seed treatment, clothianidin (0.34 mg ai / seed)</t>
  </si>
  <si>
    <t>insecticide seed treatment, imidacloprid (1.25 mg ai / seed)</t>
  </si>
  <si>
    <t>insecticide seed treatment, thiamethoxam (1.08 mg ai / seed)</t>
  </si>
  <si>
    <t>untreated maize seed (Jubilee)</t>
  </si>
  <si>
    <t>untreated maize seed (Supersweet Jubilee)</t>
  </si>
  <si>
    <t>seed application of insecticides reduced the incidence of Stewart’s wilt in all trials with little benefit in increasing insecticide rates.</t>
  </si>
  <si>
    <t>CB</t>
  </si>
  <si>
    <t>In all trials in which Stewart’s wilt was above 5%, incidence of systemic infection was significantly lower when seed were treated with insecticides than when plants were grown from non treated seed except for the early-planted trial in Delaware in 2001. Levels of control ranged from 41% for seed treated with 0.135 mg a.i. thiamethoxam per kernel in the early-planted trial in Urbana in 2002 to 94% for seed treated with 0.5 mg a.i clothianidin per kernel in the early-planted trial in Manito in 2000.</t>
  </si>
  <si>
    <t>10.1016/0261-2194(92)90057-C</t>
  </si>
  <si>
    <t>Oloumi-Sadeghi, H., Levine, E., Steffey, K.L., &amp; Gray, M.E.</t>
  </si>
  <si>
    <t>Oloumi-Sadeghi et al.</t>
  </si>
  <si>
    <t>Black cutworm damage and recovery of corn plants: influence of pyrethroid and organophosphate soil insecticide treatments</t>
  </si>
  <si>
    <t>323-328</t>
  </si>
  <si>
    <t>1989-2</t>
  </si>
  <si>
    <t>AgriGold 6480</t>
  </si>
  <si>
    <t>band</t>
  </si>
  <si>
    <t>furrow</t>
  </si>
  <si>
    <t>insecticide soil treatment</t>
  </si>
  <si>
    <t>Astar 15G</t>
  </si>
  <si>
    <t>Capture 2EC</t>
  </si>
  <si>
    <t>Couter 15G</t>
  </si>
  <si>
    <t>Dyfonate II 15G, 15CG, 20G</t>
  </si>
  <si>
    <t>Force 1.5G</t>
  </si>
  <si>
    <t>Lorsban 15G</t>
  </si>
  <si>
    <t>pest_seedprotection_tradename</t>
  </si>
  <si>
    <t>XRM-4901</t>
  </si>
  <si>
    <t>Dyfonate II + ICIA0321 20.4G</t>
  </si>
  <si>
    <t>Counter 15G</t>
  </si>
  <si>
    <t>ICIA8882 10G</t>
  </si>
  <si>
    <t>pest_application</t>
  </si>
  <si>
    <t>maize plant death due to black cutworms</t>
  </si>
  <si>
    <t>Fisher's LSD</t>
  </si>
  <si>
    <t>untreated_bandI</t>
  </si>
  <si>
    <t>organophosphate (113 g ai/ha)</t>
  </si>
  <si>
    <t>chlorpyrifos (226 g ai/ha)</t>
  </si>
  <si>
    <t>fonofos/pyrethroid (170 g ai/ha)</t>
  </si>
  <si>
    <t>terbufos (226 g ai/ha)</t>
  </si>
  <si>
    <t>tefluthrin (226 g ai/ha)</t>
  </si>
  <si>
    <t>chlorpyrifos (113 g ai/ha)</t>
  </si>
  <si>
    <t>flucythrinate/phorate (226 g ai/ha)</t>
  </si>
  <si>
    <t>organophosphate (226 g ai/ha)</t>
  </si>
  <si>
    <t xml:space="preserve">fonofos (170 g ai/ha) </t>
  </si>
  <si>
    <t>bifenthrin (44.8 g ai/ha)</t>
  </si>
  <si>
    <t>organophosphate (170 g ai/ha)</t>
  </si>
  <si>
    <t>banded, chlorpyrifos (226 g ai/ha, Lorsban 15G)</t>
  </si>
  <si>
    <t>banded, fonofos/pyrethroid (170 g ai/ha, Dyfonate II + ICIA0321 20.4G)</t>
  </si>
  <si>
    <t>banded, terbufos (226 g ai/ha, Couter 15G)</t>
  </si>
  <si>
    <t>banded insecticide, organophosphate (XRM-4901)</t>
  </si>
  <si>
    <t>banded insecticide, chlorpyrifos (226 g ai/ha, Lorsban 15G)</t>
  </si>
  <si>
    <t>banded insecticide, fonofos/pyrethroid (170 g ai/ha, Dyfonate II + ICIA0321 20.4G)</t>
  </si>
  <si>
    <t>banded insecticide, terbufos (226 g ai/ha, Couter 15G)</t>
  </si>
  <si>
    <t>soil applied insecticides</t>
  </si>
  <si>
    <t>broadcast</t>
  </si>
  <si>
    <t>Ambush 2E</t>
  </si>
  <si>
    <t>ICIA0321 1E</t>
  </si>
  <si>
    <t>Holdem 20G</t>
  </si>
  <si>
    <t>banded, fonofos/pyrethroid (170 g ai/ha, Dyfonate II + ICIA0321 20.2G)</t>
  </si>
  <si>
    <t>banded insecticide, fonofos/pyrethroid (170 g ai/ha, Dyfonate II + ICIA0321 20.2G)</t>
  </si>
  <si>
    <t>banded, tefluthrin (226 g ai/ha, Force 1.5G)</t>
  </si>
  <si>
    <t>banded insecticide, tefluthrin (226 g ai/ha, Force 1.5G)</t>
  </si>
  <si>
    <t>banded, chlorpyrifos (113 g ai/ha, Lorsban 15G)</t>
  </si>
  <si>
    <t>banded insecticide, chlorpyrifos (113 g ai/ha, Lorsban 15G)</t>
  </si>
  <si>
    <t>banded, flucythrinate/phorate (226 g ai/ha, Astar 15G)</t>
  </si>
  <si>
    <t>banded insecticide, flucythrinate/phorate (226 g ai/ha, Astar 15G)</t>
  </si>
  <si>
    <t>untreated_furrowI</t>
  </si>
  <si>
    <t>in-furrow insecticide, terbufos (226 g ai/ha, Counter 15G)</t>
  </si>
  <si>
    <t>banded, organophosphate (226 g ai/ha, XRM-4901)</t>
  </si>
  <si>
    <t>banded, organophosphate (113 g ai/ha, XRM-4901)</t>
  </si>
  <si>
    <t>banded insecticide, organophosphate (226 g ai/ha, XRM-4901)</t>
  </si>
  <si>
    <t>banded, fonofos (170 g ai/ha, Dyfonate II)</t>
  </si>
  <si>
    <t>banded insecticide, fonofos (170 g ai/ha, Dyfonate II)</t>
  </si>
  <si>
    <t>banded, bifenthrin (44.8 g ai/ha, Capture 2EC)</t>
  </si>
  <si>
    <t>banded insecticide, bifenthrin (44.8 g ai/ha, Capture 2EC)</t>
  </si>
  <si>
    <t>banded, organophosphate (170 g ai/ha, ICIA8882 10G)</t>
  </si>
  <si>
    <t>banded insecticide, organophosphate (170 g ai/ha, ICIA8882 10G)</t>
  </si>
  <si>
    <t xml:space="preserve">Dyfonate II + ICIA0321 20.4G </t>
  </si>
  <si>
    <t>Dyfonate II 15CG</t>
  </si>
  <si>
    <t>Dyfonate II 20G</t>
  </si>
  <si>
    <t>Dyfonate II 10G</t>
  </si>
  <si>
    <t>Dyfonate II 15G</t>
  </si>
  <si>
    <t>banded, permethrin (168 g ai/ha, Ambush 2E)</t>
  </si>
  <si>
    <t>banded insecticide, permethrin (168 g ai/ha, Ambush 2E)</t>
  </si>
  <si>
    <t>in-furrow insecticide, terbufos (226 g ai/ha, Couter 15G)</t>
  </si>
  <si>
    <t>in-furrow insecticide, tefluthrin (226 g ai/ha, Force 1.5G)</t>
  </si>
  <si>
    <t>banded, pyrethroid (16.8 g ai/ha, ICIA0321 1E)</t>
  </si>
  <si>
    <t>pyrethroid (16.8 g ai/ha)</t>
  </si>
  <si>
    <t xml:space="preserve">tefluthrin (226 g ai/ha) </t>
  </si>
  <si>
    <t xml:space="preserve">permethrin (168 g ai/ha) </t>
  </si>
  <si>
    <t>banded insecticide, pyrethroid (16.8 g ai/ha, ICIA0321 1E)</t>
  </si>
  <si>
    <t>banded, fonofos (226 g ai/ha, Dyfonate II 15CG)</t>
  </si>
  <si>
    <t>banded insecticide, fonofos (226 g ai/ha, Dyfonate II 15CG)</t>
  </si>
  <si>
    <t>fonofos (226 g ai/ha)</t>
  </si>
  <si>
    <t>organophosphate (212 g ai/ha)</t>
  </si>
  <si>
    <t>banded, organophosphate (212 g ai/ha, ICIA8882 10G)</t>
  </si>
  <si>
    <t>banded insecticide, organophosphate (212 g ai/ha, ICIA8882 10G)</t>
  </si>
  <si>
    <t>organophosphate (255 g ai/ha)</t>
  </si>
  <si>
    <t xml:space="preserve"> banded insecticide, organophosphate (255 g ai/ha, ICIA8882 10G)</t>
  </si>
  <si>
    <t>banded, organophosphate (255 g ai/ha, ICIA8882 10G)</t>
  </si>
  <si>
    <t>in-furrow, terbufos (226 g ai/ha, Counter 15G)</t>
  </si>
  <si>
    <t>in-furrow, terbufos (226 g ai/ha, Couter 15G)</t>
  </si>
  <si>
    <t>in-furrow, tefluthrin (226 g ai/ha, Force 1.5G)</t>
  </si>
  <si>
    <t>in-furrow, fonofos (226 g ai/ha, Dyfonate II 15CG)</t>
  </si>
  <si>
    <t>in-furrow insecticide, fonofos (226 g ai/ha, Dyfonate II 15CG)</t>
  </si>
  <si>
    <t xml:space="preserve">ethoprop/phorate (170 g ai/ha) </t>
  </si>
  <si>
    <t xml:space="preserve">banded, ethoprop/phorate (170 g ai/ha, Holdem 20G) </t>
  </si>
  <si>
    <t xml:space="preserve">banded insecticide, ethoprop/phorate (170 g ai/ha, Holdem 20G) </t>
  </si>
  <si>
    <t>ethoprop/phorate (226 g ai/ha)</t>
  </si>
  <si>
    <t>banded, ethoprop/phorate (226 g ai/ha, Holdem 20G)</t>
  </si>
  <si>
    <t>banded insecticide, ethoprop/phorate (226 g ai/ha, Holdem 20G)</t>
  </si>
  <si>
    <t xml:space="preserve">Dyfonate II + ICIA0321 20.2G </t>
  </si>
  <si>
    <t>fonofos (170 g ai/ha)</t>
  </si>
  <si>
    <t>banded, fonofos (170 g ai/ha, Dyfonate II 20G)</t>
  </si>
  <si>
    <t>banded insecticide, fonofos (170 g ai/ha, Dyfonate II 20G)</t>
  </si>
  <si>
    <t>fonofos (340 g ai/ha)</t>
  </si>
  <si>
    <t>banded, fonofos (340 g ai/ha, Dyfonate II 10G)</t>
  </si>
  <si>
    <t>banded insecticide, fonofos (340 g ai/ha, Dyfonate II 10G)</t>
  </si>
  <si>
    <t>banded, fonofos (226 g ai/ha, Dyfonate II 15G)</t>
  </si>
  <si>
    <t>banded insecticide, fonofos (226 g ai/ha, Dyfonate II 15G)</t>
  </si>
  <si>
    <t>untreated_broadcastI</t>
  </si>
  <si>
    <t>broadcast, pyrethroid (16.8 g ai/ha, ICIA0321 1E)</t>
  </si>
  <si>
    <t>broadcast insecticide, pyrethroid (16.8 g ai/ha, ICIA0321 1E)</t>
  </si>
  <si>
    <t xml:space="preserve">broadcast, permethrin (168 g ai/ha, Ambush 2E) </t>
  </si>
  <si>
    <t xml:space="preserve">broadcast insecticide, permethrin (168 g ai/ha, Ambush 2E) </t>
  </si>
  <si>
    <t xml:space="preserve">The percentage of plants killed by BCW feeding was significantly lower in plots treated with XRM-4901 (113 g/305m), chlorpyrifos (113 and 226 g/305 m), fonofos/ICIA0321 20.2G and 20.4G (both at 170 g/305m), tefluthrin (226 g/305 m) and terbufos (226 g/305 m, in-furrow application) than in the untreated plots. </t>
  </si>
  <si>
    <t>percentage of plants killed by black cutworm feeding was reduced in plots treated with XRMl-4901, chlorpyrifos, fonofos/ICIA0321, tefluthrin, and terbufos.</t>
  </si>
  <si>
    <t>Captan</t>
  </si>
  <si>
    <t xml:space="preserve">10.1016/j.cropro.2005.03.013 </t>
  </si>
  <si>
    <t>Bierman, R. E., Riechers, D. E., Sprague, C. L., Bollero, G., &amp; Pedersen W. L.</t>
  </si>
  <si>
    <t>Bierman et al.</t>
  </si>
  <si>
    <t>Fungicide-herbicide interaction in soybean (Glycine max)</t>
  </si>
  <si>
    <t>134-139</t>
  </si>
  <si>
    <t>Monmouth and Urbana</t>
  </si>
  <si>
    <t>Monmouth (Muscatine silt loam), Urbana (Drummer silty clay loam 2002/Dana silt loam 2003</t>
  </si>
  <si>
    <t>split-plot</t>
  </si>
  <si>
    <t>fungicide seed treatments</t>
  </si>
  <si>
    <t>herbicide</t>
  </si>
  <si>
    <t>2002-2</t>
  </si>
  <si>
    <t>Asgrow 3302</t>
  </si>
  <si>
    <t>PCNB</t>
  </si>
  <si>
    <t>TBZ</t>
  </si>
  <si>
    <t>thiabendazole (0.03 g ai / kg seed)</t>
  </si>
  <si>
    <t>pentachloronitrobenzene (0.26 g / ai / kg seed)</t>
  </si>
  <si>
    <t>Captan + PCNB + TBZ</t>
  </si>
  <si>
    <t>captan (0.06 g ai / kg seed)</t>
  </si>
  <si>
    <t>captan (0.06 g ai / kg seed)/pentachloronitrobenzene (0.26 g / ai / kg seed)/thiabendazole (0.03 g ai / kg seed)</t>
  </si>
  <si>
    <t>fludioxonil (0.03 g ai/kg seed)</t>
  </si>
  <si>
    <t>Maize managed except in Urbana in 2002, where the preceding crop was alfalfa</t>
  </si>
  <si>
    <t>LSMeans</t>
  </si>
  <si>
    <t>untreated_seedF</t>
  </si>
  <si>
    <t>fungicide seed treatment, captan (0.06 g ai / kg seed)</t>
  </si>
  <si>
    <t>Fludioxonil</t>
  </si>
  <si>
    <t>mg / ha</t>
  </si>
  <si>
    <t>Stand counts were generally not affected by the seed treatments. However, the plots containing fludioxonil-treated seed did have significantly lower stand counts than the fungicide-free control plots.</t>
  </si>
  <si>
    <t>stand counts were largly unaffected by the seed treatments except in the plots containing fludioxonil-treated seed, where stand counts were lower than the fungicide-free control plots.</t>
  </si>
  <si>
    <t>None of the treatment factors significantly affected crop yield. Only one treatment had a significantly different average yield compared with the chemical-free control: fludioxonil 􏰀 no herbicide, at 3.12 Mg/ha.</t>
  </si>
  <si>
    <t>crop yield was largly unaffected by the seed treatments except in plots containing fludioxonil-treated seed, where yield was lower than the chemical-free control.</t>
  </si>
  <si>
    <t xml:space="preserve">10.1111/j.1439-0418.2011.01656.x </t>
  </si>
  <si>
    <t>Tinsley, N. A., Steffey, K. L., Estes, R. E., Heeren, J. R., Gray, M. E., &amp; Diers, B. W.</t>
  </si>
  <si>
    <t>Tinsley et al.</t>
  </si>
  <si>
    <t>Journal of Applied Entomology</t>
  </si>
  <si>
    <t>Field-level effects of preventative management tactics on soybean aphids (Aphis glycines Matsumura) and their predators</t>
  </si>
  <si>
    <t>361-371</t>
  </si>
  <si>
    <t>Whiteside County</t>
  </si>
  <si>
    <t>Sites were tilled (Turbo-Till 2200; Great Plains Mfg., Salina, KS)</t>
  </si>
  <si>
    <t>2007-2</t>
  </si>
  <si>
    <t>LD05-16060, SD01-76R, GR-2332</t>
  </si>
  <si>
    <t>Warrior (lambda-cyhalothrin); Syngenta Crop Protection, Inc, 140 ml/ha], + tank-mix [Warrior at 140 ml/ ha and (ii) Lorsban 4-E (chlorpyrifos) (Dow Agro- Sciences LLC) at 1.2 l/ha].</t>
  </si>
  <si>
    <t>cumulative aphid days</t>
  </si>
  <si>
    <t>days</t>
  </si>
  <si>
    <t>untreated soybean seed</t>
  </si>
  <si>
    <t>soybean yields</t>
  </si>
  <si>
    <t>T/ha</t>
  </si>
  <si>
    <t>GR-2332 (commercial cultivar) + Cruiser 5FS + foliar insecticide</t>
  </si>
  <si>
    <t>10.1016/0261-2194(93)90096-2</t>
  </si>
  <si>
    <t xml:space="preserve">Hammond, R. B. &amp; Cooper, R. L., </t>
  </si>
  <si>
    <t>Hammond &amp; Cooper</t>
  </si>
  <si>
    <t>Interaction of planting times following the incorporaiton of a living, green cover crop and control measures on seedcorn maggot populations in soybean</t>
  </si>
  <si>
    <t>539-543</t>
  </si>
  <si>
    <t>Canfield-Wooster silt loam, pH = 6.5 and 6.7 with an organic matter content of 2.5% and 2.1% in 1987 and 1988, respectively</t>
  </si>
  <si>
    <t>Wooster</t>
  </si>
  <si>
    <t>OH</t>
  </si>
  <si>
    <t>A winter rye cover crop planted the previous fall was ploughed and disced on 5 May in 1987 and 1988 (incorporation tillage dates) to increase the likelihood of seedcorn maggot numbers.</t>
  </si>
  <si>
    <t>insecticide seed treatments and soil applied insecticides</t>
  </si>
  <si>
    <t>1987-2</t>
  </si>
  <si>
    <t>Sprite 87</t>
  </si>
  <si>
    <t>Phorate</t>
  </si>
  <si>
    <t>phorate (1.13 kg a.i. / ha)</t>
  </si>
  <si>
    <t>phorate (1.7 kg a.i. / ha)</t>
  </si>
  <si>
    <t>Agrox D-L Plus</t>
  </si>
  <si>
    <t>diazinon (0.33% w/w), lindane (15.0% w/w) and captan (14.67% w/w) applied at rate of 2.25 g formulation / kg seed in a bucket</t>
  </si>
  <si>
    <t>diazinon (0.33% w/w), lindane (15.0% w/w) and captan (14.67% w/w) applied at rate of 2.25 g formulation / kg seed hopper box treatment</t>
  </si>
  <si>
    <t>adult seedcorn maggots per trap</t>
  </si>
  <si>
    <t xml:space="preserve">total plants per 1.5 m </t>
  </si>
  <si>
    <t>g / 1.5 m</t>
  </si>
  <si>
    <t>cash crop planting time</t>
  </si>
  <si>
    <t>first planting date (2 days after cover crop incorporation)</t>
  </si>
  <si>
    <t>second planting date (15 days after cover crop incorporation)</t>
  </si>
  <si>
    <t>third planting date (18 days after cover crop incorporation)</t>
  </si>
  <si>
    <t>Duncan</t>
  </si>
  <si>
    <t>Y-plants (a plant with two growing points which then develops into a plant with two stems)</t>
  </si>
  <si>
    <t>untreated, first planting</t>
  </si>
  <si>
    <t>untreated soybean seed, first planting date (2 days after cover crop incorporation)</t>
  </si>
  <si>
    <t>phorate (1.13 kg a.i. / ha), first planting date (2 days after cover crop incorporation)</t>
  </si>
  <si>
    <t>phorate (1.7 kg a.i. / ha), first planting date (2 days after cover crop incorporation)</t>
  </si>
  <si>
    <t>diazinon (0.33% w/w), lindane (15.0% w/w) and captan (14.67% w/w) applied at rate of 2.25 g formulation / kg seed in a bucket, first planting date (2 days after cover crop incorporation)</t>
  </si>
  <si>
    <t>diazinon (0.33% w/w), lindane (15.0% w/w) and captan (14.67% w/w) applied at rate of 2.25 g formulation / kg seed hopper box treatment, first planting date (2 days after cover crop incorporation)</t>
  </si>
  <si>
    <t>Phorate, first planting</t>
  </si>
  <si>
    <t>Agrox D-L Plus, first planting</t>
  </si>
  <si>
    <t>untreated soybean seed, second planting date (15 days after cover crop incorporation)</t>
  </si>
  <si>
    <t>phorate (1.13 kg a.i. / ha), second planting date (15 days after cover crop incorporation)</t>
  </si>
  <si>
    <t>phorate (1.7 kg a.i. / ha), second planting date (15 days after cover crop incorporation)</t>
  </si>
  <si>
    <t>diazinon (0.33% w/w), lindane (15.0% w/w) and captan (14.67% w/w) applied at rate of 2.25 g formulation / kg seed in a bucket, second planting date (15 days after cover crop incorporation)</t>
  </si>
  <si>
    <t>diazinon (0.33% w/w), lindane (15.0% w/w) and captan (14.67% w/w) applied at rate of 2.25 g formulation / kg seed hopper box treatment, second planting date (15 days after cover crop incorporation)</t>
  </si>
  <si>
    <t>untreated, second planting</t>
  </si>
  <si>
    <t>Phorate, second planting</t>
  </si>
  <si>
    <t>Agrox D-L Plus, second planting</t>
  </si>
  <si>
    <t>untreated, third planting</t>
  </si>
  <si>
    <t>Phorate, third planting</t>
  </si>
  <si>
    <t>Agrox D-L Plus, third planting</t>
  </si>
  <si>
    <t>untreated soybean seed, third planting date (18 days after cover crop incorporation)</t>
  </si>
  <si>
    <t>phorate (1.13 kg a.i. / ha), third planting date (18 days after cover crop incorporation)</t>
  </si>
  <si>
    <t>phorate (1.7 kg a.i. / ha), third planting date (18 days after cover crop incorporation)</t>
  </si>
  <si>
    <t>diazinon (0.33% w/w), lindane (15.0% w/w) and captan (14.67% w/w) applied at rate of 2.25 g formulation / kg seed in a bucket, third planting date (18 days after cover crop incorporation)</t>
  </si>
  <si>
    <t>diazinon (0.33% w/w), lindane (15.0% w/w) and captan (14.67% w/w) applied at rate of 2.25 g formulation / kg seed hopper box treatment, third planting date (18 days after cover crop incorporation)</t>
  </si>
  <si>
    <t>orthogonal contrasts</t>
  </si>
  <si>
    <t>10.1017/S0890037X00038793</t>
  </si>
  <si>
    <t>Morton, C.A., Harvey, R.G., Wedberg, J.L., Kells, J.J., Landis, D.A., &amp; Lueschen, W.E.</t>
  </si>
  <si>
    <t>Morton et al.</t>
  </si>
  <si>
    <t>Weed Technology</t>
  </si>
  <si>
    <t>Influence of corn rootworm insecticides on response of field corn (Zea mays) to Nicosulfuron</t>
  </si>
  <si>
    <t>289-295</t>
  </si>
  <si>
    <t>Nicollet clay loam (fine-loamy, mixed mesic Typic Haplaquolls)</t>
  </si>
  <si>
    <t>Waseca</t>
  </si>
  <si>
    <t>all research sites were established where corn had not been grown the previous year</t>
  </si>
  <si>
    <t>randomized complete block</t>
  </si>
  <si>
    <t>insecticide placement &amp; rate</t>
  </si>
  <si>
    <t>herbicide rate</t>
  </si>
  <si>
    <t>Capac sandy loam (fine-loamy, mixed, mesic Aeric Ochraqualfs)</t>
  </si>
  <si>
    <t>East Lansing</t>
  </si>
  <si>
    <t>MI</t>
  </si>
  <si>
    <t>Plano silt loam (fine-silty, mixed, mesic Typic Arguidolls)</t>
  </si>
  <si>
    <t>split-split-plot</t>
  </si>
  <si>
    <t>insecticide</t>
  </si>
  <si>
    <t>insecticide placement</t>
  </si>
  <si>
    <t>1991-1</t>
  </si>
  <si>
    <t>68,000-69,200</t>
  </si>
  <si>
    <t>Pioneer 3751</t>
  </si>
  <si>
    <t>Terbufos</t>
  </si>
  <si>
    <t>organophosphate (15% ai granule applied at 0.11 g ai/m)</t>
  </si>
  <si>
    <t>in-furrow</t>
  </si>
  <si>
    <t>T-band</t>
  </si>
  <si>
    <t>surface band</t>
  </si>
  <si>
    <t>organophosphate (20% ai controlled release granule applied at 0.11 g ai/m)</t>
  </si>
  <si>
    <t>Nicosulfuron at 0 g/ha (herbicide)</t>
  </si>
  <si>
    <t>Nicosulfuron at 35 g/ha (herbicide)</t>
  </si>
  <si>
    <t>Nicosulfuron at 70 g/ha (herbicide)</t>
  </si>
  <si>
    <t>Terbufos 15G</t>
  </si>
  <si>
    <t>organophosphate (Terbufos 15% ai granule applied at 0.11 g ai/m)</t>
  </si>
  <si>
    <t>Terbufos 20CR</t>
  </si>
  <si>
    <t>organophosphate (Terbufos 20% ai controlled release granule applied at 0.11 g ai/m)</t>
  </si>
  <si>
    <t>phorate 20G</t>
  </si>
  <si>
    <t>organophosphate (phorate 20% ai granule applied at 0.11 g ai/m)</t>
  </si>
  <si>
    <t>phorate 20CR</t>
  </si>
  <si>
    <t>organophosphate (phorate 20% ai controlled release granule applied at 0.11 g ai/m)</t>
  </si>
  <si>
    <t>fonofos 20G</t>
  </si>
  <si>
    <t>organophosphate (fonofos 20% ai granule applied at 0.11 g ai/m)</t>
  </si>
  <si>
    <t>chylorpyrifos 15G</t>
  </si>
  <si>
    <t>organophosphate (chylorpyrifos 15% ai granule applied at 0.11 g ai/m)</t>
  </si>
  <si>
    <t>chlorethoxyos 5G</t>
  </si>
  <si>
    <t>organophosphate (chlorethoxyfos 5% ai granule applied at 0.028 g ai/m)</t>
  </si>
  <si>
    <t>tefluthrin 1.5G</t>
  </si>
  <si>
    <t>organophosphate (tefluthrin 1.5% ai granule applied at 0.11 g ai/m)</t>
  </si>
  <si>
    <t>carbofuran 15G</t>
  </si>
  <si>
    <t>organophosphate (carbofurans 15% ai granule applied at 0.11 g ai/m)</t>
  </si>
  <si>
    <t>maize vigor reduction (visual rating of 0 to 100, where 0 is no effect and 100 is total crop destruction)</t>
  </si>
  <si>
    <t>LSD</t>
  </si>
  <si>
    <t>untreated_infurrowI</t>
  </si>
  <si>
    <t>untreated, 0 g/ha herbicide</t>
  </si>
  <si>
    <t>untreated maize, 0 g/ha herbicide (Nicosulfuron)</t>
  </si>
  <si>
    <t>in-furrow organophosphate (15% ai granule applied at 0.11 g ai/m, Terbufos), 0 g/ha herbicide (Nicosulfuron)</t>
  </si>
  <si>
    <t>T-band organophosphate (15% ai granule applied at 0.11 g ai/m, Terbufos), 0 g/ha herbicide (Nicosulfuron)</t>
  </si>
  <si>
    <t>surface band organophosphate (15% ai granule applied at 0.11 g ai/m, Terbufos), 0 g/ha herbicide (Nicosulfuron)</t>
  </si>
  <si>
    <t>in-furrow organophosphate (20% ai controlled release granule applied at 0.11 g ai/m, Terbufos), 0 g/ha herbicide (Nicosulfuron)</t>
  </si>
  <si>
    <t>T-band organophosphate (20% ai controlled release granule applied at 0.11 g ai/m, Terbufos), 0 g/ha herbicide (Nicosulfuron)</t>
  </si>
  <si>
    <t>surface band organophosphate (20% ai controlled release granule applied at 0.11 g ai/m, Terbufos), 0 g/ha herbicide (Nicosulfuron)</t>
  </si>
  <si>
    <t>untreated, 35 g/ha herbicide</t>
  </si>
  <si>
    <t>untreated maize, 35 g/ha herbicide (Nicosulfuron)</t>
  </si>
  <si>
    <t>in-furrow organophosphate (15% ai granule applied at 0.11 g ai/m, Terbufos), 35 g/ha herbicide (Nicosulfuron)</t>
  </si>
  <si>
    <t>T-band organophosphate (15% ai granule applied at 0.11 g ai/m, Terbufos), 35 g/ha herbicide (Nicosulfuron)</t>
  </si>
  <si>
    <t>surface band organophosphate (15% ai granule applied at 0.11 g ai/m, Terbufos), 35 g/ha herbicide (Nicosulfuron)</t>
  </si>
  <si>
    <t>in-furrow organophosphate (20% ai controlled release granule applied at 0.11 g ai/m, Terbufos), 35 g/ha herbicide (Nicosulfuron)</t>
  </si>
  <si>
    <t>T-band organophosphate (20% ai controlled release granule applied at 0.11 g ai/m, Terbufos), 35 g/ha herbicide (Nicosulfuron)</t>
  </si>
  <si>
    <t>surface band organophosphate (20% ai controlled release granule applied at 0.11 g ai/m, Terbufos), 35 g/ha herbicide (Nicosulfuron)</t>
  </si>
  <si>
    <t>untreated, 70 g/ha herbicide</t>
  </si>
  <si>
    <t>untreated maize, 70 g/ha herbicide (Nicosulfuron)</t>
  </si>
  <si>
    <t>in-furrow organophosphate (15% ai granule applied at 0.11 g ai/m, Terbufos), 70 g/ha herbicide (Nicosulfuron)</t>
  </si>
  <si>
    <t>T-band organophosphate (15% ai granule applied at 0.11 g ai/m, Terbufos), 70 g/ha herbicide (Nicosulfuron)</t>
  </si>
  <si>
    <t>surface band organophosphate (15% ai granule applied at 0.11 g ai/m, Terbufos), 70 g/ha herbicide (Nicosulfuron)</t>
  </si>
  <si>
    <t>in-furrow organophosphate (20% ai controlled release granule applied at 0.11 g ai/m, Terbufos), 70 g/ha herbicide (Nicosulfuron)</t>
  </si>
  <si>
    <t>T-band organophosphate (20% ai controlled release granule applied at 0.11 g ai/m, Terbufos), 70 g/ha herbicide (Nicosulfuron)</t>
  </si>
  <si>
    <t>surface band organophosphate (20% ai controlled release granule applied at 0.11 g ai/m, Terbufos), 70 g/ha herbicide (Nicosulfuron)</t>
  </si>
  <si>
    <t>maize grain yield</t>
  </si>
  <si>
    <t>100 kg/ha</t>
  </si>
  <si>
    <t>maize vigor reduction at 6 weeks (visual rating of 0 to 100, where 0 is no effect and 100 is total crop destruction)</t>
  </si>
  <si>
    <t>in-furrow organophosphate (Terbufos 15% ai granule applied at 0.11 g ai/m), 0 g/ha herbicide (Nicosulfuron)</t>
  </si>
  <si>
    <t>in-furrow organophosphate (Terbufos 20% ai controlled release granule applied at 0.11 g ai/m), 0 g/ha herbicide (Nicosulfuron)</t>
  </si>
  <si>
    <t>in-furrow organophosphate (phorate 20% ai granule applied at 0.11 g ai/m), 0 g/ha herbicide (Nicosulfuron)</t>
  </si>
  <si>
    <t>in-furrow organophosphate (phorate 20% ai controlled release granule applied at 0.11 g ai/m), 0 g/ha herbicide (Nicosulfuron)</t>
  </si>
  <si>
    <t>in-furrow organophosphate (fonofos 20% ai granule applied at 0.11 g ai/m), 0 g/ha herbicide (Nicosulfuron)</t>
  </si>
  <si>
    <t>in-furrow organophosphate (chylorpyrifos 15% ai granule applied at 0.11 g ai/m), 0 g/ha herbicide (Nicosulfuron)</t>
  </si>
  <si>
    <t>in-furrow organophosphate (carbofurans 15% ai granule applied at 0.11 g ai/m), 0 g/ha herbicide (Nicosulfuron)</t>
  </si>
  <si>
    <t>in-furrow organophosphate (chlorethoxyfos 5% ai granule applied at 0.028 g ai/m), 0 g/ha herbicide (Nicosulfuron)</t>
  </si>
  <si>
    <t>in-furrow organophosphate (tefluthrin 1.5% ai granule applied at 0.11 g ai/m), 0 g/ha herbicide (Nicosulfuron)</t>
  </si>
  <si>
    <t>in-furrow organophosphate (Terbufos 15% ai granule applied at 0.11 g ai/m), 35 g/ha herbicide (Nicosulfuron)</t>
  </si>
  <si>
    <t>in-furrow organophosphate (Terbufos 20% ai controlled release granule applied at 0.11 g ai/m), 35 g/ha herbicide (Nicosulfuron)</t>
  </si>
  <si>
    <t>in-furrow organophosphate (phorate 20% ai granule applied at 0.11 g ai/m), 35 g/ha herbicide (Nicosulfuron)</t>
  </si>
  <si>
    <t>in-furrow organophosphate (phorate 20% ai controlled release granule applied at 0.11 g ai/m), 35 g/ha herbicide (Nicosulfuron)</t>
  </si>
  <si>
    <t>in-furrow organophosphate (fonofos 20% ai granule applied at 0.11 g ai/m), 35 g/ha herbicide (Nicosulfuron)</t>
  </si>
  <si>
    <t>in-furrow organophosphate (chylorpyrifos 15% ai granule applied at 0.11 g ai/m), 35 g/ha herbicide (Nicosulfuron)</t>
  </si>
  <si>
    <t>in-furrow organophosphate (carbofurans 15% ai granule applied at 0.11 g ai/m), 35 g/ha herbicide (Nicosulfuron)</t>
  </si>
  <si>
    <t>in-furrow organophosphate (chlorethoxyfos 5% ai granule applied at 0.028 g ai/m), 35 g/ha herbicide (Nicosulfuron)</t>
  </si>
  <si>
    <t>in-furrow organophosphate (tefluthrin 1.5% ai granule applied at 0.11 g ai/m), 35 g/ha herbicide (Nicosulfuron)</t>
  </si>
  <si>
    <t>T-band organophosphate (Terbufos 15% ai granule applied at 0.11 g ai/m), 0 g/ha herbicide (Nicosulfuron)</t>
  </si>
  <si>
    <t>T-band organophosphate (Terbufos 20% ai controlled release granule applied at 0.11 g ai/m), 0 g/ha herbicide (Nicosulfuron)</t>
  </si>
  <si>
    <t>T-band organophosphate (phorate 20% ai granule applied at 0.11 g ai/m), 0 g/ha herbicide (Nicosulfuron)</t>
  </si>
  <si>
    <t>T-band organophosphate (phorate 20% ai controlled release granule applied at 0.11 g ai/m), 0 g/ha herbicide (Nicosulfuron)</t>
  </si>
  <si>
    <t>T-band organophosphate (fonofos 20% ai granule applied at 0.11 g ai/m), 0 g/ha herbicide (Nicosulfuron)</t>
  </si>
  <si>
    <t>T-band organophosphate (chylorpyrifos 15% ai granule applied at 0.11 g ai/m), 0 g/ha herbicide (Nicosulfuron)</t>
  </si>
  <si>
    <t>T-band organophosphate (carbofurans 15% ai granule applied at 0.11 g ai/m), 0 g/ha herbicide (Nicosulfuron)</t>
  </si>
  <si>
    <t>T-band organophosphate (chlorethoxyfos 5% ai granule applied at 0.028 g ai/m), 0 g/ha herbicide (Nicosulfuron)</t>
  </si>
  <si>
    <t>T-band organophosphate (tefluthrin 1.5% ai granule applied at 0.11 g ai/m), 0 g/ha herbicide (Nicosulfuron)</t>
  </si>
  <si>
    <t>T-bandorganophosphate (Terbufos 15% ai granule applied at 0.11 g ai/m), 0 g/ha herbicide (Nicosulfuron)</t>
  </si>
  <si>
    <t>untreated_bandedI</t>
  </si>
  <si>
    <t>banded organophosphate (Terbufos 15% ai granule applied at 0.11 g ai/m), 0 g/ha herbicide (Nicosulfuron)</t>
  </si>
  <si>
    <t>banded organophosphate (Terbufos 20% ai controlled release granule applied at 0.11 g ai/m), 0 g/ha herbicide (Nicosulfuron)</t>
  </si>
  <si>
    <t>banded organophosphate (phorate 20% ai granule applied at 0.11 g ai/m), 0 g/ha herbicide (Nicosulfuron)</t>
  </si>
  <si>
    <t>banded organophosphate (phorate 20% ai controlled release granule applied at 0.11 g ai/m), 0 g/ha herbicide (Nicosulfuron)</t>
  </si>
  <si>
    <t>banded organophosphate (fonofos 20% ai granule applied at 0.11 g ai/m), 0 g/ha herbicide (Nicosulfuron)</t>
  </si>
  <si>
    <t>banded organophosphate (chylorpyrifos 15% ai granule applied at 0.11 g ai/m), 0 g/ha herbicide (Nicosulfuron)</t>
  </si>
  <si>
    <t>banded organophosphate (carbofurans 15% ai granule applied at 0.11 g ai/m), 0 g/ha herbicide (Nicosulfuron)</t>
  </si>
  <si>
    <t>banded organophosphate (chlorethoxyfos 5% ai granule applied at 0.028 g ai/m), 0 g/ha herbicide (Nicosulfuron)</t>
  </si>
  <si>
    <t>banded organophosphate (tefluthrin 1.5% ai granule applied at 0.11 g ai/m), 0 g/ha herbicide (Nicosulfuron)</t>
  </si>
  <si>
    <t>Haile, F.J., Peterson, R.K.D., &amp; Higley, L.G.</t>
  </si>
  <si>
    <t>Gas-exchange responses of alfalfa and soybean treated with insecticides</t>
  </si>
  <si>
    <t>Ithaca</t>
  </si>
  <si>
    <t>NE</t>
  </si>
  <si>
    <t>Lincoln</t>
  </si>
  <si>
    <t>1997-2</t>
  </si>
  <si>
    <t>Reznik and Dunbar</t>
  </si>
  <si>
    <t>insecticide foliar treatment</t>
  </si>
  <si>
    <t>Chlorpyrifos (Lorsban)</t>
  </si>
  <si>
    <t>chlorpyrifos (0.56 kg ai/ha, Lorsban)</t>
  </si>
  <si>
    <t>Permethrin (Pounce)</t>
  </si>
  <si>
    <t>permethrin (0.168 kg ai/ha, Pounce)</t>
  </si>
  <si>
    <t>Carbaryl (Sevin)</t>
  </si>
  <si>
    <t>carbaryl (0.818 kg ai/ha, Sevin)</t>
  </si>
  <si>
    <t>Spinosad</t>
  </si>
  <si>
    <t>spinosad (0.101 kg ai/ha)</t>
  </si>
  <si>
    <t>photosynthetic rates of seedling soybean</t>
  </si>
  <si>
    <t>mmol CO2 per meter square per second</t>
  </si>
  <si>
    <t>untreated_foliarI</t>
  </si>
  <si>
    <t>untreated soybean</t>
  </si>
  <si>
    <t>foliar application of chlorpyrifos (0.56 kg ai/ha, Lorsban) at V4 stage</t>
  </si>
  <si>
    <t>foliar application of permethrin (0.168 kg ai/ha, Pounce) at V4 stage</t>
  </si>
  <si>
    <t>foliar application of spinosad (0.101 kg ai/ha)  at V4 stage</t>
  </si>
  <si>
    <t>Journal of Economic Entomology</t>
  </si>
  <si>
    <t>954-959</t>
  </si>
  <si>
    <t>10.1093/jee/92.4.954</t>
  </si>
  <si>
    <t>Haile et al.</t>
  </si>
  <si>
    <t>foliar application of carbaryl (0.818 kg ai/ha, Sevin) at V4 stage</t>
  </si>
  <si>
    <t>stomatal conductance of seedling soybean</t>
  </si>
  <si>
    <t>mmol H2O per meter square per second</t>
  </si>
  <si>
    <t>transpiration rates of seedling soybean</t>
  </si>
  <si>
    <t>mmol H2O per centimeter square per second</t>
  </si>
  <si>
    <t>Photosynthetic rates of soybean were not affected by insecticide applications. Also, soybean stomatal conductance and transpiration rates were not affected by insecticides. Absence of any significant impact of insecticides on stomatal conductance and transpiration rates was consistent in experiments conducted on soybeans both at seedling and reproductive stages in 1997 and 1998. </t>
  </si>
  <si>
    <t>soybean seedling photosynthetic rates, stomatal conductance, and transpiration rates were unaffected by insecticides.</t>
  </si>
  <si>
    <t>the resistant line with thiamethoxam had fewer cumulative aphid days than its susceptible counterpart in both years, the commercial cultivar with thiamethoxam had fewer cumulative aphid days than its untreated counterparts in 2007, and plots treated with foliar insecticide had fewer aphid days than untreated plots in both years.</t>
  </si>
  <si>
    <t>There was a significant effect of soybean line on cumulative aphid days in 2007. The resistant line and commercial cultivar with thiamethoxam had significantly fewer cumulative aphid days than their susceptible and untreated counterparts, respectively. There was a significant effect of insecticide treatment on cumulative aphid days in 2007. Plots treated with foliar insecticide had significantly fewer cumulative aphid days than untreated plots. There was no significant interaction between soybean line and insecticide treatment in 2007. There was a significant effect of soybean line on cumulative aphid days in 2008. The resistant line had significantly fewer cumulative aphid days than the susceptible line, but the commercial cultivar with thiamethoxam had a statistically similar number of cumulative aphid days as its untreated counterpart. There was a significant effect of insecticide treatment on cumulative aphid days in 2008. Plots treated with foliar insecticide had significantly fewer cumulative aphid days than untreated plots. There was no significant interaction between soybean line and insecticide treatment in 2008.</t>
  </si>
  <si>
    <t>The number of seedcord maggot adults collected in the insecticide treatments were significantly reduced compared with the control. </t>
  </si>
  <si>
    <t>insecticide treatments reduced the number of seedcorn maggots compared to the control.</t>
  </si>
  <si>
    <t>The total number of plants were not affected by planting times. However, plant stands were influenced by insecticide treatments. Stands were highest with the Agrox treatment (when mixed well) and the control; other treatments had slightly reduced stands.</t>
  </si>
  <si>
    <t>plant stands were reduced by all treatments except Agrox (when mixed well) in both years compared to the control.</t>
  </si>
  <si>
    <t>There was no significant differences between insecticide treatments or interactions between planting times and insecticide treatments.</t>
  </si>
  <si>
    <t>soybean yield was unaffected by insecticide treatments.</t>
  </si>
  <si>
    <t>Most Y-plants occurred in the control plots, with the greatest percentage being obtained on the first planting date in 1987 and on the second date in 1988. Although all insecticide treatments reduced the percentage of Y-plants, depending upon the planting date and the year, the lowest was consistently with the well-mixed Agrox seed treatment. The least plant injury (as indicated by the percentage of Y-plants) was on the third planting date, ~2.5 weeks after incorporation of the cover crop. The highest percentage of Y-plants occurred when soybean was planted soon after tillage operations (1987) or 1.5 weeks later (1988).</t>
  </si>
  <si>
    <t>plant injury was reduced by all insecticides with the least plant injury occurring when soybean was planted on the third planting date. </t>
  </si>
  <si>
    <t>Frank, D.L., Kurtz, R., Tinsley, N.A., Gassmann, A.J., Meinke, L.J., Moellenbeck, D., Gray, M.E., Bledsoe, L.W., Krupke, C.H., estes, R.E., Weber, P., &amp; Hibbards, B.E.</t>
  </si>
  <si>
    <t>Frank et al.</t>
  </si>
  <si>
    <t>89(3)</t>
  </si>
  <si>
    <t>12(7)</t>
  </si>
  <si>
    <t>8(2)</t>
  </si>
  <si>
    <t>92(4)</t>
  </si>
  <si>
    <t>108(3)</t>
  </si>
  <si>
    <t>1260-1270</t>
  </si>
  <si>
    <t>seed blend &amp; insecticide</t>
  </si>
  <si>
    <t>Champaign County</t>
  </si>
  <si>
    <t>Boone County</t>
  </si>
  <si>
    <t>MO</t>
  </si>
  <si>
    <t>Saunders County</t>
  </si>
  <si>
    <t>2010-2</t>
  </si>
  <si>
    <t>see treatment descriptions for details</t>
  </si>
  <si>
    <t>pyrethroid (Force CS)</t>
  </si>
  <si>
    <t>pyrethroid (applied at 11.8 ml of liquid Force CS / 304.8 m)</t>
  </si>
  <si>
    <t>95:5 mCry3A and eCry3.1Ab seed blend</t>
  </si>
  <si>
    <t>100:0 mCry3A and eCry3.1Ab seed blend</t>
  </si>
  <si>
    <t>Isoline</t>
  </si>
  <si>
    <t>80:20 mCry3A and eCry3.1Ab seed blend</t>
  </si>
  <si>
    <t>90:10 mCry3A and eCry3.1Ab seed blend</t>
  </si>
  <si>
    <t>eCry3.1Ab</t>
  </si>
  <si>
    <t>mCry3A</t>
  </si>
  <si>
    <t>Pest Regulation</t>
  </si>
  <si>
    <t>number of female Western Corn Rootworm beetles</t>
  </si>
  <si>
    <t>LSM</t>
  </si>
  <si>
    <t>untreated_soilI</t>
  </si>
  <si>
    <t>untreated maize</t>
  </si>
  <si>
    <t>untreated 95:5 mCry3A and eCry3.1Ab seed blend</t>
  </si>
  <si>
    <t>soil applied pyrethroid (11.8 ml of liquid Force CS / 304.8 m) 95:5 mCry3A and eCry3.1Ab seed blend</t>
  </si>
  <si>
    <t>untreated 100:0 mCry3A and eCry3.1Ab seed blend</t>
  </si>
  <si>
    <t>soil applied pyrethroid (11.8 ml of liquid Force CS / 304.8 m) 100:0 mCry3A and eCry3.1Ab seed blend</t>
  </si>
  <si>
    <t>untreated Isoline seeds</t>
  </si>
  <si>
    <t>soil applied pyrethroid (11.8 ml of liquid Force CS / 304.8 m) Isoline seeds</t>
  </si>
  <si>
    <t>number of male Western Corn Rootworm beetles</t>
  </si>
  <si>
    <t>mean Julian date for 50% Western Corn Rootworm beetle emergence</t>
  </si>
  <si>
    <t>Julian date</t>
  </si>
  <si>
    <t>number of female Northern Corn Rootworm beetles</t>
  </si>
  <si>
    <t>number of male Northern Corn Rootworm beetles</t>
  </si>
  <si>
    <t>Terbufos in the absence of nicosulfuron did not cause any corn injury at any location. In Minnesota, nicosulfuron did not reduce corn vigor, grain yield, or height regardless of terbufos formulation or placement method. In Michigan, nicosulfuron did not reduce corn vigor, grain yield, or height in the absence of terbufos. Neither vigor nor grain yield was affected by nicosulfuron within each terbufos formulation and placement method, except for nicosulfuron following I-F terbufos 15G. In Wisconsin, nicosulfuron applied in the absence of terbufos suppressed corn vigor and height, but not grain yield. Terbufos 15G placement affected the corn vigor response to nicosulfuron in the Michigan experiment and both Wisconsin experiments.  Corn vigor reduction from nicosulfuron was greatest with terbufos applied I-F and the least with S-B placement, whereas the T-B placement was intermediate.</t>
  </si>
  <si>
    <t>No significant corn vigor reduction from nicosulfuron application occurred in Minnesota, whereas in Wisconsin severe corn injury occurred when nicosulfuron followed certain insecticides. Insecticide and nicosulfuron interacted with placement method for vigor reduction rated 2 and 6 wk after nicosulfuron application. Nicosulfuron at 70 g/ha injured corn at least 22% following I-F placements of terbufos 15G or 20CR, or fonofos. Corn appeared to be recovering from earlier vigor reduction 6 wk after nicosulfuron treatment, however, corn injury was still unacceptable without prior use of terbufos 15G.</t>
  </si>
  <si>
    <t>When averaged across years, environments, and gender, there was nearly a 14-d delay in time to 50% emergence from the 100:0 treatment coupled with Force CS compared with isoline maize as calculated by PROC PROBIT.</t>
  </si>
  <si>
    <t>The number of western corn rootworm beetles emerging from tents varied significantly across environment, maize treatment, gender, and all possible two-factor interactions. When averaged across years, environments, and genders, significantly more western corn rootworm beetles emerged from isoline maize than from all other treatments. Significantly fewer western corn rootworm beetles emerged from the 100:0 treatment (100% mCry3A þ eCry3.1Ab) coupled with Force CS than from all other treatments (Fig. 1A and B). Overall, there was a slight, nonsignificant female bias in the number of beetles recovered from transgenic treatments. Gender and the interaction of gender and treatment were significant in the overall analysis.</t>
  </si>
  <si>
    <t>The number of northern corn rootworm beetles emerging from tents varied significantly among environment, maize treatment, environment x maize treatment, and environment x gender. When averaged across years, environments, and gender, significantly more northern corn rootworm beetles emerged from isoline treatments compared with transgenic treatments.</t>
  </si>
  <si>
    <t>10.1093/jee/tov081</t>
  </si>
  <si>
    <t>post-emergence herbicide, imazethapyr [66g a.e./ ha+1% (v/v) MSO+2.5% (v/v) 28% UAN]</t>
  </si>
  <si>
    <t>post-emergence herbicide, glyphosate [840 g a.e./ha+2.5% (v/v) AMS]</t>
  </si>
  <si>
    <t xml:space="preserve">post-emergence herbicide, glyphosate+imazethapyr [840 g a.e./ ha and 66 g a.i./ha+2.5% (v/v) AMS] </t>
  </si>
  <si>
    <t xml:space="preserve">post-emergence herbicide, glyphosate+cloransulam-methyl [840 g a.e./ ha and 19g a.i./ha+2.5% (v/v) AMS] </t>
  </si>
  <si>
    <t>post-emergence herbicide, imazamox [44 g a.e./ha+1% (v/v) MSO+2.5% (v/v) 28% UAN]</t>
  </si>
  <si>
    <t>foliar insecticide applications</t>
  </si>
  <si>
    <t>soybean lines &amp; insecticidal seed treatment</t>
  </si>
  <si>
    <t>Cruiser 5FS</t>
  </si>
  <si>
    <t>thiamethoxam (50 g / 100 kg seed)</t>
  </si>
  <si>
    <t>commercial soybean cultivar with no resistance to soybean aphids (GR-2332)</t>
  </si>
  <si>
    <t>soybean aphid-susceptible soybean cultivar (SD01-76R)</t>
  </si>
  <si>
    <t>soybean aphid-resistant soybean cultivar (LD05-16060)</t>
  </si>
  <si>
    <t>foliar applied insecticides Warrior (lambda-cyhalothrin at 140 m/ha) and Lorsban 4-E (chlorpyrifos at 1.2 l/ha)</t>
  </si>
  <si>
    <t>untreated commercial soybean cultivar with no resistance to soybean aphids (GR-2332)</t>
  </si>
  <si>
    <t xml:space="preserve">thiamethoxam treated commercial soybean cultivar with no resistance to soybean aphids (GR-2332) </t>
  </si>
  <si>
    <t>seed-applied thiamethoxam (50 g / 100 kg seed) to commercial soybean cultivar with no resistance to soybean aphids (GR-2332)</t>
  </si>
  <si>
    <t>Agrox D-L Plus (bucket mix)</t>
  </si>
  <si>
    <t>Agrox D-L Plus (hopper mix)</t>
  </si>
  <si>
    <t>applied to seed (bucket mix resulting in good coverage)</t>
  </si>
  <si>
    <t>applied to seed (hopper mix resulting in moderate coverage)</t>
  </si>
  <si>
    <t>Phorate (1.13 kg ai / ha)</t>
  </si>
  <si>
    <t>Phorate (1.7 kg ai / ha)</t>
  </si>
  <si>
    <t>Kossuth County</t>
  </si>
  <si>
    <t>Effect of seed blends and soil-insecticide on Western and Northern Corn Rootworm emergence from mCry3A + eCry3.1Ab Bt maize</t>
  </si>
  <si>
    <t>number of predators (hover flies)</t>
  </si>
  <si>
    <t>number of predators (lacewings)</t>
  </si>
  <si>
    <t>number of predators (lady beetles)</t>
  </si>
  <si>
    <t>number of predators (insidious flower bugs)</t>
  </si>
  <si>
    <t>10.2135/cropsci2014.02.0114</t>
  </si>
  <si>
    <t>Gaspar, A.P., Mitchell, P.D., &amp; Conley, S.P.</t>
  </si>
  <si>
    <t>Gaspar et al.</t>
  </si>
  <si>
    <t>Crop Science</t>
  </si>
  <si>
    <t>Economic risk and profitability of soybean fungicide and insecticide seed treatments at reduced seeding rates</t>
  </si>
  <si>
    <t>924-933</t>
  </si>
  <si>
    <t>seed treatment &amp; seeding rate</t>
  </si>
  <si>
    <t>Janesville</t>
  </si>
  <si>
    <t>Lancaster</t>
  </si>
  <si>
    <t>Fond du Lac</t>
  </si>
  <si>
    <t>Galesville</t>
  </si>
  <si>
    <t>Hancock</t>
  </si>
  <si>
    <t>Chippewa Falls</t>
  </si>
  <si>
    <t>Marshfield</t>
  </si>
  <si>
    <t>Seymour</t>
  </si>
  <si>
    <t>Plano silt loam</t>
  </si>
  <si>
    <t>dependent on treatment</t>
  </si>
  <si>
    <t>S20-Y2 (Syngenta)</t>
  </si>
  <si>
    <t>glyphosate resistant</t>
  </si>
  <si>
    <t xml:space="preserve">ApronMAXX RFC </t>
  </si>
  <si>
    <t>mefenoxam (0.0057 mg ai per seed) and fludioxonil (0.0039 mg ai per seed)</t>
  </si>
  <si>
    <t>thiamethoxam (0.0762 mg ai per seed)</t>
  </si>
  <si>
    <t>95,800 soybean seeds/ha</t>
  </si>
  <si>
    <t>148,200 soybean seeds/ha</t>
  </si>
  <si>
    <t>197,600 soybean seeds/ha</t>
  </si>
  <si>
    <t>247,000 soybean seeds/ha</t>
  </si>
  <si>
    <t>296,400 soybean seeds/ha</t>
  </si>
  <si>
    <t>345,800 soybean seeds/ha</t>
  </si>
  <si>
    <t>kg/ha</t>
  </si>
  <si>
    <t>significant interaction of location*seed treatment (results not reported)</t>
  </si>
  <si>
    <t>untreated soybean planted at a seeding rate of 95,800 seeds/ha</t>
  </si>
  <si>
    <t>ApronMAXX RFC [mefenoxam (0.0057 mg ai per seed) and fludioxonil (0.0039 mg ai per seed)] planted at a seeding rate of 95,800 seeds/ha</t>
  </si>
  <si>
    <t>untreated_seedIF</t>
  </si>
  <si>
    <t>CruiserMaxx [mefenoxam (0.0057 mg ai per seed) and fludioxonil (0.0039 mg ai per seed) and thiamethoxam (0.0762 mg ai per seed)] planted at a seeding rate of 95,800 seeds/ha</t>
  </si>
  <si>
    <t>untreated soybean planted at a seeding rate of 148,200 seeds/ha</t>
  </si>
  <si>
    <t>ApronMAXX RFC [mefenoxam (0.0057 mg ai per seed) and fludioxonil (0.0039 mg ai per seed)] planted at a seeding rate of 148,200 seeds/ha</t>
  </si>
  <si>
    <t>CruiserMaxx [mefenoxam (0.0057 mg ai per seed) and fludioxonil (0.0039 mg ai per seed) and thiamethoxam (0.0762 mg ai per seed)] planted at a seeding rate of 148,200 seeds/ha</t>
  </si>
  <si>
    <t>untreated soybean planted at a seeding rate of 197,600 seeds/ha</t>
  </si>
  <si>
    <t>ApronMAXX RFC [mefenoxam (0.0057 mg ai per seed) and fludioxonil (0.0039 mg ai per seed)] planted at a seeding rate of 197,600 seeds/ha</t>
  </si>
  <si>
    <t>CruiserMaxx [mefenoxam (0.0057 mg ai per seed) and fludioxonil (0.0039 mg ai per seed) and thiamethoxam (0.0762 mg ai per seed)] planted at a seeding rate of 197,600 seeds/ha</t>
  </si>
  <si>
    <t>untreated soybean planted at a seeding rate of 247,000 seeds/ha</t>
  </si>
  <si>
    <t>ApronMAXX RFC [mefenoxam (0.0057 mg ai per seed) and fludioxonil (0.0039 mg ai per seed)] planted at a seeding rate of 247,000 seeds/ha</t>
  </si>
  <si>
    <t>CruiserMaxx [mefenoxam (0.0057 mg ai per seed) and fludioxonil (0.0039 mg ai per seed) and thiamethoxam (0.0762 mg ai per seed)] planted at a seeding rate of 247,000 seeds/ha</t>
  </si>
  <si>
    <t>untreated soybean planted at a seeding rate of 296,400 seeds/ha</t>
  </si>
  <si>
    <t>ApronMAXX RFC [mefenoxam (0.0057 mg ai per seed) and fludioxonil (0.0039 mg ai per seed)] planted at a seeding rate of 296,400 seeds/ha</t>
  </si>
  <si>
    <t>CruiserMaxx [mefenoxam (0.0057 mg ai per seed) and fludioxonil (0.0039 mg ai per seed) and thiamethoxam (0.0762 mg ai per seed)] planted at a seeding rate of 296,400 seeds/ha</t>
  </si>
  <si>
    <t>untreated soybean planted at a seeding rate of 345,800 seeds/ha</t>
  </si>
  <si>
    <t>ApronMAXX RFC [mefenoxam (0.0057 mg ai per seed) and fludioxonil (0.0039 mg ai per seed)] planted at a seeding rate of 345,800 seeds/ha</t>
  </si>
  <si>
    <t>CruiserMaxx [mefenoxam (0.0057 mg ai per seed) and fludioxonil (0.0039 mg ai per seed) and thiamethoxam (0.0762 mg ai per seed)] planted at a seeding rate of 345,800 seeds/ha</t>
  </si>
  <si>
    <t>10.2135/cropsci2014.03.0200</t>
  </si>
  <si>
    <t>Gaspar, A.P., &amp; Conley, S.P.</t>
  </si>
  <si>
    <t>Gaspar &amp; Conley</t>
  </si>
  <si>
    <t>Responses of canopy reflectance, light interception, and soybean seed yield to replanting suboptimal stands</t>
  </si>
  <si>
    <t>377-385</t>
  </si>
  <si>
    <t>University of Wisconsin Arlington Agricultural Research Station near Arlington</t>
  </si>
  <si>
    <t>early planting (early May)</t>
  </si>
  <si>
    <t>mid planting (late May)</t>
  </si>
  <si>
    <t>late planting (mid-June)</t>
  </si>
  <si>
    <t>cumulative intercepted photosynthetically active radiation</t>
  </si>
  <si>
    <t>MJ/ sq. m</t>
  </si>
  <si>
    <t>untreated soybeans (early May planting)</t>
  </si>
  <si>
    <t>ApronMAXX RFC [mefenoxam (0.0057 mg ai per seed) and fludioxonil (0.0039 mg ai per seed)] early May planting</t>
  </si>
  <si>
    <t>CruiserMaxx [mefenoxam (0.0057 mg ai per seed) and fludioxonil (0.0039 mg ai per seed) and thiamethoxam (0.0762 mg ai per seed)] early May planting</t>
  </si>
  <si>
    <t>untreated soybeans (late May planting)</t>
  </si>
  <si>
    <t>ApronMAXX RFC [mefenoxam (0.0057 mg ai per seed) and fludioxonil (0.0039 mg ai per seed)] late May planting</t>
  </si>
  <si>
    <t>CruiserMaxx [mefenoxam (0.0057 mg ai per seed) and fludioxonil (0.0039 mg ai per seed) and thiamethoxam (0.0762 mg ai per seed)] late May planting</t>
  </si>
  <si>
    <t>untreated soybeans (early June planting)</t>
  </si>
  <si>
    <t>ApronMAXX RFC [mefenoxam (0.0057 mg ai per seed) and fludioxonil (0.0039 mg ai per seed)] early June planting</t>
  </si>
  <si>
    <t>CruiserMaxx [mefenoxam (0.0057 mg ai per seed) and fludioxonil (0.0039 mg ai per seed) and thiamethoxam (0.0762 mg ai per seed)] early June planting</t>
  </si>
  <si>
    <t>cumulative normalized difference vegetative index</t>
  </si>
  <si>
    <t>10.2134/agronj14.0277</t>
  </si>
  <si>
    <t>Gaspar, A.P., Marburger, D.A., Mourtzinis, S., &amp; Conley, S.</t>
  </si>
  <si>
    <t>Agronomy Journal</t>
  </si>
  <si>
    <t>Soybean seed yield response to multiple seed treatment components across diverse environments</t>
  </si>
  <si>
    <t>1955-1962</t>
  </si>
  <si>
    <t>East Troy</t>
  </si>
  <si>
    <t>Plano silt loam ( fine-silty, mixed, superactive, mesic Typic Argiudolls)</t>
  </si>
  <si>
    <t>Fayette silt loam (fine-silty, mixed, superactive, mesic Typic Hapludalfs)</t>
  </si>
  <si>
    <t>Pella silt loam (fine-silty, mixed, superactive, mesic Typic Endoaquolls)</t>
  </si>
  <si>
    <t>Downs silt loam (fine-silty, mixed, superactive, mesic Mollic Hapludalfs)</t>
  </si>
  <si>
    <t>Plainfield sand (mixed, mesic Typic Udipsamments)</t>
  </si>
  <si>
    <t>Sattre loam (fine- loamy over sandy or sandy-skeletal, mixed, superactive, mesic Mollic Hapludalfs)</t>
  </si>
  <si>
    <t>Withee silt loam (fine-loamy, mixed, superactive, frigid Aquic Glossudalfs)</t>
  </si>
  <si>
    <t>Solona silt loam (coarse-loamy, mixed, superactive, frigid Aquic Argiudolls)</t>
  </si>
  <si>
    <t>Matherton (fine-loamy over sandy or sandy-skeletal, mixed, superactive, mesic Udollic Endoaqualfs)</t>
  </si>
  <si>
    <t>8 x 3 factorial structure</t>
  </si>
  <si>
    <t>seed treatment &amp; seed variety</t>
  </si>
  <si>
    <t>planting date</t>
  </si>
  <si>
    <t>seed treatment*seeding rate</t>
  </si>
  <si>
    <t>9 x 3 factorial structure</t>
  </si>
  <si>
    <t>10 x 3 factorial structure</t>
  </si>
  <si>
    <t>11 x 3 factorial structure</t>
  </si>
  <si>
    <t>12 x 3 factorial structure</t>
  </si>
  <si>
    <t>13 x 3 factorial structure</t>
  </si>
  <si>
    <t>14 x 3 factorial structure</t>
  </si>
  <si>
    <t>15 x 3 factorial structure</t>
  </si>
  <si>
    <t>16 x 3 factorial structure</t>
  </si>
  <si>
    <t>17 x 3 factorial structure</t>
  </si>
  <si>
    <t>2011-3</t>
  </si>
  <si>
    <t>345,800 seed/ha</t>
  </si>
  <si>
    <t>2011 and 2012: AG2330 [Monsanto, St. Louis, MO]; S21-N6 [Syngenta Seeds, Inc., Minnetonka, MN]; P92Y30 [Pioneer Hi-Bred Intl., Inc., Johnston, IA]; 2013: AG2332 [Monsanto, St. Louis, MO]; S21-N6; P92Y30). The variety change in 2013 was due to seed availability.</t>
  </si>
  <si>
    <t>Trilex 2000</t>
  </si>
  <si>
    <t>EverGol Energy</t>
  </si>
  <si>
    <t>Accerleron (AC1)</t>
  </si>
  <si>
    <t>Accerleron (AC3)</t>
  </si>
  <si>
    <t>Accerleron (AC2)</t>
  </si>
  <si>
    <t>Accerleron (AC4)</t>
  </si>
  <si>
    <t>insecticide-fungicide-nematicide seed treatment</t>
  </si>
  <si>
    <t>Trilex 2000 + Yield Shield + Gaucho 600 + Poncho/VOTiVO</t>
  </si>
  <si>
    <t>EverGol Energy + Poncho/VOTiVO</t>
  </si>
  <si>
    <t>Avicta Complete + Beans 500</t>
  </si>
  <si>
    <t>fludioxonil (0.0038 mg ai per seed) and mefenoxam (0.0056 mg ai per seed)</t>
  </si>
  <si>
    <t>trifloxystrobin (0.0081 mg ai per seed) and metalaxyl (0.0065 mg ai per seed)</t>
  </si>
  <si>
    <t>prothioconazole (0.0081 mg ai per seed), penflufen (0.0041 mg ai per seed), and metalaxyl (0.0065 mg ai per seed)</t>
  </si>
  <si>
    <t>pyraclostrobin (0.0084 mg ai per seed) and metalaxyl (0.0262 mg ai per seed)</t>
  </si>
  <si>
    <t>pyraclostrobin (0.0084 mg ai per seed), metalaxyl (0.0262 mg ai per seed), and fluxapyroxad (0.0082 mg ai per seed)</t>
  </si>
  <si>
    <t>thiamethoxam (0.0756 mg ai per seed)</t>
  </si>
  <si>
    <t>imidacloprid (0.1266 mg ai per seed)</t>
  </si>
  <si>
    <t>trifloxystrobin (0.0081 mg ai per seed), metalaxyl (0.0065 mg ai per seed),  and Bacillus pumilus (0.000028 mg ai per seed)</t>
  </si>
  <si>
    <t>imidacloprid (0.1013 mg ai per seed), clothianidin (0.1059), and Bacillus firmus (0.0213 mg ai per seed)</t>
  </si>
  <si>
    <t>clothianidin (0.1056 mg ai per seed) and Bacillus firmus (0.0213 mg ai per seed)</t>
  </si>
  <si>
    <t>thiamethoxam (0.0756 mg ai per seed) and abamectin (0.1500 mg ai per seed)</t>
  </si>
  <si>
    <t>soybean stand count (2 year average)</t>
  </si>
  <si>
    <t>plants/ha</t>
  </si>
  <si>
    <t>untreated soybeans</t>
  </si>
  <si>
    <t>ApronMaxx (AM)</t>
  </si>
  <si>
    <t>CruiserMaxx (CM)</t>
  </si>
  <si>
    <t>untreated_seedIFN</t>
  </si>
  <si>
    <t>Avicta Complete + Beans 500 (CMA)</t>
  </si>
  <si>
    <t>Trilex 2000 (T2000)</t>
  </si>
  <si>
    <t>TPV</t>
  </si>
  <si>
    <t>Accerleron (pyraclostrobin &amp; metalaxyl)</t>
  </si>
  <si>
    <t>Accerleron (pyraclostrobin, metalaxyl, &amp; imidacloprid)</t>
  </si>
  <si>
    <t>soybean stand count</t>
  </si>
  <si>
    <t>EverGol Energy (EVG)</t>
  </si>
  <si>
    <t>EverGol Energy + Poncho/VOTiVO (EPV)</t>
  </si>
  <si>
    <t>Accerleron (pyraclostrobin, metalaxyl, &amp; fluxapyroxad)</t>
  </si>
  <si>
    <t>Accerleron (pyraclostrobin, metalaxyl, fluxapyroxad, &amp; imidacloprid)</t>
  </si>
  <si>
    <t>soybean yield (2 year average)</t>
  </si>
  <si>
    <t>The UTC produced the lowest plant stand, which was 259,000 plants ha–1 during 2011–2012 and 220,000 plants ha–1 in 2013. In 2011–2012, AM, T2000, and AC1 did not significantly increase plant stands over the UTC, while only AM failed to increase plant stands in 2013. CM and CMA, which both contained the insecticide thiamethoxam, showed the highest plant stands in 2011–2012 with 305,000 and 303,000 plants ha–1, respectively. This result slightly changed in 2013 where CMA and EPV produced the highest plant stands of 265,000 and 258,000 plants ha–1, respectively. The use of imidacloprid increased plant stands in 2011–2012 compared to its fungicide only seed treatment counterpart (AC2 vs. AC1), but not to levels of a seed treatment with thiamethoxam or clothianidin across all environments. </t>
  </si>
  <si>
    <t>plant stands did not increase with fungicide only seed treatments in 2011 - 2012, while in 2013 plant stands increased with all treatments except ApronMaxx.</t>
  </si>
  <si>
    <t>Across all F seed treatments during 2011 to 2013, no consistent yield increase was observed over the UTC. Therefore, this study, which examined multiple fungicidal active ingredients, showed that the use of a fungicide only seed treatment may not consistently increase yield across a wide range of diverse environments. Fungicide + insecticide (FI) and fungicide + insecticide + nematicide (FIN) seed treatments displayed mixed results depending on the insecticidal and nematicidal components during 2011–2012. The CMA treatment included a nematicide (abamectin), and showed a yield increase over AM and the UTC, but not CM. Looking further into the 2013 results indicated the addition of thiamethoxam (CM) increased yield by 4% (175 kg ha–1) over the UTC. These results suggest that though FI and FIN seed treatments consistently increased plant stand, yield increases were variable and contingent on unpredictable factors. </t>
  </si>
  <si>
    <t>soybean yield was variable across seed treatments and influenced by unpredictable factors. </t>
  </si>
  <si>
    <t xml:space="preserve">The main effects of planting date, seeding rate, and seed treatment and the planting date x seeding rate and planting date x seed treatment interactions affected CIPAR and CumNDVI. When planting date was pooled over seeding rate and seed treatment within each interaction, we observed significant declines in CIPAR (93 MJ m−2) and CumNDVI (6.2) between the early and late planting dates. Examining the planting date ́ seed treatment inter- action showed that CruiserMaxx increased CIPAR and CumNDVI over ApronMaxx and the UTC within the early planting date. Seed treatment did not alter CIPAR or CumNDVI for the mid- and late planting dates. Furthermore, CruiserMaxx within the early planting date increased CIPAR by 104 MJ m−2 and CumNDVI  by 7.1 compared with the UTC in the late planting date. These large increases indicate that maximum CIPAR and CumNDVI were attained by early planting and then increased further by using a fungicide and insecticide seed treatment (CruiserMaxx). </t>
  </si>
  <si>
    <t>CruiserMaxx modeled yield was significantly higher at all seeding rates compared with the UTC and ApronMaxx and displayed a trend of larger yield increases as the seeding rate was lowered.</t>
  </si>
  <si>
    <t>CruiserMaxx modeled soybean yield was higher at all seeding rates.</t>
  </si>
  <si>
    <t>early planting with fungicide/insecticide seed treatment increased both CIPAR and CumNDVI.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</si>
</sst>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
  </numFmts>
  <fonts count="11" x14ac:knownFonts="1">
    <font>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0000"/>
      <name val="Calibri"/>
      <family val="2"/>
      <scheme val="minor"/>
    </font>
    <font>
      <sz val="11"/>
      <color rgb="FF454545"/>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7">
    <xf numFmtId="0" fontId="0" fillId="0" borderId="0" xfId="0"/>
    <xf numFmtId="0" fontId="0" fillId="0" borderId="0" xfId="0" applyAlignment="1">
      <alignment wrapText="1"/>
    </xf>
    <xf numFmtId="14" fontId="0" fillId="0" borderId="0" xfId="0" applyNumberFormat="1"/>
    <xf numFmtId="0" fontId="0" fillId="2" borderId="0" xfId="0" applyFill="1"/>
    <xf numFmtId="0" fontId="0" fillId="0" borderId="0" xfId="0" applyFill="1"/>
    <xf numFmtId="0" fontId="0" fillId="3" borderId="0" xfId="0" applyFill="1"/>
    <xf numFmtId="0" fontId="4" fillId="0" borderId="0" xfId="0" applyFont="1" applyFill="1"/>
    <xf numFmtId="0" fontId="3" fillId="0" borderId="0" xfId="0" applyFont="1"/>
    <xf numFmtId="0" fontId="0" fillId="0" borderId="0" xfId="0" applyFont="1"/>
    <xf numFmtId="0" fontId="6" fillId="0" borderId="0" xfId="0" applyFon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4" fillId="8" borderId="0" xfId="0" applyFont="1" applyFill="1"/>
    <xf numFmtId="0" fontId="0" fillId="0" borderId="0" xfId="0" applyAlignment="1">
      <alignment horizontal="right"/>
    </xf>
    <xf numFmtId="0" fontId="0" fillId="9" borderId="0" xfId="0" applyFill="1"/>
    <xf numFmtId="0" fontId="0" fillId="9" borderId="0" xfId="0" applyFill="1" applyAlignment="1">
      <alignment wrapText="1"/>
    </xf>
    <xf numFmtId="0" fontId="0" fillId="9" borderId="0" xfId="0" applyFont="1" applyFill="1"/>
    <xf numFmtId="0" fontId="0" fillId="10" borderId="0" xfId="0" applyFill="1"/>
    <xf numFmtId="0" fontId="0" fillId="7" borderId="0" xfId="0" quotePrefix="1" applyFill="1"/>
    <xf numFmtId="0" fontId="0" fillId="6" borderId="0" xfId="0" quotePrefix="1" applyFill="1"/>
    <xf numFmtId="0" fontId="5" fillId="8" borderId="0" xfId="0" applyFont="1" applyFill="1"/>
    <xf numFmtId="4" fontId="0" fillId="0" borderId="0" xfId="0" applyNumberFormat="1"/>
    <xf numFmtId="164" fontId="0" fillId="0" borderId="0" xfId="0" applyNumberFormat="1"/>
    <xf numFmtId="165" fontId="0" fillId="0" borderId="0" xfId="0" applyNumberFormat="1"/>
    <xf numFmtId="166" fontId="0" fillId="0" borderId="0" xfId="0" applyNumberFormat="1"/>
    <xf numFmtId="3" fontId="0" fillId="0" borderId="0" xfId="0" applyNumberFormat="1"/>
    <xf numFmtId="4" fontId="0" fillId="2" borderId="0" xfId="0" applyNumberFormat="1" applyFill="1"/>
    <xf numFmtId="0" fontId="0" fillId="11" borderId="0" xfId="0" applyFill="1"/>
    <xf numFmtId="0" fontId="9" fillId="0" borderId="0" xfId="0" applyFont="1"/>
    <xf numFmtId="2" fontId="0" fillId="0" borderId="0" xfId="0" applyNumberFormat="1"/>
    <xf numFmtId="4" fontId="0" fillId="0" borderId="0" xfId="0" applyNumberFormat="1" applyFill="1"/>
    <xf numFmtId="14" fontId="0" fillId="0" borderId="0" xfId="0" applyNumberFormat="1" applyFill="1"/>
    <xf numFmtId="0" fontId="0" fillId="0" borderId="0" xfId="0" applyFont="1" applyFill="1"/>
    <xf numFmtId="2" fontId="0" fillId="0" borderId="0" xfId="0" applyNumberFormat="1" applyFill="1"/>
    <xf numFmtId="0" fontId="9" fillId="0" borderId="0" xfId="0" applyFont="1" applyFill="1"/>
    <xf numFmtId="0" fontId="0" fillId="13" borderId="0" xfId="0" applyFont="1" applyFill="1"/>
    <xf numFmtId="0" fontId="0" fillId="13" borderId="0" xfId="0" applyFill="1"/>
    <xf numFmtId="0" fontId="10" fillId="0" borderId="0" xfId="0" applyFont="1"/>
    <xf numFmtId="164" fontId="0" fillId="0" borderId="0" xfId="0" applyNumberFormat="1" applyFill="1"/>
    <xf numFmtId="0" fontId="0" fillId="12" borderId="0" xfId="0" applyFont="1" applyFill="1"/>
    <xf numFmtId="167" fontId="0" fillId="0" borderId="0" xfId="0" applyNumberFormat="1"/>
    <xf numFmtId="167" fontId="0" fillId="0" borderId="0" xfId="0" applyNumberFormat="1" applyFill="1"/>
    <xf numFmtId="14" fontId="0" fillId="0" borderId="0" xfId="0" applyNumberFormat="1" applyFont="1"/>
    <xf numFmtId="49" fontId="0" fillId="0" borderId="0" xfId="0" applyNumberFormat="1" applyFill="1"/>
    <xf numFmtId="0" fontId="0" fillId="2" borderId="0" xfId="0" applyFont="1" applyFill="1"/>
    <xf numFmtId="49" fontId="0" fillId="0" borderId="0" xfId="0" applyNumberFormat="1" applyFont="1" applyFill="1"/>
    <xf numFmtId="0" fontId="0" fillId="6" borderId="0" xfId="0" applyFont="1" applyFill="1"/>
    <xf numFmtId="167" fontId="0" fillId="0" borderId="0" xfId="0" applyNumberFormat="1" applyFont="1"/>
    <xf numFmtId="167" fontId="0" fillId="0" borderId="0" xfId="0" applyNumberFormat="1" applyFont="1" applyFill="1"/>
    <xf numFmtId="0" fontId="10" fillId="0" borderId="0" xfId="0" applyFont="1" applyFill="1"/>
    <xf numFmtId="0" fontId="0" fillId="11" borderId="0" xfId="0" applyFont="1" applyFill="1"/>
    <xf numFmtId="1" fontId="0" fillId="0" borderId="0" xfId="0" applyNumberFormat="1" applyFont="1" applyFill="1"/>
    <xf numFmtId="1" fontId="0" fillId="0" borderId="0" xfId="0" applyNumberFormat="1" applyFont="1"/>
    <xf numFmtId="3"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3"/>
  <sheetViews>
    <sheetView topLeftCell="A71" workbookViewId="0">
      <selection activeCell="C74" sqref="C74"/>
    </sheetView>
  </sheetViews>
  <sheetFormatPr defaultColWidth="8.85546875" defaultRowHeight="15" x14ac:dyDescent="0.25"/>
  <cols>
    <col min="1" max="1" width="14" bestFit="1" customWidth="1"/>
    <col min="2" max="2" width="26.85546875" bestFit="1" customWidth="1"/>
    <col min="3" max="3" width="71.7109375" customWidth="1"/>
  </cols>
  <sheetData>
    <row r="1" spans="1:3" s="9" customFormat="1" x14ac:dyDescent="0.25">
      <c r="A1" s="9" t="s">
        <v>97</v>
      </c>
      <c r="B1" s="9" t="s">
        <v>73</v>
      </c>
      <c r="C1" s="9" t="s">
        <v>74</v>
      </c>
    </row>
    <row r="2" spans="1:3" x14ac:dyDescent="0.25">
      <c r="A2" s="17" t="s">
        <v>75</v>
      </c>
      <c r="B2" s="17" t="s">
        <v>12</v>
      </c>
      <c r="C2" s="17" t="s">
        <v>123</v>
      </c>
    </row>
    <row r="3" spans="1:3" x14ac:dyDescent="0.25">
      <c r="A3" s="17" t="s">
        <v>75</v>
      </c>
      <c r="B3" s="18" t="s">
        <v>6</v>
      </c>
      <c r="C3" s="17" t="s">
        <v>143</v>
      </c>
    </row>
    <row r="4" spans="1:3" x14ac:dyDescent="0.25">
      <c r="A4" s="17" t="s">
        <v>75</v>
      </c>
      <c r="B4" s="18" t="s">
        <v>166</v>
      </c>
      <c r="C4" s="17" t="s">
        <v>167</v>
      </c>
    </row>
    <row r="5" spans="1:3" x14ac:dyDescent="0.25">
      <c r="A5" s="17" t="s">
        <v>75</v>
      </c>
      <c r="B5" s="17" t="s">
        <v>7</v>
      </c>
      <c r="C5" s="17" t="s">
        <v>79</v>
      </c>
    </row>
    <row r="6" spans="1:3" x14ac:dyDescent="0.25">
      <c r="A6" s="17" t="s">
        <v>75</v>
      </c>
      <c r="B6" s="19" t="s">
        <v>1</v>
      </c>
      <c r="C6" s="17" t="s">
        <v>80</v>
      </c>
    </row>
    <row r="7" spans="1:3" x14ac:dyDescent="0.25">
      <c r="A7" s="17" t="s">
        <v>75</v>
      </c>
      <c r="B7" s="17" t="s">
        <v>168</v>
      </c>
      <c r="C7" s="17" t="s">
        <v>169</v>
      </c>
    </row>
    <row r="8" spans="1:3" x14ac:dyDescent="0.25">
      <c r="A8" s="17" t="s">
        <v>75</v>
      </c>
      <c r="B8" s="17" t="s">
        <v>0</v>
      </c>
      <c r="C8" s="17" t="s">
        <v>81</v>
      </c>
    </row>
    <row r="9" spans="1:3" x14ac:dyDescent="0.25">
      <c r="A9" s="17" t="s">
        <v>75</v>
      </c>
      <c r="B9" s="17" t="s">
        <v>2</v>
      </c>
      <c r="C9" s="17" t="s">
        <v>82</v>
      </c>
    </row>
    <row r="10" spans="1:3" x14ac:dyDescent="0.25">
      <c r="A10" s="17" t="s">
        <v>75</v>
      </c>
      <c r="B10" s="17" t="s">
        <v>3</v>
      </c>
      <c r="C10" s="17" t="s">
        <v>83</v>
      </c>
    </row>
    <row r="11" spans="1:3" x14ac:dyDescent="0.25">
      <c r="A11" s="17" t="s">
        <v>75</v>
      </c>
      <c r="B11" s="17" t="s">
        <v>4</v>
      </c>
      <c r="C11" s="17" t="s">
        <v>84</v>
      </c>
    </row>
    <row r="12" spans="1:3" x14ac:dyDescent="0.25">
      <c r="A12" s="17" t="s">
        <v>75</v>
      </c>
      <c r="B12" s="17" t="s">
        <v>120</v>
      </c>
      <c r="C12" s="17" t="s">
        <v>121</v>
      </c>
    </row>
    <row r="13" spans="1:3" x14ac:dyDescent="0.25">
      <c r="A13" s="20" t="s">
        <v>76</v>
      </c>
      <c r="B13" s="20" t="s">
        <v>12</v>
      </c>
      <c r="C13" s="20" t="s">
        <v>124</v>
      </c>
    </row>
    <row r="14" spans="1:3" x14ac:dyDescent="0.25">
      <c r="A14" s="20" t="s">
        <v>76</v>
      </c>
      <c r="B14" s="20" t="s">
        <v>122</v>
      </c>
      <c r="C14" s="20" t="s">
        <v>130</v>
      </c>
    </row>
    <row r="15" spans="1:3" x14ac:dyDescent="0.25">
      <c r="A15" s="20" t="s">
        <v>76</v>
      </c>
      <c r="B15" s="20" t="s">
        <v>67</v>
      </c>
      <c r="C15" s="20" t="s">
        <v>175</v>
      </c>
    </row>
    <row r="16" spans="1:3" x14ac:dyDescent="0.25">
      <c r="A16" s="20" t="s">
        <v>76</v>
      </c>
      <c r="B16" s="20" t="s">
        <v>17</v>
      </c>
      <c r="C16" s="20" t="s">
        <v>125</v>
      </c>
    </row>
    <row r="17" spans="1:3" x14ac:dyDescent="0.25">
      <c r="A17" s="20" t="s">
        <v>76</v>
      </c>
      <c r="B17" s="20" t="s">
        <v>9</v>
      </c>
      <c r="C17" s="20" t="s">
        <v>126</v>
      </c>
    </row>
    <row r="18" spans="1:3" x14ac:dyDescent="0.25">
      <c r="A18" s="20" t="s">
        <v>76</v>
      </c>
      <c r="B18" s="20" t="s">
        <v>8</v>
      </c>
      <c r="C18" s="20" t="s">
        <v>85</v>
      </c>
    </row>
    <row r="19" spans="1:3" x14ac:dyDescent="0.25">
      <c r="A19" s="20" t="s">
        <v>76</v>
      </c>
      <c r="B19" s="20" t="s">
        <v>11</v>
      </c>
      <c r="C19" s="20" t="s">
        <v>127</v>
      </c>
    </row>
    <row r="20" spans="1:3" x14ac:dyDescent="0.25">
      <c r="A20" s="20" t="s">
        <v>76</v>
      </c>
      <c r="B20" s="20" t="s">
        <v>10</v>
      </c>
      <c r="C20" s="20" t="s">
        <v>128</v>
      </c>
    </row>
    <row r="21" spans="1:3" x14ac:dyDescent="0.25">
      <c r="A21" s="20" t="s">
        <v>76</v>
      </c>
      <c r="B21" s="20" t="s">
        <v>16</v>
      </c>
      <c r="C21" s="20" t="s">
        <v>131</v>
      </c>
    </row>
    <row r="22" spans="1:3" x14ac:dyDescent="0.25">
      <c r="A22" s="20" t="s">
        <v>76</v>
      </c>
      <c r="B22" s="20" t="s">
        <v>14</v>
      </c>
      <c r="C22" s="20" t="s">
        <v>86</v>
      </c>
    </row>
    <row r="23" spans="1:3" x14ac:dyDescent="0.25">
      <c r="A23" s="20" t="s">
        <v>76</v>
      </c>
      <c r="B23" s="20" t="s">
        <v>15</v>
      </c>
      <c r="C23" s="20" t="s">
        <v>129</v>
      </c>
    </row>
    <row r="24" spans="1:3" x14ac:dyDescent="0.25">
      <c r="A24" s="20" t="s">
        <v>76</v>
      </c>
      <c r="B24" s="20" t="s">
        <v>20</v>
      </c>
      <c r="C24" s="20" t="s">
        <v>87</v>
      </c>
    </row>
    <row r="25" spans="1:3" x14ac:dyDescent="0.25">
      <c r="A25" s="20" t="s">
        <v>76</v>
      </c>
      <c r="B25" s="20" t="s">
        <v>18</v>
      </c>
      <c r="C25" s="20" t="s">
        <v>170</v>
      </c>
    </row>
    <row r="26" spans="1:3" x14ac:dyDescent="0.25">
      <c r="A26" s="20" t="s">
        <v>76</v>
      </c>
      <c r="B26" s="20" t="s">
        <v>19</v>
      </c>
      <c r="C26" s="20" t="s">
        <v>88</v>
      </c>
    </row>
    <row r="27" spans="1:3" x14ac:dyDescent="0.25">
      <c r="A27" s="20" t="s">
        <v>76</v>
      </c>
      <c r="B27" s="20" t="s">
        <v>5</v>
      </c>
      <c r="C27" s="20" t="s">
        <v>89</v>
      </c>
    </row>
    <row r="28" spans="1:3" x14ac:dyDescent="0.25">
      <c r="A28" s="20" t="s">
        <v>76</v>
      </c>
      <c r="B28" s="20" t="s">
        <v>21</v>
      </c>
      <c r="C28" s="20" t="s">
        <v>90</v>
      </c>
    </row>
    <row r="29" spans="1:3" x14ac:dyDescent="0.25">
      <c r="A29" s="20" t="s">
        <v>76</v>
      </c>
      <c r="B29" s="20" t="s">
        <v>22</v>
      </c>
      <c r="C29" s="20" t="s">
        <v>91</v>
      </c>
    </row>
    <row r="30" spans="1:3" x14ac:dyDescent="0.25">
      <c r="A30" s="20" t="s">
        <v>76</v>
      </c>
      <c r="B30" s="20" t="s">
        <v>119</v>
      </c>
      <c r="C30" s="20" t="s">
        <v>171</v>
      </c>
    </row>
    <row r="31" spans="1:3" x14ac:dyDescent="0.25">
      <c r="A31" s="20" t="s">
        <v>76</v>
      </c>
      <c r="B31" s="20" t="s">
        <v>26</v>
      </c>
      <c r="C31" s="20" t="s">
        <v>172</v>
      </c>
    </row>
    <row r="32" spans="1:3" x14ac:dyDescent="0.25">
      <c r="A32" s="20" t="s">
        <v>76</v>
      </c>
      <c r="B32" s="20" t="s">
        <v>23</v>
      </c>
      <c r="C32" s="20" t="s">
        <v>92</v>
      </c>
    </row>
    <row r="33" spans="1:3" x14ac:dyDescent="0.25">
      <c r="A33" s="20" t="s">
        <v>76</v>
      </c>
      <c r="B33" s="20" t="s">
        <v>27</v>
      </c>
      <c r="C33" s="20" t="s">
        <v>93</v>
      </c>
    </row>
    <row r="34" spans="1:3" x14ac:dyDescent="0.25">
      <c r="A34" s="20" t="s">
        <v>76</v>
      </c>
      <c r="B34" s="20" t="s">
        <v>24</v>
      </c>
      <c r="C34" s="20" t="s">
        <v>94</v>
      </c>
    </row>
    <row r="35" spans="1:3" x14ac:dyDescent="0.25">
      <c r="A35" s="20" t="s">
        <v>76</v>
      </c>
      <c r="B35" s="20" t="s">
        <v>28</v>
      </c>
      <c r="C35" s="20" t="s">
        <v>95</v>
      </c>
    </row>
    <row r="36" spans="1:3" x14ac:dyDescent="0.25">
      <c r="A36" s="20" t="s">
        <v>76</v>
      </c>
      <c r="B36" s="20" t="s">
        <v>25</v>
      </c>
      <c r="C36" s="20" t="s">
        <v>96</v>
      </c>
    </row>
    <row r="37" spans="1:3" x14ac:dyDescent="0.25">
      <c r="A37" s="20" t="s">
        <v>76</v>
      </c>
      <c r="B37" s="20" t="s">
        <v>147</v>
      </c>
      <c r="C37" s="20" t="s">
        <v>164</v>
      </c>
    </row>
    <row r="38" spans="1:3" x14ac:dyDescent="0.25">
      <c r="A38" s="20" t="s">
        <v>76</v>
      </c>
      <c r="B38" s="20" t="s">
        <v>148</v>
      </c>
      <c r="C38" s="20" t="s">
        <v>165</v>
      </c>
    </row>
    <row r="39" spans="1:3" x14ac:dyDescent="0.25">
      <c r="A39" s="13" t="s">
        <v>77</v>
      </c>
      <c r="B39" s="13" t="s">
        <v>122</v>
      </c>
      <c r="C39" s="13" t="s">
        <v>124</v>
      </c>
    </row>
    <row r="40" spans="1:3" x14ac:dyDescent="0.25">
      <c r="A40" s="13" t="s">
        <v>77</v>
      </c>
      <c r="B40" s="13" t="s">
        <v>61</v>
      </c>
      <c r="C40" s="21" t="s">
        <v>156</v>
      </c>
    </row>
    <row r="41" spans="1:3" x14ac:dyDescent="0.25">
      <c r="A41" s="13" t="s">
        <v>77</v>
      </c>
      <c r="B41" s="13" t="s">
        <v>29</v>
      </c>
      <c r="C41" s="13" t="s">
        <v>98</v>
      </c>
    </row>
    <row r="42" spans="1:3" x14ac:dyDescent="0.25">
      <c r="A42" s="13" t="s">
        <v>77</v>
      </c>
      <c r="B42" s="13" t="s">
        <v>30</v>
      </c>
      <c r="C42" s="13" t="s">
        <v>106</v>
      </c>
    </row>
    <row r="43" spans="1:3" x14ac:dyDescent="0.25">
      <c r="A43" s="13" t="s">
        <v>77</v>
      </c>
      <c r="B43" s="13" t="s">
        <v>31</v>
      </c>
      <c r="C43" s="13" t="s">
        <v>99</v>
      </c>
    </row>
    <row r="44" spans="1:3" x14ac:dyDescent="0.25">
      <c r="A44" s="13" t="s">
        <v>77</v>
      </c>
      <c r="B44" s="13" t="s">
        <v>32</v>
      </c>
      <c r="C44" s="13" t="s">
        <v>100</v>
      </c>
    </row>
    <row r="45" spans="1:3" x14ac:dyDescent="0.25">
      <c r="A45" s="13" t="s">
        <v>77</v>
      </c>
      <c r="B45" s="13" t="s">
        <v>33</v>
      </c>
      <c r="C45" s="13" t="s">
        <v>101</v>
      </c>
    </row>
    <row r="46" spans="1:3" x14ac:dyDescent="0.25">
      <c r="A46" s="5" t="s">
        <v>176</v>
      </c>
      <c r="B46" s="5" t="s">
        <v>122</v>
      </c>
      <c r="C46" s="5" t="s">
        <v>124</v>
      </c>
    </row>
    <row r="47" spans="1:3" x14ac:dyDescent="0.25">
      <c r="A47" s="5" t="s">
        <v>176</v>
      </c>
      <c r="B47" s="5" t="s">
        <v>61</v>
      </c>
      <c r="C47" s="5" t="s">
        <v>157</v>
      </c>
    </row>
    <row r="48" spans="1:3" x14ac:dyDescent="0.25">
      <c r="A48" s="5" t="s">
        <v>176</v>
      </c>
      <c r="B48" s="5" t="s">
        <v>34</v>
      </c>
      <c r="C48" s="5" t="s">
        <v>173</v>
      </c>
    </row>
    <row r="49" spans="1:3" x14ac:dyDescent="0.25">
      <c r="A49" s="5" t="s">
        <v>176</v>
      </c>
      <c r="B49" s="5" t="s">
        <v>63</v>
      </c>
      <c r="C49" s="5" t="s">
        <v>174</v>
      </c>
    </row>
    <row r="50" spans="1:3" x14ac:dyDescent="0.25">
      <c r="A50" s="5" t="s">
        <v>176</v>
      </c>
      <c r="B50" s="4" t="s">
        <v>202</v>
      </c>
      <c r="C50" s="5" t="s">
        <v>102</v>
      </c>
    </row>
    <row r="51" spans="1:3" x14ac:dyDescent="0.25">
      <c r="A51" s="5" t="s">
        <v>176</v>
      </c>
      <c r="B51" s="4" t="s">
        <v>261</v>
      </c>
      <c r="C51" s="5" t="s">
        <v>179</v>
      </c>
    </row>
    <row r="52" spans="1:3" x14ac:dyDescent="0.25">
      <c r="A52" s="5" t="s">
        <v>176</v>
      </c>
      <c r="B52" s="4" t="s">
        <v>205</v>
      </c>
      <c r="C52" s="5" t="s">
        <v>103</v>
      </c>
    </row>
    <row r="53" spans="1:3" x14ac:dyDescent="0.25">
      <c r="A53" s="5" t="s">
        <v>176</v>
      </c>
      <c r="B53" s="4" t="s">
        <v>206</v>
      </c>
      <c r="C53" s="5" t="s">
        <v>178</v>
      </c>
    </row>
    <row r="54" spans="1:3" x14ac:dyDescent="0.25">
      <c r="A54" s="5" t="s">
        <v>176</v>
      </c>
      <c r="B54" s="4" t="s">
        <v>207</v>
      </c>
      <c r="C54" s="5" t="s">
        <v>104</v>
      </c>
    </row>
    <row r="55" spans="1:3" x14ac:dyDescent="0.25">
      <c r="A55" s="5" t="s">
        <v>176</v>
      </c>
      <c r="B55" s="4"/>
      <c r="C55" s="5" t="s">
        <v>177</v>
      </c>
    </row>
    <row r="56" spans="1:3" x14ac:dyDescent="0.25">
      <c r="A56" s="5" t="s">
        <v>176</v>
      </c>
      <c r="B56" s="4"/>
      <c r="C56" s="5" t="s">
        <v>135</v>
      </c>
    </row>
    <row r="57" spans="1:3" x14ac:dyDescent="0.25">
      <c r="A57" s="5" t="s">
        <v>176</v>
      </c>
      <c r="B57" s="6" t="s">
        <v>155</v>
      </c>
      <c r="C57" s="5" t="s">
        <v>105</v>
      </c>
    </row>
    <row r="58" spans="1:3" x14ac:dyDescent="0.25">
      <c r="A58" s="23" t="s">
        <v>176</v>
      </c>
      <c r="B58" s="15" t="s">
        <v>137</v>
      </c>
      <c r="C58" s="14" t="s">
        <v>138</v>
      </c>
    </row>
    <row r="59" spans="1:3" x14ac:dyDescent="0.25">
      <c r="A59" s="23" t="s">
        <v>176</v>
      </c>
      <c r="B59" s="15" t="s">
        <v>132</v>
      </c>
      <c r="C59" s="14" t="s">
        <v>136</v>
      </c>
    </row>
    <row r="60" spans="1:3" x14ac:dyDescent="0.25">
      <c r="A60" s="23" t="s">
        <v>176</v>
      </c>
      <c r="B60" s="15" t="s">
        <v>133</v>
      </c>
      <c r="C60" s="14" t="s">
        <v>139</v>
      </c>
    </row>
    <row r="61" spans="1:3" x14ac:dyDescent="0.25">
      <c r="A61" s="23" t="s">
        <v>176</v>
      </c>
      <c r="B61" s="15" t="s">
        <v>68</v>
      </c>
      <c r="C61" s="14" t="s">
        <v>140</v>
      </c>
    </row>
    <row r="62" spans="1:3" x14ac:dyDescent="0.25">
      <c r="A62" s="23" t="s">
        <v>176</v>
      </c>
      <c r="B62" s="15" t="s">
        <v>65</v>
      </c>
      <c r="C62" s="14" t="s">
        <v>141</v>
      </c>
    </row>
    <row r="63" spans="1:3" x14ac:dyDescent="0.25">
      <c r="A63" s="23" t="s">
        <v>176</v>
      </c>
      <c r="B63" s="15" t="s">
        <v>145</v>
      </c>
      <c r="C63" s="14"/>
    </row>
    <row r="64" spans="1:3" x14ac:dyDescent="0.25">
      <c r="A64" s="23" t="s">
        <v>176</v>
      </c>
      <c r="B64" s="15" t="s">
        <v>146</v>
      </c>
      <c r="C64" s="14"/>
    </row>
    <row r="65" spans="1:3" x14ac:dyDescent="0.25">
      <c r="A65" s="23" t="s">
        <v>176</v>
      </c>
      <c r="B65" s="15" t="s">
        <v>149</v>
      </c>
      <c r="C65" s="14"/>
    </row>
    <row r="66" spans="1:3" x14ac:dyDescent="0.25">
      <c r="A66" s="12" t="s">
        <v>78</v>
      </c>
      <c r="B66" s="12" t="s">
        <v>122</v>
      </c>
      <c r="C66" s="12" t="s">
        <v>124</v>
      </c>
    </row>
    <row r="67" spans="1:3" x14ac:dyDescent="0.25">
      <c r="A67" s="12" t="s">
        <v>78</v>
      </c>
      <c r="B67" s="12" t="s">
        <v>61</v>
      </c>
      <c r="C67" s="12" t="s">
        <v>157</v>
      </c>
    </row>
    <row r="68" spans="1:3" x14ac:dyDescent="0.25">
      <c r="A68" s="12" t="s">
        <v>78</v>
      </c>
      <c r="B68" s="12" t="s">
        <v>158</v>
      </c>
      <c r="C68" s="12" t="s">
        <v>159</v>
      </c>
    </row>
    <row r="69" spans="1:3" x14ac:dyDescent="0.25">
      <c r="A69" s="12" t="s">
        <v>78</v>
      </c>
      <c r="B69" s="12" t="s">
        <v>180</v>
      </c>
      <c r="C69" s="12" t="s">
        <v>181</v>
      </c>
    </row>
    <row r="70" spans="1:3" x14ac:dyDescent="0.25">
      <c r="A70" s="12" t="s">
        <v>78</v>
      </c>
      <c r="B70" s="12" t="s">
        <v>67</v>
      </c>
      <c r="C70" s="12" t="s">
        <v>160</v>
      </c>
    </row>
    <row r="71" spans="1:3" x14ac:dyDescent="0.25">
      <c r="A71" s="12" t="s">
        <v>78</v>
      </c>
      <c r="B71" s="12" t="s">
        <v>69</v>
      </c>
      <c r="C71" s="12" t="s">
        <v>107</v>
      </c>
    </row>
    <row r="72" spans="1:3" x14ac:dyDescent="0.25">
      <c r="A72" s="12" t="s">
        <v>78</v>
      </c>
      <c r="B72" s="12" t="s">
        <v>46</v>
      </c>
      <c r="C72" s="12" t="s">
        <v>108</v>
      </c>
    </row>
    <row r="73" spans="1:3" x14ac:dyDescent="0.25">
      <c r="A73" s="12" t="s">
        <v>78</v>
      </c>
      <c r="B73" s="12" t="s">
        <v>47</v>
      </c>
      <c r="C73" s="12" t="s">
        <v>109</v>
      </c>
    </row>
    <row r="74" spans="1:3" x14ac:dyDescent="0.25">
      <c r="A74" s="12" t="s">
        <v>78</v>
      </c>
      <c r="B74" s="12" t="s">
        <v>49</v>
      </c>
      <c r="C74" s="12" t="s">
        <v>111</v>
      </c>
    </row>
    <row r="75" spans="1:3" x14ac:dyDescent="0.25">
      <c r="A75" s="12" t="s">
        <v>78</v>
      </c>
      <c r="B75" s="12" t="s">
        <v>48</v>
      </c>
      <c r="C75" s="12" t="s">
        <v>110</v>
      </c>
    </row>
    <row r="76" spans="1:3" x14ac:dyDescent="0.25">
      <c r="A76" s="12" t="s">
        <v>78</v>
      </c>
      <c r="B76" s="12" t="s">
        <v>55</v>
      </c>
      <c r="C76" s="22" t="s">
        <v>163</v>
      </c>
    </row>
    <row r="77" spans="1:3" x14ac:dyDescent="0.25">
      <c r="A77" s="12" t="s">
        <v>78</v>
      </c>
      <c r="B77" s="12" t="s">
        <v>71</v>
      </c>
      <c r="C77" s="12" t="s">
        <v>161</v>
      </c>
    </row>
    <row r="78" spans="1:3" x14ac:dyDescent="0.25">
      <c r="A78" s="12" t="s">
        <v>78</v>
      </c>
      <c r="B78" s="12" t="s">
        <v>150</v>
      </c>
      <c r="C78" s="12" t="s">
        <v>162</v>
      </c>
    </row>
    <row r="79" spans="1:3" x14ac:dyDescent="0.25">
      <c r="A79" s="12" t="s">
        <v>78</v>
      </c>
      <c r="B79" s="12" t="s">
        <v>57</v>
      </c>
      <c r="C79" s="12" t="s">
        <v>112</v>
      </c>
    </row>
    <row r="80" spans="1:3" x14ac:dyDescent="0.25">
      <c r="A80" s="12" t="s">
        <v>78</v>
      </c>
      <c r="B80" s="12" t="s">
        <v>54</v>
      </c>
      <c r="C80" s="22" t="s">
        <v>113</v>
      </c>
    </row>
    <row r="81" spans="1:3" x14ac:dyDescent="0.25">
      <c r="A81" s="12" t="s">
        <v>78</v>
      </c>
      <c r="B81" s="12" t="s">
        <v>134</v>
      </c>
      <c r="C81" s="12" t="s">
        <v>161</v>
      </c>
    </row>
    <row r="82" spans="1:3" x14ac:dyDescent="0.25">
      <c r="A82" s="12" t="s">
        <v>78</v>
      </c>
      <c r="B82" s="12" t="s">
        <v>151</v>
      </c>
      <c r="C82" s="12" t="s">
        <v>162</v>
      </c>
    </row>
    <row r="83" spans="1:3" x14ac:dyDescent="0.25">
      <c r="A83" s="12" t="s">
        <v>78</v>
      </c>
      <c r="B83" s="12" t="s">
        <v>60</v>
      </c>
      <c r="C83" s="12" t="s">
        <v>60</v>
      </c>
    </row>
    <row r="84" spans="1:3" x14ac:dyDescent="0.25">
      <c r="A84" s="12" t="s">
        <v>78</v>
      </c>
      <c r="B84" s="12" t="s">
        <v>50</v>
      </c>
      <c r="C84" s="12" t="s">
        <v>50</v>
      </c>
    </row>
    <row r="85" spans="1:3" x14ac:dyDescent="0.25">
      <c r="A85" s="12" t="s">
        <v>78</v>
      </c>
      <c r="B85" s="12" t="s">
        <v>62</v>
      </c>
      <c r="C85" s="12" t="s">
        <v>62</v>
      </c>
    </row>
    <row r="86" spans="1:3" x14ac:dyDescent="0.25">
      <c r="A86" s="12" t="s">
        <v>78</v>
      </c>
      <c r="B86" s="12" t="s">
        <v>152</v>
      </c>
      <c r="C86" s="12" t="s">
        <v>377</v>
      </c>
    </row>
    <row r="87" spans="1:3" x14ac:dyDescent="0.25">
      <c r="A87" s="12" t="s">
        <v>78</v>
      </c>
      <c r="B87" s="12" t="s">
        <v>153</v>
      </c>
      <c r="C87" s="12" t="s">
        <v>154</v>
      </c>
    </row>
    <row r="88" spans="1:3" x14ac:dyDescent="0.25">
      <c r="A88" s="12" t="s">
        <v>78</v>
      </c>
      <c r="B88" s="12" t="s">
        <v>56</v>
      </c>
      <c r="C88" s="12" t="s">
        <v>114</v>
      </c>
    </row>
    <row r="89" spans="1:3" x14ac:dyDescent="0.25">
      <c r="A89" s="12" t="s">
        <v>78</v>
      </c>
      <c r="B89" s="12" t="s">
        <v>58</v>
      </c>
      <c r="C89" s="12" t="s">
        <v>116</v>
      </c>
    </row>
    <row r="90" spans="1:3" x14ac:dyDescent="0.25">
      <c r="A90" s="12" t="s">
        <v>78</v>
      </c>
      <c r="B90" s="12" t="s">
        <v>59</v>
      </c>
      <c r="C90" s="12" t="s">
        <v>115</v>
      </c>
    </row>
    <row r="91" spans="1:3" x14ac:dyDescent="0.25">
      <c r="A91" s="12" t="s">
        <v>78</v>
      </c>
      <c r="B91" s="12" t="s">
        <v>66</v>
      </c>
      <c r="C91" s="12" t="s">
        <v>117</v>
      </c>
    </row>
    <row r="92" spans="1:3" x14ac:dyDescent="0.25">
      <c r="A92" s="12" t="s">
        <v>78</v>
      </c>
      <c r="B92" s="12" t="s">
        <v>72</v>
      </c>
      <c r="C92" s="12" t="s">
        <v>142</v>
      </c>
    </row>
    <row r="93" spans="1:3" x14ac:dyDescent="0.25">
      <c r="A93" s="12" t="s">
        <v>78</v>
      </c>
      <c r="B93" s="12" t="s">
        <v>51</v>
      </c>
      <c r="C93" s="12" t="s">
        <v>118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5"/>
  <sheetViews>
    <sheetView zoomScaleNormal="100" workbookViewId="0">
      <pane ySplit="1" topLeftCell="A8" activePane="bottomLeft" state="frozen"/>
      <selection pane="bottomLeft" activeCell="B14" sqref="B14"/>
    </sheetView>
  </sheetViews>
  <sheetFormatPr defaultColWidth="8.85546875" defaultRowHeight="15" x14ac:dyDescent="0.25"/>
  <cols>
    <col min="2" max="2" width="27.42578125" style="10" bestFit="1" customWidth="1"/>
    <col min="3" max="3" width="57.28515625" style="1" bestFit="1" customWidth="1"/>
    <col min="4" max="4" width="57.28515625" style="1" customWidth="1"/>
    <col min="5" max="5" width="8.28515625" bestFit="1" customWidth="1"/>
    <col min="6" max="6" width="38.42578125" style="7" bestFit="1" customWidth="1"/>
    <col min="7" max="7" width="13.7109375" style="16" bestFit="1" customWidth="1"/>
    <col min="8" max="8" width="101" bestFit="1" customWidth="1"/>
    <col min="9" max="9" width="7.7109375" bestFit="1" customWidth="1"/>
    <col min="10" max="10" width="12.42578125" bestFit="1" customWidth="1"/>
    <col min="11" max="11" width="9.7109375" bestFit="1" customWidth="1"/>
  </cols>
  <sheetData>
    <row r="1" spans="1:12" x14ac:dyDescent="0.25">
      <c r="A1" s="11" t="s">
        <v>122</v>
      </c>
      <c r="B1" s="10" t="s">
        <v>12</v>
      </c>
      <c r="C1" s="1" t="s">
        <v>6</v>
      </c>
      <c r="D1" s="1" t="s">
        <v>166</v>
      </c>
      <c r="E1" t="s">
        <v>7</v>
      </c>
      <c r="F1" s="8" t="s">
        <v>1</v>
      </c>
      <c r="G1" s="16" t="s">
        <v>168</v>
      </c>
      <c r="H1" t="s">
        <v>0</v>
      </c>
      <c r="I1" t="s">
        <v>2</v>
      </c>
      <c r="J1" t="s">
        <v>3</v>
      </c>
      <c r="K1" t="s">
        <v>4</v>
      </c>
      <c r="L1" t="s">
        <v>120</v>
      </c>
    </row>
    <row r="2" spans="1:12" x14ac:dyDescent="0.25">
      <c r="A2">
        <v>70</v>
      </c>
      <c r="B2" t="s">
        <v>183</v>
      </c>
      <c r="C2" t="s">
        <v>184</v>
      </c>
      <c r="D2" t="s">
        <v>185</v>
      </c>
      <c r="E2">
        <v>2017</v>
      </c>
      <c r="F2" t="s">
        <v>186</v>
      </c>
      <c r="G2">
        <v>54</v>
      </c>
      <c r="H2" t="s">
        <v>187</v>
      </c>
      <c r="I2" t="s">
        <v>188</v>
      </c>
      <c r="J2" t="s">
        <v>13</v>
      </c>
      <c r="K2" s="2">
        <v>43368</v>
      </c>
    </row>
    <row r="3" spans="1:12" x14ac:dyDescent="0.25">
      <c r="A3">
        <v>71</v>
      </c>
      <c r="B3" t="s">
        <v>238</v>
      </c>
      <c r="C3" t="s">
        <v>239</v>
      </c>
      <c r="D3" t="s">
        <v>185</v>
      </c>
      <c r="E3">
        <v>2017</v>
      </c>
      <c r="F3" t="s">
        <v>240</v>
      </c>
      <c r="G3">
        <v>73</v>
      </c>
      <c r="H3" t="s">
        <v>242</v>
      </c>
      <c r="I3" t="s">
        <v>241</v>
      </c>
      <c r="J3" t="s">
        <v>13</v>
      </c>
      <c r="K3" s="2">
        <v>43369</v>
      </c>
    </row>
    <row r="4" spans="1:12" x14ac:dyDescent="0.25">
      <c r="A4">
        <v>72</v>
      </c>
      <c r="B4" t="s">
        <v>281</v>
      </c>
      <c r="C4" t="s">
        <v>282</v>
      </c>
      <c r="D4" t="s">
        <v>283</v>
      </c>
      <c r="E4">
        <v>2017</v>
      </c>
      <c r="F4" t="s">
        <v>348</v>
      </c>
      <c r="G4">
        <v>98</v>
      </c>
      <c r="H4" t="s">
        <v>284</v>
      </c>
      <c r="I4" t="s">
        <v>285</v>
      </c>
      <c r="J4" t="s">
        <v>13</v>
      </c>
      <c r="K4" s="2">
        <v>43370</v>
      </c>
    </row>
    <row r="5" spans="1:12" x14ac:dyDescent="0.25">
      <c r="A5">
        <v>73</v>
      </c>
      <c r="B5" t="s">
        <v>349</v>
      </c>
      <c r="C5" t="s">
        <v>350</v>
      </c>
      <c r="D5" t="s">
        <v>351</v>
      </c>
      <c r="E5" s="4">
        <v>2005</v>
      </c>
      <c r="F5" s="4" t="s">
        <v>385</v>
      </c>
      <c r="G5" s="4" t="s">
        <v>787</v>
      </c>
      <c r="H5" s="4" t="s">
        <v>386</v>
      </c>
      <c r="I5" s="4" t="s">
        <v>387</v>
      </c>
      <c r="J5" s="4" t="s">
        <v>388</v>
      </c>
      <c r="K5" s="34">
        <v>43385</v>
      </c>
    </row>
    <row r="6" spans="1:12" x14ac:dyDescent="0.25">
      <c r="A6">
        <v>74</v>
      </c>
      <c r="B6" s="4" t="s">
        <v>407</v>
      </c>
      <c r="C6" t="s">
        <v>408</v>
      </c>
      <c r="D6" t="s">
        <v>409</v>
      </c>
      <c r="E6" s="4">
        <v>1992</v>
      </c>
      <c r="F6" s="4" t="s">
        <v>348</v>
      </c>
      <c r="G6" s="4">
        <v>11</v>
      </c>
      <c r="H6" s="4" t="s">
        <v>410</v>
      </c>
      <c r="I6" s="4" t="s">
        <v>411</v>
      </c>
      <c r="J6" s="4" t="s">
        <v>405</v>
      </c>
      <c r="K6" s="34">
        <v>43399</v>
      </c>
    </row>
    <row r="7" spans="1:12" x14ac:dyDescent="0.25">
      <c r="A7">
        <v>75</v>
      </c>
      <c r="B7" s="8" t="s">
        <v>525</v>
      </c>
      <c r="C7" t="s">
        <v>526</v>
      </c>
      <c r="D7" t="s">
        <v>527</v>
      </c>
      <c r="E7" s="4">
        <v>2006</v>
      </c>
      <c r="F7" s="4" t="s">
        <v>348</v>
      </c>
      <c r="G7" s="4">
        <v>25</v>
      </c>
      <c r="H7" s="4" t="s">
        <v>528</v>
      </c>
      <c r="I7" s="4" t="s">
        <v>529</v>
      </c>
      <c r="J7" s="4" t="s">
        <v>405</v>
      </c>
      <c r="K7" s="2">
        <v>43406</v>
      </c>
    </row>
    <row r="8" spans="1:12" x14ac:dyDescent="0.25">
      <c r="A8">
        <v>76</v>
      </c>
      <c r="B8" s="8" t="s">
        <v>555</v>
      </c>
      <c r="C8" t="s">
        <v>556</v>
      </c>
      <c r="D8" t="s">
        <v>557</v>
      </c>
      <c r="E8" s="4">
        <v>2012</v>
      </c>
      <c r="F8" s="4" t="s">
        <v>558</v>
      </c>
      <c r="G8" s="4">
        <v>136</v>
      </c>
      <c r="H8" s="4" t="s">
        <v>559</v>
      </c>
      <c r="I8" s="4" t="s">
        <v>560</v>
      </c>
      <c r="J8" s="4" t="s">
        <v>405</v>
      </c>
      <c r="K8" s="2">
        <v>43412</v>
      </c>
    </row>
    <row r="9" spans="1:12" x14ac:dyDescent="0.25">
      <c r="A9">
        <v>77</v>
      </c>
      <c r="B9" s="4" t="s">
        <v>572</v>
      </c>
      <c r="C9" t="s">
        <v>573</v>
      </c>
      <c r="D9" t="s">
        <v>574</v>
      </c>
      <c r="E9" s="4">
        <v>1993</v>
      </c>
      <c r="F9" s="4" t="s">
        <v>348</v>
      </c>
      <c r="G9" s="4" t="s">
        <v>788</v>
      </c>
      <c r="H9" s="4" t="s">
        <v>575</v>
      </c>
      <c r="I9" s="4" t="s">
        <v>576</v>
      </c>
      <c r="J9" s="4" t="s">
        <v>405</v>
      </c>
      <c r="K9" s="2">
        <v>43412</v>
      </c>
    </row>
    <row r="10" spans="1:12" x14ac:dyDescent="0.25">
      <c r="A10">
        <v>78</v>
      </c>
      <c r="B10" t="s">
        <v>624</v>
      </c>
      <c r="C10" s="4" t="s">
        <v>625</v>
      </c>
      <c r="D10" t="s">
        <v>626</v>
      </c>
      <c r="E10" s="4">
        <v>1994</v>
      </c>
      <c r="F10" s="4" t="s">
        <v>627</v>
      </c>
      <c r="G10" s="4" t="s">
        <v>789</v>
      </c>
      <c r="H10" s="4" t="s">
        <v>628</v>
      </c>
      <c r="I10" s="4" t="s">
        <v>629</v>
      </c>
      <c r="J10" s="4" t="s">
        <v>388</v>
      </c>
      <c r="K10" s="2">
        <v>43419</v>
      </c>
    </row>
    <row r="11" spans="1:12" x14ac:dyDescent="0.25">
      <c r="A11">
        <v>79</v>
      </c>
      <c r="B11" s="4" t="s">
        <v>766</v>
      </c>
      <c r="C11" s="4" t="s">
        <v>741</v>
      </c>
      <c r="D11" t="s">
        <v>767</v>
      </c>
      <c r="E11" s="4">
        <v>1999</v>
      </c>
      <c r="F11" s="4" t="s">
        <v>764</v>
      </c>
      <c r="G11" t="s">
        <v>790</v>
      </c>
      <c r="H11" s="4" t="s">
        <v>742</v>
      </c>
      <c r="I11" s="4" t="s">
        <v>765</v>
      </c>
      <c r="J11" s="4" t="s">
        <v>388</v>
      </c>
      <c r="K11" s="2">
        <v>43422</v>
      </c>
    </row>
    <row r="12" spans="1:12" s="8" customFormat="1" x14ac:dyDescent="0.25">
      <c r="A12">
        <v>80</v>
      </c>
      <c r="B12" s="8" t="s">
        <v>830</v>
      </c>
      <c r="C12" s="8" t="s">
        <v>785</v>
      </c>
      <c r="D12" s="8" t="s">
        <v>786</v>
      </c>
      <c r="E12" s="35">
        <v>2015</v>
      </c>
      <c r="F12" s="8" t="s">
        <v>764</v>
      </c>
      <c r="G12" s="35" t="s">
        <v>791</v>
      </c>
      <c r="H12" s="8" t="s">
        <v>854</v>
      </c>
      <c r="I12" s="8" t="s">
        <v>792</v>
      </c>
      <c r="J12" s="35" t="s">
        <v>388</v>
      </c>
      <c r="K12" s="45">
        <v>43425</v>
      </c>
    </row>
    <row r="13" spans="1:12" x14ac:dyDescent="0.25">
      <c r="A13" s="8">
        <v>81</v>
      </c>
      <c r="B13" t="s">
        <v>859</v>
      </c>
      <c r="C13" t="s">
        <v>860</v>
      </c>
      <c r="D13" t="s">
        <v>861</v>
      </c>
      <c r="E13">
        <v>2015</v>
      </c>
      <c r="F13" t="s">
        <v>862</v>
      </c>
      <c r="G13">
        <v>55</v>
      </c>
      <c r="H13" t="s">
        <v>863</v>
      </c>
      <c r="I13" t="s">
        <v>864</v>
      </c>
      <c r="J13" s="35" t="s">
        <v>388</v>
      </c>
      <c r="K13" s="2">
        <v>43434</v>
      </c>
    </row>
    <row r="14" spans="1:12" s="8" customFormat="1" x14ac:dyDescent="0.25">
      <c r="A14" s="8">
        <v>82</v>
      </c>
      <c r="B14" s="8" t="s">
        <v>908</v>
      </c>
      <c r="C14" s="8" t="s">
        <v>909</v>
      </c>
      <c r="D14" s="8" t="s">
        <v>910</v>
      </c>
      <c r="E14" s="8">
        <v>2015</v>
      </c>
      <c r="F14" s="8" t="s">
        <v>862</v>
      </c>
      <c r="G14" s="8">
        <v>55</v>
      </c>
      <c r="H14" s="8" t="s">
        <v>911</v>
      </c>
      <c r="I14" s="8" t="s">
        <v>912</v>
      </c>
      <c r="J14" s="35" t="s">
        <v>388</v>
      </c>
      <c r="K14" s="45">
        <v>43434</v>
      </c>
    </row>
    <row r="15" spans="1:12" x14ac:dyDescent="0.25">
      <c r="A15" s="8">
        <v>83</v>
      </c>
      <c r="B15" t="s">
        <v>929</v>
      </c>
      <c r="C15" t="s">
        <v>930</v>
      </c>
      <c r="D15" t="s">
        <v>861</v>
      </c>
      <c r="E15">
        <v>2014</v>
      </c>
      <c r="F15" t="s">
        <v>931</v>
      </c>
      <c r="G15">
        <v>106</v>
      </c>
      <c r="H15" t="s">
        <v>932</v>
      </c>
      <c r="I15" t="s">
        <v>933</v>
      </c>
      <c r="J15" s="35" t="s">
        <v>388</v>
      </c>
      <c r="K15" s="2">
        <v>43434</v>
      </c>
    </row>
    <row r="16" spans="1:12" x14ac:dyDescent="0.25">
      <c r="B16"/>
      <c r="C16"/>
      <c r="D16"/>
      <c r="F16"/>
      <c r="G16"/>
    </row>
    <row r="17" spans="2:7" x14ac:dyDescent="0.25">
      <c r="B17"/>
      <c r="C17"/>
      <c r="D17"/>
      <c r="F17"/>
      <c r="G17"/>
    </row>
    <row r="18" spans="2:7" x14ac:dyDescent="0.25">
      <c r="B18"/>
      <c r="C18"/>
      <c r="D18"/>
      <c r="F18"/>
      <c r="G18"/>
    </row>
    <row r="19" spans="2:7" x14ac:dyDescent="0.25">
      <c r="B19"/>
      <c r="C19"/>
      <c r="D19"/>
      <c r="F19"/>
      <c r="G19"/>
    </row>
    <row r="20" spans="2:7" x14ac:dyDescent="0.25">
      <c r="B20"/>
      <c r="C20"/>
      <c r="D20"/>
      <c r="F20"/>
      <c r="G20"/>
    </row>
    <row r="21" spans="2:7" x14ac:dyDescent="0.25">
      <c r="B21"/>
      <c r="C21"/>
      <c r="D21"/>
      <c r="F21"/>
      <c r="G21"/>
    </row>
    <row r="22" spans="2:7" x14ac:dyDescent="0.25">
      <c r="B22"/>
      <c r="C22"/>
      <c r="D22"/>
      <c r="F22"/>
      <c r="G22"/>
    </row>
    <row r="23" spans="2:7" x14ac:dyDescent="0.25">
      <c r="B23"/>
      <c r="C23"/>
      <c r="D23"/>
      <c r="F23"/>
      <c r="G23"/>
    </row>
    <row r="24" spans="2:7" x14ac:dyDescent="0.25">
      <c r="B24"/>
      <c r="C24"/>
      <c r="D24"/>
      <c r="F24"/>
      <c r="G24"/>
    </row>
    <row r="25" spans="2:7" x14ac:dyDescent="0.25">
      <c r="B25"/>
      <c r="C25"/>
      <c r="D25"/>
      <c r="F25"/>
      <c r="G25"/>
    </row>
    <row r="26" spans="2:7" x14ac:dyDescent="0.25">
      <c r="B26"/>
      <c r="C26"/>
      <c r="D26"/>
      <c r="F26"/>
      <c r="G26"/>
    </row>
    <row r="27" spans="2:7" x14ac:dyDescent="0.25">
      <c r="B27"/>
      <c r="C27"/>
      <c r="D27"/>
      <c r="F27"/>
      <c r="G27"/>
    </row>
    <row r="28" spans="2:7" x14ac:dyDescent="0.25">
      <c r="B28"/>
      <c r="C28"/>
      <c r="D28"/>
      <c r="F28"/>
      <c r="G28"/>
    </row>
    <row r="29" spans="2:7" x14ac:dyDescent="0.25">
      <c r="B29"/>
      <c r="C29"/>
      <c r="D29"/>
      <c r="F29"/>
      <c r="G29"/>
    </row>
    <row r="30" spans="2:7" x14ac:dyDescent="0.25">
      <c r="B30"/>
      <c r="C30"/>
      <c r="D30"/>
      <c r="F30"/>
      <c r="G30"/>
    </row>
    <row r="31" spans="2:7" x14ac:dyDescent="0.25">
      <c r="B31"/>
      <c r="C31"/>
      <c r="D31"/>
      <c r="F31"/>
      <c r="G31"/>
    </row>
    <row r="32" spans="2:7" x14ac:dyDescent="0.25">
      <c r="B32"/>
      <c r="C32"/>
      <c r="D32"/>
      <c r="F32"/>
      <c r="G32"/>
    </row>
    <row r="33" spans="2:7" x14ac:dyDescent="0.25">
      <c r="B33"/>
      <c r="C33"/>
      <c r="D33"/>
      <c r="F33"/>
      <c r="G33"/>
    </row>
    <row r="34" spans="2:7" x14ac:dyDescent="0.25">
      <c r="B34"/>
      <c r="C34"/>
      <c r="D34"/>
      <c r="F34"/>
      <c r="G34"/>
    </row>
    <row r="35" spans="2:7" x14ac:dyDescent="0.25">
      <c r="B35"/>
      <c r="C35"/>
      <c r="D35"/>
      <c r="F35"/>
      <c r="G35"/>
    </row>
    <row r="36" spans="2:7" x14ac:dyDescent="0.25">
      <c r="B36"/>
      <c r="C36"/>
      <c r="D36"/>
      <c r="F36"/>
      <c r="G36"/>
    </row>
    <row r="37" spans="2:7" x14ac:dyDescent="0.25">
      <c r="B37"/>
      <c r="C37"/>
      <c r="D37"/>
      <c r="F37"/>
      <c r="G37"/>
    </row>
    <row r="38" spans="2:7" x14ac:dyDescent="0.25">
      <c r="B38"/>
      <c r="C38"/>
      <c r="D38"/>
      <c r="F38"/>
      <c r="G38"/>
    </row>
    <row r="39" spans="2:7" x14ac:dyDescent="0.25">
      <c r="B39"/>
      <c r="C39"/>
      <c r="D39"/>
      <c r="F39"/>
      <c r="G39"/>
    </row>
    <row r="40" spans="2:7" x14ac:dyDescent="0.25">
      <c r="B40"/>
      <c r="C40"/>
      <c r="D40"/>
      <c r="F40"/>
      <c r="G40"/>
    </row>
    <row r="41" spans="2:7" x14ac:dyDescent="0.25">
      <c r="B41"/>
      <c r="C41"/>
      <c r="D41"/>
      <c r="F41"/>
      <c r="G41"/>
    </row>
    <row r="42" spans="2:7" x14ac:dyDescent="0.25">
      <c r="B42"/>
      <c r="C42"/>
      <c r="D42"/>
      <c r="F42"/>
      <c r="G42"/>
    </row>
    <row r="43" spans="2:7" x14ac:dyDescent="0.25">
      <c r="B43"/>
      <c r="C43"/>
      <c r="D43"/>
      <c r="F43"/>
      <c r="G43"/>
    </row>
    <row r="44" spans="2:7" x14ac:dyDescent="0.25">
      <c r="B44"/>
      <c r="C44"/>
      <c r="D44"/>
      <c r="F44"/>
      <c r="G44"/>
    </row>
    <row r="45" spans="2:7" x14ac:dyDescent="0.25">
      <c r="B45"/>
      <c r="C45"/>
      <c r="D45"/>
      <c r="F45"/>
      <c r="G45"/>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0"/>
  <sheetViews>
    <sheetView workbookViewId="0">
      <pane ySplit="1" topLeftCell="A38" activePane="bottomLeft" state="frozen"/>
      <selection pane="bottomLeft" activeCell="D47" sqref="D47"/>
    </sheetView>
  </sheetViews>
  <sheetFormatPr defaultColWidth="8.85546875" defaultRowHeight="15" x14ac:dyDescent="0.25"/>
  <cols>
    <col min="1" max="1" width="26.42578125" style="10" bestFit="1" customWidth="1"/>
    <col min="2" max="2" width="8.85546875" style="11" bestFit="1" customWidth="1"/>
    <col min="3" max="3" width="9.42578125" bestFit="1" customWidth="1"/>
    <col min="4" max="4" width="72.140625" customWidth="1"/>
    <col min="5" max="5" width="18.28515625" bestFit="1" customWidth="1"/>
    <col min="6" max="6" width="5.42578125" bestFit="1" customWidth="1"/>
    <col min="7" max="7" width="10" bestFit="1" customWidth="1"/>
    <col min="8" max="8" width="10.7109375" bestFit="1" customWidth="1"/>
    <col min="9" max="9" width="9.85546875" bestFit="1" customWidth="1"/>
    <col min="10" max="10" width="10.7109375" bestFit="1" customWidth="1"/>
    <col min="11" max="11" width="14" bestFit="1" customWidth="1"/>
    <col min="12" max="12" width="84" bestFit="1" customWidth="1"/>
    <col min="13" max="13" width="32.42578125" bestFit="1" customWidth="1"/>
    <col min="14" max="14" width="16.7109375" bestFit="1" customWidth="1"/>
    <col min="15" max="15" width="6.140625" bestFit="1" customWidth="1"/>
    <col min="16" max="16" width="10.7109375" bestFit="1" customWidth="1"/>
    <col min="17" max="17" width="11.28515625" bestFit="1" customWidth="1"/>
    <col min="18" max="18" width="12.140625" bestFit="1" customWidth="1"/>
    <col min="19" max="19" width="29" bestFit="1" customWidth="1"/>
    <col min="20" max="20" width="17.85546875" bestFit="1" customWidth="1"/>
    <col min="21" max="21" width="12" bestFit="1" customWidth="1"/>
    <col min="22" max="22" width="18.42578125" bestFit="1" customWidth="1"/>
    <col min="23" max="23" width="11.85546875" bestFit="1" customWidth="1"/>
    <col min="24" max="24" width="18.42578125" bestFit="1" customWidth="1"/>
    <col min="25" max="25" width="11.85546875" bestFit="1" customWidth="1"/>
    <col min="26" max="26" width="18.42578125" bestFit="1" customWidth="1"/>
  </cols>
  <sheetData>
    <row r="1" spans="1:26" x14ac:dyDescent="0.25">
      <c r="A1" s="10" t="s">
        <v>12</v>
      </c>
      <c r="B1" s="11" t="s">
        <v>122</v>
      </c>
      <c r="C1" t="s">
        <v>67</v>
      </c>
      <c r="D1" t="s">
        <v>17</v>
      </c>
      <c r="E1" t="s">
        <v>9</v>
      </c>
      <c r="F1" t="s">
        <v>8</v>
      </c>
      <c r="G1" t="s">
        <v>11</v>
      </c>
      <c r="H1" t="s">
        <v>10</v>
      </c>
      <c r="I1" t="s">
        <v>16</v>
      </c>
      <c r="J1" t="s">
        <v>14</v>
      </c>
      <c r="K1" t="s">
        <v>15</v>
      </c>
      <c r="L1" t="s">
        <v>20</v>
      </c>
      <c r="M1" t="s">
        <v>18</v>
      </c>
      <c r="N1" t="s">
        <v>19</v>
      </c>
      <c r="O1" t="s">
        <v>5</v>
      </c>
      <c r="P1" t="s">
        <v>21</v>
      </c>
      <c r="Q1" t="s">
        <v>22</v>
      </c>
      <c r="R1" t="s">
        <v>119</v>
      </c>
      <c r="S1" t="s">
        <v>26</v>
      </c>
      <c r="T1" t="s">
        <v>23</v>
      </c>
      <c r="U1" t="s">
        <v>27</v>
      </c>
      <c r="V1" t="s">
        <v>24</v>
      </c>
      <c r="W1" t="s">
        <v>28</v>
      </c>
      <c r="X1" t="s">
        <v>25</v>
      </c>
      <c r="Y1" t="s">
        <v>147</v>
      </c>
      <c r="Z1" t="s">
        <v>148</v>
      </c>
    </row>
    <row r="2" spans="1:26" x14ac:dyDescent="0.25">
      <c r="A2" t="s">
        <v>183</v>
      </c>
      <c r="B2">
        <v>70</v>
      </c>
      <c r="C2">
        <v>1</v>
      </c>
      <c r="D2" s="4"/>
      <c r="E2" t="s">
        <v>190</v>
      </c>
      <c r="F2" t="s">
        <v>189</v>
      </c>
      <c r="G2" s="8">
        <v>40.263035000000002</v>
      </c>
      <c r="H2" s="8">
        <v>-85.152023</v>
      </c>
      <c r="I2">
        <v>2012</v>
      </c>
      <c r="J2">
        <v>2</v>
      </c>
      <c r="L2" t="s">
        <v>193</v>
      </c>
      <c r="M2" t="s">
        <v>194</v>
      </c>
      <c r="O2">
        <v>4</v>
      </c>
      <c r="P2" s="30" t="s">
        <v>196</v>
      </c>
      <c r="Q2">
        <v>23</v>
      </c>
      <c r="R2">
        <v>1</v>
      </c>
      <c r="S2" t="s">
        <v>197</v>
      </c>
      <c r="T2">
        <v>3</v>
      </c>
    </row>
    <row r="3" spans="1:26" x14ac:dyDescent="0.25">
      <c r="A3" t="s">
        <v>183</v>
      </c>
      <c r="B3">
        <v>70</v>
      </c>
      <c r="C3">
        <v>2</v>
      </c>
      <c r="D3" s="4"/>
      <c r="E3" t="s">
        <v>191</v>
      </c>
      <c r="F3" t="s">
        <v>189</v>
      </c>
      <c r="G3" s="8">
        <v>41.446398000000002</v>
      </c>
      <c r="H3" s="8">
        <v>-86.941901000000001</v>
      </c>
      <c r="I3">
        <v>2012</v>
      </c>
      <c r="J3">
        <v>3</v>
      </c>
      <c r="L3" t="s">
        <v>193</v>
      </c>
      <c r="M3" t="s">
        <v>194</v>
      </c>
      <c r="O3">
        <v>4</v>
      </c>
      <c r="P3" s="30" t="s">
        <v>195</v>
      </c>
      <c r="Q3">
        <v>30.5</v>
      </c>
      <c r="R3">
        <v>1</v>
      </c>
      <c r="S3" t="s">
        <v>197</v>
      </c>
      <c r="T3">
        <v>3</v>
      </c>
    </row>
    <row r="4" spans="1:26" x14ac:dyDescent="0.25">
      <c r="A4" t="s">
        <v>183</v>
      </c>
      <c r="B4">
        <v>70</v>
      </c>
      <c r="C4">
        <v>3</v>
      </c>
      <c r="D4" s="4"/>
      <c r="E4" t="s">
        <v>192</v>
      </c>
      <c r="F4" t="s">
        <v>189</v>
      </c>
      <c r="G4" s="8">
        <v>40.300682000000002</v>
      </c>
      <c r="H4" s="8">
        <v>-86.902448000000007</v>
      </c>
      <c r="I4">
        <v>2012</v>
      </c>
      <c r="J4">
        <v>3</v>
      </c>
      <c r="L4" t="s">
        <v>193</v>
      </c>
      <c r="M4" t="s">
        <v>194</v>
      </c>
      <c r="O4">
        <v>4</v>
      </c>
      <c r="P4" s="30" t="s">
        <v>195</v>
      </c>
      <c r="Q4">
        <v>30.5</v>
      </c>
      <c r="R4">
        <v>1</v>
      </c>
      <c r="S4" t="s">
        <v>197</v>
      </c>
      <c r="T4">
        <v>3</v>
      </c>
    </row>
    <row r="5" spans="1:26" x14ac:dyDescent="0.25">
      <c r="A5" t="s">
        <v>238</v>
      </c>
      <c r="B5">
        <v>71</v>
      </c>
      <c r="C5">
        <v>1</v>
      </c>
      <c r="D5" s="4"/>
      <c r="E5" t="s">
        <v>192</v>
      </c>
      <c r="F5" t="s">
        <v>189</v>
      </c>
      <c r="G5" s="8">
        <v>40.300682000000002</v>
      </c>
      <c r="H5" s="8">
        <v>-86.902448000000007</v>
      </c>
      <c r="I5">
        <v>2012</v>
      </c>
      <c r="J5">
        <v>2</v>
      </c>
      <c r="M5" t="s">
        <v>194</v>
      </c>
      <c r="O5">
        <v>4</v>
      </c>
      <c r="P5">
        <v>12.1</v>
      </c>
      <c r="Q5">
        <v>30.4</v>
      </c>
      <c r="R5">
        <v>1</v>
      </c>
      <c r="S5" t="s">
        <v>257</v>
      </c>
      <c r="T5">
        <v>4</v>
      </c>
    </row>
    <row r="6" spans="1:26" x14ac:dyDescent="0.25">
      <c r="A6" t="s">
        <v>238</v>
      </c>
      <c r="B6">
        <v>71</v>
      </c>
      <c r="C6">
        <v>2</v>
      </c>
      <c r="D6" s="4"/>
      <c r="E6" t="s">
        <v>248</v>
      </c>
      <c r="F6" t="s">
        <v>249</v>
      </c>
      <c r="G6" s="8">
        <v>41.982225</v>
      </c>
      <c r="H6" s="8">
        <v>-93.639748999999995</v>
      </c>
      <c r="I6">
        <v>2012</v>
      </c>
      <c r="J6">
        <v>2</v>
      </c>
      <c r="M6" t="s">
        <v>194</v>
      </c>
      <c r="O6">
        <v>4</v>
      </c>
      <c r="P6">
        <v>9.1</v>
      </c>
      <c r="Q6">
        <v>13.4</v>
      </c>
      <c r="R6">
        <v>1</v>
      </c>
      <c r="S6" t="s">
        <v>257</v>
      </c>
      <c r="T6">
        <v>4</v>
      </c>
    </row>
    <row r="7" spans="1:26" x14ac:dyDescent="0.25">
      <c r="A7" t="s">
        <v>238</v>
      </c>
      <c r="B7">
        <v>71</v>
      </c>
      <c r="C7">
        <v>3</v>
      </c>
      <c r="D7" s="4"/>
      <c r="E7" t="s">
        <v>251</v>
      </c>
      <c r="F7" t="s">
        <v>243</v>
      </c>
      <c r="G7" s="8">
        <v>44.242424999999997</v>
      </c>
      <c r="H7" s="8">
        <v>-95.308313999999996</v>
      </c>
      <c r="I7">
        <v>2012</v>
      </c>
      <c r="J7">
        <v>2</v>
      </c>
      <c r="M7" t="s">
        <v>194</v>
      </c>
      <c r="O7">
        <v>4</v>
      </c>
      <c r="P7">
        <v>9.1</v>
      </c>
      <c r="Q7">
        <v>19.8</v>
      </c>
      <c r="R7">
        <v>1</v>
      </c>
      <c r="S7" t="s">
        <v>257</v>
      </c>
      <c r="T7">
        <v>4</v>
      </c>
    </row>
    <row r="8" spans="1:26" x14ac:dyDescent="0.25">
      <c r="A8" t="s">
        <v>238</v>
      </c>
      <c r="B8">
        <v>71</v>
      </c>
      <c r="C8">
        <v>4</v>
      </c>
      <c r="D8" s="4"/>
      <c r="E8" t="s">
        <v>252</v>
      </c>
      <c r="F8" t="s">
        <v>244</v>
      </c>
      <c r="G8" s="8">
        <v>46.600220999999998</v>
      </c>
      <c r="H8" s="8">
        <v>-97.176631</v>
      </c>
      <c r="I8">
        <v>2012</v>
      </c>
      <c r="J8">
        <v>2</v>
      </c>
      <c r="M8" t="s">
        <v>194</v>
      </c>
      <c r="O8">
        <v>4</v>
      </c>
      <c r="P8">
        <v>6</v>
      </c>
      <c r="Q8">
        <v>16.7</v>
      </c>
      <c r="R8">
        <v>1</v>
      </c>
      <c r="S8" t="s">
        <v>257</v>
      </c>
      <c r="T8">
        <v>4</v>
      </c>
    </row>
    <row r="9" spans="1:26" x14ac:dyDescent="0.25">
      <c r="A9" t="s">
        <v>238</v>
      </c>
      <c r="B9">
        <v>71</v>
      </c>
      <c r="C9">
        <v>5</v>
      </c>
      <c r="D9" s="4"/>
      <c r="E9" t="s">
        <v>253</v>
      </c>
      <c r="F9" t="s">
        <v>244</v>
      </c>
      <c r="G9" s="8">
        <v>46.928519000000001</v>
      </c>
      <c r="H9" s="8">
        <v>-97.002871999999996</v>
      </c>
      <c r="I9">
        <v>2012</v>
      </c>
      <c r="J9">
        <v>1</v>
      </c>
      <c r="M9" t="s">
        <v>194</v>
      </c>
      <c r="O9">
        <v>4</v>
      </c>
      <c r="P9">
        <v>6</v>
      </c>
      <c r="Q9">
        <v>16.7</v>
      </c>
      <c r="R9">
        <v>1</v>
      </c>
      <c r="S9" t="s">
        <v>257</v>
      </c>
      <c r="T9">
        <v>4</v>
      </c>
    </row>
    <row r="10" spans="1:26" x14ac:dyDescent="0.25">
      <c r="A10" t="s">
        <v>238</v>
      </c>
      <c r="B10">
        <v>71</v>
      </c>
      <c r="C10">
        <v>6</v>
      </c>
      <c r="D10" s="4"/>
      <c r="E10" t="s">
        <v>254</v>
      </c>
      <c r="F10" t="s">
        <v>245</v>
      </c>
      <c r="G10" s="8">
        <v>44.299762999999999</v>
      </c>
      <c r="H10" s="8">
        <v>-96.922711000000007</v>
      </c>
      <c r="I10">
        <v>2012</v>
      </c>
      <c r="J10">
        <v>2</v>
      </c>
      <c r="M10" t="s">
        <v>194</v>
      </c>
      <c r="O10">
        <v>4</v>
      </c>
      <c r="P10">
        <v>12.1</v>
      </c>
      <c r="Q10">
        <v>30.4</v>
      </c>
      <c r="R10">
        <v>1</v>
      </c>
      <c r="S10" t="s">
        <v>257</v>
      </c>
      <c r="T10">
        <v>4</v>
      </c>
    </row>
    <row r="11" spans="1:26" x14ac:dyDescent="0.25">
      <c r="A11" t="s">
        <v>238</v>
      </c>
      <c r="B11">
        <v>71</v>
      </c>
      <c r="C11">
        <v>7</v>
      </c>
      <c r="D11" s="4"/>
      <c r="E11" t="s">
        <v>255</v>
      </c>
      <c r="F11" t="s">
        <v>246</v>
      </c>
      <c r="G11" s="8">
        <v>43.29795</v>
      </c>
      <c r="H11" s="8">
        <v>-89.348523999999998</v>
      </c>
      <c r="I11">
        <v>2013</v>
      </c>
      <c r="J11">
        <v>1</v>
      </c>
      <c r="M11" t="s">
        <v>194</v>
      </c>
      <c r="O11">
        <v>4</v>
      </c>
      <c r="P11">
        <v>12.2</v>
      </c>
      <c r="Q11">
        <v>22.9</v>
      </c>
      <c r="R11">
        <v>1</v>
      </c>
      <c r="S11" t="s">
        <v>257</v>
      </c>
      <c r="T11">
        <v>4</v>
      </c>
    </row>
    <row r="12" spans="1:26" x14ac:dyDescent="0.25">
      <c r="A12" t="s">
        <v>238</v>
      </c>
      <c r="B12">
        <v>71</v>
      </c>
      <c r="C12">
        <v>8</v>
      </c>
      <c r="D12" s="4"/>
      <c r="E12" t="s">
        <v>250</v>
      </c>
      <c r="F12" t="s">
        <v>247</v>
      </c>
      <c r="G12" s="8">
        <v>39.143830999999999</v>
      </c>
      <c r="H12" s="8">
        <v>-96.633758999999998</v>
      </c>
      <c r="I12">
        <v>2012</v>
      </c>
      <c r="J12">
        <v>2</v>
      </c>
      <c r="M12" t="s">
        <v>194</v>
      </c>
      <c r="O12">
        <v>4</v>
      </c>
      <c r="P12">
        <v>9.1</v>
      </c>
      <c r="Q12">
        <v>13.7</v>
      </c>
      <c r="R12">
        <v>1</v>
      </c>
      <c r="S12" t="s">
        <v>257</v>
      </c>
      <c r="T12">
        <v>4</v>
      </c>
    </row>
    <row r="13" spans="1:26" x14ac:dyDescent="0.25">
      <c r="A13" t="s">
        <v>238</v>
      </c>
      <c r="B13">
        <v>71</v>
      </c>
      <c r="C13">
        <v>9</v>
      </c>
      <c r="D13" s="4"/>
      <c r="E13" t="s">
        <v>256</v>
      </c>
      <c r="F13" t="s">
        <v>244</v>
      </c>
      <c r="G13" s="8">
        <v>47.836174</v>
      </c>
      <c r="H13" s="8">
        <v>-97.308993999999998</v>
      </c>
      <c r="I13">
        <v>2013</v>
      </c>
      <c r="J13">
        <v>1</v>
      </c>
      <c r="M13" t="s">
        <v>194</v>
      </c>
      <c r="O13">
        <v>4</v>
      </c>
      <c r="P13">
        <v>6</v>
      </c>
      <c r="Q13">
        <v>16.7</v>
      </c>
      <c r="R13">
        <v>1</v>
      </c>
      <c r="S13" t="s">
        <v>257</v>
      </c>
      <c r="T13">
        <v>4</v>
      </c>
    </row>
    <row r="14" spans="1:26" x14ac:dyDescent="0.25">
      <c r="A14" t="s">
        <v>238</v>
      </c>
      <c r="B14">
        <v>71</v>
      </c>
      <c r="C14">
        <v>10</v>
      </c>
      <c r="D14" s="4"/>
      <c r="E14" t="s">
        <v>278</v>
      </c>
      <c r="F14" t="s">
        <v>244</v>
      </c>
      <c r="G14" s="8">
        <v>47.013136000000003</v>
      </c>
      <c r="H14" s="8">
        <v>-96.836685000000003</v>
      </c>
      <c r="I14">
        <v>2013</v>
      </c>
      <c r="J14">
        <v>1</v>
      </c>
      <c r="M14" t="s">
        <v>194</v>
      </c>
      <c r="O14">
        <v>4</v>
      </c>
      <c r="P14">
        <v>6</v>
      </c>
      <c r="Q14">
        <v>16.7</v>
      </c>
      <c r="R14">
        <v>1</v>
      </c>
      <c r="S14" t="s">
        <v>257</v>
      </c>
      <c r="T14">
        <v>4</v>
      </c>
    </row>
    <row r="15" spans="1:26" x14ac:dyDescent="0.25">
      <c r="A15" t="s">
        <v>281</v>
      </c>
      <c r="B15">
        <v>72</v>
      </c>
      <c r="C15">
        <v>1</v>
      </c>
      <c r="D15" s="4"/>
      <c r="E15" t="s">
        <v>254</v>
      </c>
      <c r="F15" t="s">
        <v>245</v>
      </c>
      <c r="G15" s="8"/>
      <c r="H15" s="8"/>
      <c r="I15">
        <v>2013</v>
      </c>
      <c r="J15">
        <v>2</v>
      </c>
      <c r="M15" t="s">
        <v>194</v>
      </c>
      <c r="O15">
        <v>4</v>
      </c>
      <c r="P15">
        <v>3</v>
      </c>
      <c r="Q15">
        <v>12</v>
      </c>
      <c r="R15">
        <v>1</v>
      </c>
      <c r="S15" t="s">
        <v>257</v>
      </c>
      <c r="T15">
        <v>4</v>
      </c>
    </row>
    <row r="16" spans="1:26" x14ac:dyDescent="0.25">
      <c r="A16" t="s">
        <v>281</v>
      </c>
      <c r="B16">
        <v>72</v>
      </c>
      <c r="C16">
        <v>2</v>
      </c>
      <c r="D16" s="4"/>
      <c r="E16" t="s">
        <v>286</v>
      </c>
      <c r="F16" t="s">
        <v>245</v>
      </c>
      <c r="G16" s="8"/>
      <c r="H16" s="8"/>
      <c r="I16">
        <v>2013</v>
      </c>
      <c r="J16">
        <v>2</v>
      </c>
      <c r="M16" t="s">
        <v>194</v>
      </c>
      <c r="O16">
        <v>6</v>
      </c>
      <c r="P16">
        <v>3</v>
      </c>
      <c r="Q16">
        <v>12</v>
      </c>
      <c r="R16">
        <v>1</v>
      </c>
      <c r="S16" t="s">
        <v>257</v>
      </c>
      <c r="T16">
        <v>3</v>
      </c>
    </row>
    <row r="17" spans="1:26" x14ac:dyDescent="0.25">
      <c r="A17" t="s">
        <v>349</v>
      </c>
      <c r="B17">
        <v>73</v>
      </c>
      <c r="C17">
        <v>1</v>
      </c>
      <c r="D17" s="35"/>
      <c r="E17" t="s">
        <v>352</v>
      </c>
      <c r="F17" t="s">
        <v>353</v>
      </c>
      <c r="G17" s="8"/>
      <c r="H17" s="8"/>
      <c r="I17">
        <v>2000</v>
      </c>
      <c r="J17">
        <v>3</v>
      </c>
      <c r="M17" t="s">
        <v>194</v>
      </c>
      <c r="O17" t="s">
        <v>356</v>
      </c>
      <c r="P17">
        <v>3</v>
      </c>
      <c r="Q17">
        <v>8.3000000000000007</v>
      </c>
      <c r="R17">
        <v>1</v>
      </c>
      <c r="S17" t="s">
        <v>357</v>
      </c>
      <c r="T17">
        <v>3</v>
      </c>
    </row>
    <row r="18" spans="1:26" x14ac:dyDescent="0.25">
      <c r="A18" t="s">
        <v>349</v>
      </c>
      <c r="B18">
        <v>73</v>
      </c>
      <c r="C18">
        <v>2</v>
      </c>
      <c r="D18" s="35"/>
      <c r="E18" t="s">
        <v>354</v>
      </c>
      <c r="F18" t="s">
        <v>353</v>
      </c>
      <c r="G18" s="8"/>
      <c r="H18" s="8"/>
      <c r="I18">
        <v>2000</v>
      </c>
      <c r="J18">
        <v>1</v>
      </c>
      <c r="M18" t="s">
        <v>194</v>
      </c>
      <c r="O18" t="s">
        <v>356</v>
      </c>
      <c r="P18">
        <v>3</v>
      </c>
      <c r="Q18">
        <v>8.3000000000000007</v>
      </c>
      <c r="R18">
        <v>1</v>
      </c>
      <c r="S18" t="s">
        <v>357</v>
      </c>
      <c r="T18">
        <v>3</v>
      </c>
    </row>
    <row r="19" spans="1:26" x14ac:dyDescent="0.25">
      <c r="A19" t="s">
        <v>349</v>
      </c>
      <c r="B19">
        <v>73</v>
      </c>
      <c r="C19">
        <v>3</v>
      </c>
      <c r="D19" s="35"/>
      <c r="E19" t="s">
        <v>355</v>
      </c>
      <c r="F19" t="s">
        <v>353</v>
      </c>
      <c r="G19" s="8"/>
      <c r="H19" s="8"/>
      <c r="I19">
        <v>2002</v>
      </c>
      <c r="J19">
        <v>1</v>
      </c>
      <c r="M19" t="s">
        <v>194</v>
      </c>
      <c r="O19" t="s">
        <v>356</v>
      </c>
      <c r="P19">
        <v>3</v>
      </c>
      <c r="Q19">
        <v>8.3000000000000007</v>
      </c>
      <c r="R19">
        <v>1</v>
      </c>
      <c r="S19" t="s">
        <v>357</v>
      </c>
      <c r="T19">
        <v>3</v>
      </c>
    </row>
    <row r="20" spans="1:26" s="4" customFormat="1" x14ac:dyDescent="0.25">
      <c r="A20" s="4" t="s">
        <v>407</v>
      </c>
      <c r="B20" s="4">
        <v>74</v>
      </c>
      <c r="C20" s="4">
        <v>1</v>
      </c>
      <c r="D20" s="35"/>
      <c r="E20" s="4" t="s">
        <v>352</v>
      </c>
      <c r="F20" s="4" t="s">
        <v>353</v>
      </c>
      <c r="G20" s="35"/>
      <c r="H20" s="35"/>
      <c r="I20" s="35">
        <v>1989</v>
      </c>
      <c r="J20" s="4">
        <v>2</v>
      </c>
      <c r="M20" s="4" t="s">
        <v>194</v>
      </c>
      <c r="O20" s="4">
        <v>5</v>
      </c>
      <c r="P20" s="4">
        <v>3</v>
      </c>
      <c r="Q20" s="4">
        <v>15</v>
      </c>
      <c r="R20" s="4">
        <v>1</v>
      </c>
      <c r="S20" s="4" t="s">
        <v>450</v>
      </c>
      <c r="T20" s="4">
        <v>29</v>
      </c>
    </row>
    <row r="21" spans="1:26" s="4" customFormat="1" x14ac:dyDescent="0.25">
      <c r="A21" s="8" t="s">
        <v>525</v>
      </c>
      <c r="B21" s="4">
        <v>75</v>
      </c>
      <c r="C21" s="4">
        <v>0</v>
      </c>
      <c r="D21" s="35" t="s">
        <v>531</v>
      </c>
      <c r="E21" s="4" t="s">
        <v>530</v>
      </c>
      <c r="F21" s="4" t="s">
        <v>353</v>
      </c>
      <c r="G21" s="35"/>
      <c r="H21" s="35"/>
      <c r="I21" s="35">
        <v>2002</v>
      </c>
      <c r="J21" s="4">
        <v>2</v>
      </c>
      <c r="L21" s="4" t="s">
        <v>545</v>
      </c>
      <c r="M21" s="4" t="s">
        <v>194</v>
      </c>
      <c r="N21" s="4" t="s">
        <v>532</v>
      </c>
      <c r="O21" s="4">
        <v>4</v>
      </c>
      <c r="P21" s="4">
        <v>3</v>
      </c>
      <c r="Q21" s="4">
        <v>9</v>
      </c>
      <c r="R21" s="4">
        <v>2</v>
      </c>
      <c r="S21" s="4" t="s">
        <v>533</v>
      </c>
      <c r="T21" s="4">
        <v>6</v>
      </c>
      <c r="U21" s="4" t="s">
        <v>534</v>
      </c>
      <c r="V21" s="4">
        <v>6</v>
      </c>
    </row>
    <row r="22" spans="1:26" x14ac:dyDescent="0.25">
      <c r="A22" s="8" t="s">
        <v>555</v>
      </c>
      <c r="B22" s="4">
        <v>76</v>
      </c>
      <c r="C22" s="4">
        <v>0</v>
      </c>
      <c r="D22" s="8"/>
      <c r="E22" s="4" t="s">
        <v>561</v>
      </c>
      <c r="F22" s="4" t="s">
        <v>353</v>
      </c>
      <c r="G22" s="8"/>
      <c r="H22" s="8"/>
      <c r="I22" s="35">
        <v>2007</v>
      </c>
      <c r="J22" s="4">
        <v>2</v>
      </c>
      <c r="L22" t="s">
        <v>562</v>
      </c>
      <c r="M22" s="4" t="s">
        <v>194</v>
      </c>
      <c r="N22" t="s">
        <v>532</v>
      </c>
      <c r="O22">
        <v>4</v>
      </c>
      <c r="P22" s="4">
        <v>4.5999999999999996</v>
      </c>
      <c r="Q22" s="4">
        <v>15</v>
      </c>
      <c r="R22" s="4">
        <v>2</v>
      </c>
      <c r="S22" s="4" t="s">
        <v>837</v>
      </c>
      <c r="T22" s="4">
        <v>5</v>
      </c>
      <c r="U22" s="4" t="s">
        <v>836</v>
      </c>
      <c r="V22" s="4">
        <v>2</v>
      </c>
    </row>
    <row r="23" spans="1:26" s="4" customFormat="1" x14ac:dyDescent="0.25">
      <c r="A23" s="4" t="s">
        <v>572</v>
      </c>
      <c r="B23" s="4">
        <v>77</v>
      </c>
      <c r="C23" s="4">
        <v>0</v>
      </c>
      <c r="D23" s="35" t="s">
        <v>577</v>
      </c>
      <c r="E23" s="4" t="s">
        <v>578</v>
      </c>
      <c r="F23" s="4" t="s">
        <v>579</v>
      </c>
      <c r="I23" s="35">
        <v>1987</v>
      </c>
      <c r="J23" s="4">
        <v>2</v>
      </c>
      <c r="L23" s="4" t="s">
        <v>580</v>
      </c>
      <c r="M23" s="4" t="s">
        <v>194</v>
      </c>
      <c r="N23" s="4" t="s">
        <v>532</v>
      </c>
      <c r="O23" s="4">
        <v>4</v>
      </c>
      <c r="P23" s="4">
        <v>3.4</v>
      </c>
      <c r="Q23" s="4">
        <v>21</v>
      </c>
      <c r="R23" s="4">
        <v>2</v>
      </c>
      <c r="S23" s="4" t="s">
        <v>593</v>
      </c>
      <c r="T23" s="4">
        <v>3</v>
      </c>
      <c r="U23" s="4" t="s">
        <v>581</v>
      </c>
      <c r="V23" s="4">
        <v>5</v>
      </c>
    </row>
    <row r="24" spans="1:26" x14ac:dyDescent="0.25">
      <c r="A24" t="s">
        <v>624</v>
      </c>
      <c r="B24">
        <v>78</v>
      </c>
      <c r="C24">
        <v>1</v>
      </c>
      <c r="D24" s="8" t="s">
        <v>630</v>
      </c>
      <c r="E24" t="s">
        <v>631</v>
      </c>
      <c r="F24" t="s">
        <v>243</v>
      </c>
      <c r="I24">
        <v>1991</v>
      </c>
      <c r="J24">
        <v>1</v>
      </c>
      <c r="L24" t="s">
        <v>632</v>
      </c>
      <c r="M24" t="s">
        <v>633</v>
      </c>
      <c r="N24" t="s">
        <v>532</v>
      </c>
      <c r="O24">
        <v>6</v>
      </c>
      <c r="P24">
        <v>3</v>
      </c>
      <c r="Q24">
        <v>10.7</v>
      </c>
      <c r="R24">
        <v>2</v>
      </c>
      <c r="S24" t="s">
        <v>634</v>
      </c>
      <c r="T24">
        <v>7</v>
      </c>
      <c r="U24" t="s">
        <v>635</v>
      </c>
      <c r="V24">
        <v>3</v>
      </c>
    </row>
    <row r="25" spans="1:26" x14ac:dyDescent="0.25">
      <c r="A25" t="s">
        <v>624</v>
      </c>
      <c r="B25">
        <v>78</v>
      </c>
      <c r="C25">
        <v>2</v>
      </c>
      <c r="D25" s="8" t="s">
        <v>636</v>
      </c>
      <c r="E25" t="s">
        <v>637</v>
      </c>
      <c r="F25" t="s">
        <v>638</v>
      </c>
      <c r="I25">
        <v>1991</v>
      </c>
      <c r="J25">
        <v>1</v>
      </c>
      <c r="L25" t="s">
        <v>632</v>
      </c>
      <c r="M25" t="s">
        <v>633</v>
      </c>
      <c r="N25" t="s">
        <v>532</v>
      </c>
      <c r="O25">
        <v>6</v>
      </c>
      <c r="P25">
        <v>3</v>
      </c>
      <c r="Q25">
        <v>9.1</v>
      </c>
      <c r="R25">
        <v>2</v>
      </c>
      <c r="S25" t="s">
        <v>634</v>
      </c>
      <c r="T25">
        <v>7</v>
      </c>
      <c r="U25" t="s">
        <v>635</v>
      </c>
      <c r="V25">
        <v>3</v>
      </c>
    </row>
    <row r="26" spans="1:26" x14ac:dyDescent="0.25">
      <c r="A26" t="s">
        <v>624</v>
      </c>
      <c r="B26">
        <v>78</v>
      </c>
      <c r="C26">
        <v>3</v>
      </c>
      <c r="D26" s="8" t="s">
        <v>639</v>
      </c>
      <c r="E26" t="s">
        <v>255</v>
      </c>
      <c r="F26" t="s">
        <v>246</v>
      </c>
      <c r="I26">
        <v>1991</v>
      </c>
      <c r="J26">
        <v>1</v>
      </c>
      <c r="L26" t="s">
        <v>632</v>
      </c>
      <c r="M26" t="s">
        <v>633</v>
      </c>
      <c r="N26" t="s">
        <v>532</v>
      </c>
      <c r="O26">
        <v>6</v>
      </c>
      <c r="P26">
        <v>3</v>
      </c>
      <c r="Q26">
        <v>9.1</v>
      </c>
      <c r="R26">
        <v>2</v>
      </c>
      <c r="S26" t="s">
        <v>634</v>
      </c>
      <c r="T26">
        <v>7</v>
      </c>
      <c r="U26" t="s">
        <v>635</v>
      </c>
      <c r="V26">
        <v>3</v>
      </c>
    </row>
    <row r="27" spans="1:26" x14ac:dyDescent="0.25">
      <c r="A27" t="s">
        <v>624</v>
      </c>
      <c r="B27">
        <v>78</v>
      </c>
      <c r="C27">
        <v>4</v>
      </c>
      <c r="D27" s="8" t="s">
        <v>630</v>
      </c>
      <c r="E27" t="s">
        <v>631</v>
      </c>
      <c r="F27" t="s">
        <v>243</v>
      </c>
      <c r="I27">
        <v>1991</v>
      </c>
      <c r="J27">
        <v>1</v>
      </c>
      <c r="L27" t="s">
        <v>632</v>
      </c>
      <c r="M27" t="s">
        <v>633</v>
      </c>
      <c r="N27" t="s">
        <v>640</v>
      </c>
      <c r="O27">
        <v>3</v>
      </c>
      <c r="P27">
        <v>3</v>
      </c>
      <c r="Q27">
        <v>10.7</v>
      </c>
      <c r="R27">
        <v>2</v>
      </c>
      <c r="S27" t="s">
        <v>641</v>
      </c>
      <c r="T27">
        <v>10</v>
      </c>
      <c r="U27" t="s">
        <v>642</v>
      </c>
      <c r="V27">
        <v>3</v>
      </c>
      <c r="W27" t="s">
        <v>635</v>
      </c>
      <c r="X27">
        <v>3</v>
      </c>
    </row>
    <row r="28" spans="1:26" x14ac:dyDescent="0.25">
      <c r="A28" t="s">
        <v>624</v>
      </c>
      <c r="B28">
        <v>78</v>
      </c>
      <c r="C28">
        <v>5</v>
      </c>
      <c r="D28" s="8" t="s">
        <v>636</v>
      </c>
      <c r="E28" t="s">
        <v>637</v>
      </c>
      <c r="F28" t="s">
        <v>638</v>
      </c>
      <c r="I28">
        <v>1991</v>
      </c>
      <c r="J28">
        <v>1</v>
      </c>
      <c r="L28" t="s">
        <v>632</v>
      </c>
      <c r="M28" t="s">
        <v>633</v>
      </c>
      <c r="N28" t="s">
        <v>640</v>
      </c>
      <c r="O28">
        <v>3</v>
      </c>
      <c r="P28">
        <v>3</v>
      </c>
      <c r="Q28">
        <v>9.1</v>
      </c>
      <c r="R28">
        <v>2</v>
      </c>
      <c r="S28" t="s">
        <v>641</v>
      </c>
      <c r="T28">
        <v>10</v>
      </c>
      <c r="U28" t="s">
        <v>642</v>
      </c>
      <c r="V28">
        <v>3</v>
      </c>
      <c r="W28" t="s">
        <v>635</v>
      </c>
      <c r="X28">
        <v>3</v>
      </c>
    </row>
    <row r="29" spans="1:26" x14ac:dyDescent="0.25">
      <c r="A29" t="s">
        <v>624</v>
      </c>
      <c r="B29">
        <v>78</v>
      </c>
      <c r="C29">
        <v>6</v>
      </c>
      <c r="D29" s="8" t="s">
        <v>639</v>
      </c>
      <c r="E29" t="s">
        <v>255</v>
      </c>
      <c r="F29" t="s">
        <v>246</v>
      </c>
      <c r="I29">
        <v>1991</v>
      </c>
      <c r="J29">
        <v>1</v>
      </c>
      <c r="L29" t="s">
        <v>632</v>
      </c>
      <c r="M29" t="s">
        <v>633</v>
      </c>
      <c r="N29" t="s">
        <v>640</v>
      </c>
      <c r="O29">
        <v>3</v>
      </c>
      <c r="P29">
        <v>3</v>
      </c>
      <c r="Q29">
        <v>9.1</v>
      </c>
      <c r="R29">
        <v>2</v>
      </c>
      <c r="S29" t="s">
        <v>641</v>
      </c>
      <c r="T29">
        <v>10</v>
      </c>
      <c r="U29" t="s">
        <v>642</v>
      </c>
      <c r="V29">
        <v>3</v>
      </c>
      <c r="W29" t="s">
        <v>635</v>
      </c>
      <c r="X29">
        <v>3</v>
      </c>
    </row>
    <row r="30" spans="1:26" x14ac:dyDescent="0.25">
      <c r="A30" s="4" t="s">
        <v>766</v>
      </c>
      <c r="B30">
        <v>79</v>
      </c>
      <c r="C30">
        <v>1</v>
      </c>
      <c r="D30" s="8"/>
      <c r="E30" t="s">
        <v>743</v>
      </c>
      <c r="F30" t="s">
        <v>744</v>
      </c>
      <c r="I30">
        <v>1997</v>
      </c>
      <c r="J30">
        <v>2</v>
      </c>
      <c r="M30" t="s">
        <v>633</v>
      </c>
      <c r="O30">
        <v>4</v>
      </c>
      <c r="P30">
        <v>3</v>
      </c>
      <c r="Q30">
        <v>4.5999999999999996</v>
      </c>
      <c r="R30">
        <v>1</v>
      </c>
      <c r="S30" t="s">
        <v>641</v>
      </c>
      <c r="T30">
        <v>7</v>
      </c>
    </row>
    <row r="31" spans="1:26" x14ac:dyDescent="0.25">
      <c r="A31" s="4" t="s">
        <v>766</v>
      </c>
      <c r="B31">
        <v>79</v>
      </c>
      <c r="C31">
        <v>2</v>
      </c>
      <c r="D31" s="8"/>
      <c r="E31" t="s">
        <v>745</v>
      </c>
      <c r="F31" t="s">
        <v>744</v>
      </c>
      <c r="I31">
        <v>1997</v>
      </c>
      <c r="J31">
        <v>2</v>
      </c>
      <c r="M31" t="s">
        <v>633</v>
      </c>
      <c r="O31">
        <v>4</v>
      </c>
      <c r="P31">
        <v>3</v>
      </c>
      <c r="Q31">
        <v>4.5999999999999996</v>
      </c>
      <c r="R31">
        <v>1</v>
      </c>
      <c r="S31" t="s">
        <v>641</v>
      </c>
      <c r="T31">
        <v>7</v>
      </c>
    </row>
    <row r="32" spans="1:26" x14ac:dyDescent="0.25">
      <c r="A32" s="8" t="s">
        <v>830</v>
      </c>
      <c r="B32">
        <v>80</v>
      </c>
      <c r="C32" s="8">
        <v>1</v>
      </c>
      <c r="D32" s="8"/>
      <c r="E32" s="8" t="s">
        <v>192</v>
      </c>
      <c r="F32" s="8" t="s">
        <v>189</v>
      </c>
      <c r="G32" s="8"/>
      <c r="H32" s="8"/>
      <c r="I32" s="8">
        <v>2010</v>
      </c>
      <c r="J32" s="8">
        <v>2</v>
      </c>
      <c r="K32" s="8"/>
      <c r="L32" s="8"/>
      <c r="M32" s="8" t="s">
        <v>633</v>
      </c>
      <c r="N32" s="8"/>
      <c r="O32" s="8">
        <v>3</v>
      </c>
      <c r="P32" s="8">
        <v>3.05</v>
      </c>
      <c r="Q32" s="8">
        <v>3.05</v>
      </c>
      <c r="R32" s="8">
        <v>1</v>
      </c>
      <c r="S32" s="8" t="s">
        <v>793</v>
      </c>
      <c r="T32" s="8">
        <v>10</v>
      </c>
      <c r="U32" s="8"/>
      <c r="V32" s="8"/>
      <c r="W32" s="8"/>
      <c r="X32" s="8"/>
      <c r="Y32" s="8"/>
      <c r="Z32" s="8"/>
    </row>
    <row r="33" spans="1:28" x14ac:dyDescent="0.25">
      <c r="A33" s="8" t="s">
        <v>830</v>
      </c>
      <c r="B33">
        <v>80</v>
      </c>
      <c r="C33" s="8">
        <v>2</v>
      </c>
      <c r="D33" s="8"/>
      <c r="E33" s="8" t="s">
        <v>794</v>
      </c>
      <c r="F33" s="8" t="s">
        <v>353</v>
      </c>
      <c r="G33" s="8"/>
      <c r="H33" s="8"/>
      <c r="I33" s="8">
        <v>2010</v>
      </c>
      <c r="J33" s="8">
        <v>2</v>
      </c>
      <c r="K33" s="8"/>
      <c r="L33" s="8"/>
      <c r="M33" s="8" t="s">
        <v>633</v>
      </c>
      <c r="N33" s="8"/>
      <c r="O33" s="8">
        <v>3</v>
      </c>
      <c r="P33" s="8">
        <v>3.05</v>
      </c>
      <c r="Q33" s="8">
        <v>3.05</v>
      </c>
      <c r="R33" s="8">
        <v>1</v>
      </c>
      <c r="S33" s="8" t="s">
        <v>793</v>
      </c>
      <c r="T33" s="8">
        <v>10</v>
      </c>
      <c r="U33" s="8"/>
      <c r="V33" s="8"/>
      <c r="W33" s="8"/>
      <c r="X33" s="8"/>
      <c r="Y33" s="8"/>
      <c r="Z33" s="8"/>
    </row>
    <row r="34" spans="1:28" x14ac:dyDescent="0.25">
      <c r="A34" s="8" t="s">
        <v>830</v>
      </c>
      <c r="B34">
        <v>80</v>
      </c>
      <c r="C34" s="8">
        <v>3</v>
      </c>
      <c r="D34" s="8"/>
      <c r="E34" s="8" t="s">
        <v>795</v>
      </c>
      <c r="F34" s="8" t="s">
        <v>796</v>
      </c>
      <c r="G34" s="8"/>
      <c r="H34" s="8"/>
      <c r="I34" s="8">
        <v>2010</v>
      </c>
      <c r="J34" s="8">
        <v>2</v>
      </c>
      <c r="K34" s="8"/>
      <c r="L34" s="8"/>
      <c r="M34" s="8" t="s">
        <v>633</v>
      </c>
      <c r="N34" s="8"/>
      <c r="O34" s="8">
        <v>3</v>
      </c>
      <c r="P34" s="8">
        <v>3.05</v>
      </c>
      <c r="Q34" s="8">
        <v>3.05</v>
      </c>
      <c r="R34" s="8">
        <v>1</v>
      </c>
      <c r="S34" s="8" t="s">
        <v>793</v>
      </c>
      <c r="T34" s="8">
        <v>10</v>
      </c>
      <c r="U34" s="8"/>
      <c r="V34" s="8"/>
      <c r="W34" s="8"/>
      <c r="X34" s="8"/>
      <c r="Y34" s="8"/>
      <c r="Z34" s="8"/>
    </row>
    <row r="35" spans="1:28" x14ac:dyDescent="0.25">
      <c r="A35" s="8" t="s">
        <v>830</v>
      </c>
      <c r="B35">
        <v>80</v>
      </c>
      <c r="C35" s="8">
        <v>4</v>
      </c>
      <c r="D35" s="8"/>
      <c r="E35" s="8" t="s">
        <v>248</v>
      </c>
      <c r="F35" s="8" t="s">
        <v>249</v>
      </c>
      <c r="G35" s="8"/>
      <c r="H35" s="8"/>
      <c r="I35" s="8">
        <v>2010</v>
      </c>
      <c r="J35" s="8">
        <v>2</v>
      </c>
      <c r="K35" s="8"/>
      <c r="L35" s="8"/>
      <c r="M35" s="8" t="s">
        <v>633</v>
      </c>
      <c r="N35" s="8"/>
      <c r="O35" s="8">
        <v>3</v>
      </c>
      <c r="P35" s="8">
        <v>3.05</v>
      </c>
      <c r="Q35" s="8">
        <v>3.05</v>
      </c>
      <c r="R35" s="8">
        <v>1</v>
      </c>
      <c r="S35" s="8" t="s">
        <v>793</v>
      </c>
      <c r="T35" s="8">
        <v>10</v>
      </c>
      <c r="U35" s="8"/>
      <c r="V35" s="8"/>
      <c r="W35" s="8"/>
      <c r="X35" s="8"/>
      <c r="Y35" s="8"/>
      <c r="Z35" s="8"/>
    </row>
    <row r="36" spans="1:28" x14ac:dyDescent="0.25">
      <c r="A36" s="8" t="s">
        <v>830</v>
      </c>
      <c r="B36">
        <v>80</v>
      </c>
      <c r="C36" s="8">
        <v>5</v>
      </c>
      <c r="D36" s="8"/>
      <c r="E36" s="8" t="s">
        <v>853</v>
      </c>
      <c r="F36" s="8" t="s">
        <v>249</v>
      </c>
      <c r="G36" s="8"/>
      <c r="H36" s="8"/>
      <c r="I36" s="8">
        <v>2010</v>
      </c>
      <c r="J36" s="8">
        <v>1</v>
      </c>
      <c r="K36" s="8"/>
      <c r="L36" s="8"/>
      <c r="M36" s="8" t="s">
        <v>633</v>
      </c>
      <c r="N36" s="8"/>
      <c r="O36" s="8">
        <v>3</v>
      </c>
      <c r="P36" s="8">
        <v>3.05</v>
      </c>
      <c r="Q36" s="8">
        <v>3.05</v>
      </c>
      <c r="R36" s="8">
        <v>1</v>
      </c>
      <c r="S36" s="8" t="s">
        <v>793</v>
      </c>
      <c r="T36" s="8">
        <v>10</v>
      </c>
      <c r="U36" s="8"/>
      <c r="V36" s="8"/>
      <c r="W36" s="8"/>
      <c r="X36" s="8"/>
      <c r="Y36" s="8"/>
      <c r="Z36" s="8"/>
    </row>
    <row r="37" spans="1:28" x14ac:dyDescent="0.25">
      <c r="A37" s="8" t="s">
        <v>830</v>
      </c>
      <c r="B37">
        <v>80</v>
      </c>
      <c r="C37" s="8">
        <v>6</v>
      </c>
      <c r="D37" s="8"/>
      <c r="E37" s="8" t="s">
        <v>797</v>
      </c>
      <c r="F37" s="8" t="s">
        <v>744</v>
      </c>
      <c r="G37" s="35"/>
      <c r="H37" s="35"/>
      <c r="I37" s="8">
        <v>2011</v>
      </c>
      <c r="J37" s="8">
        <v>1</v>
      </c>
      <c r="K37" s="8"/>
      <c r="L37" s="8"/>
      <c r="M37" s="8" t="s">
        <v>633</v>
      </c>
      <c r="N37" s="8"/>
      <c r="O37" s="8">
        <v>3</v>
      </c>
      <c r="P37" s="8">
        <v>3.05</v>
      </c>
      <c r="Q37" s="8">
        <v>3.05</v>
      </c>
      <c r="R37" s="8">
        <v>1</v>
      </c>
      <c r="S37" s="8" t="s">
        <v>793</v>
      </c>
      <c r="T37" s="8">
        <v>10</v>
      </c>
      <c r="U37" s="8"/>
      <c r="V37" s="8"/>
      <c r="W37" s="8"/>
      <c r="X37" s="8"/>
      <c r="Y37" s="8"/>
      <c r="Z37" s="8"/>
    </row>
    <row r="38" spans="1:28" x14ac:dyDescent="0.25">
      <c r="A38" s="17" t="s">
        <v>859</v>
      </c>
      <c r="B38" s="17">
        <v>81</v>
      </c>
      <c r="C38" s="17">
        <v>1</v>
      </c>
      <c r="D38" s="17" t="s">
        <v>935</v>
      </c>
      <c r="E38" s="17" t="s">
        <v>255</v>
      </c>
      <c r="F38" s="17" t="s">
        <v>246</v>
      </c>
      <c r="G38" s="17">
        <v>43.302222219999997</v>
      </c>
      <c r="H38" s="17">
        <v>-89.335555560000003</v>
      </c>
      <c r="I38" s="17">
        <v>2012</v>
      </c>
      <c r="J38" s="17">
        <v>2</v>
      </c>
      <c r="K38" s="4"/>
      <c r="L38" s="4"/>
      <c r="M38" s="35" t="s">
        <v>633</v>
      </c>
      <c r="N38" s="35"/>
      <c r="O38" s="35">
        <v>4</v>
      </c>
      <c r="P38" s="35">
        <f>6*0.38</f>
        <v>2.2800000000000002</v>
      </c>
      <c r="Q38" s="35">
        <v>6.4</v>
      </c>
      <c r="R38" s="35">
        <v>1</v>
      </c>
      <c r="S38" s="35" t="s">
        <v>865</v>
      </c>
      <c r="T38" s="35">
        <v>9</v>
      </c>
      <c r="U38" s="35"/>
      <c r="V38" s="35"/>
      <c r="W38" s="35"/>
      <c r="X38" s="35"/>
      <c r="Y38" s="35"/>
      <c r="Z38" s="35"/>
    </row>
    <row r="39" spans="1:28" x14ac:dyDescent="0.25">
      <c r="A39" s="17" t="s">
        <v>859</v>
      </c>
      <c r="B39" s="17">
        <v>81</v>
      </c>
      <c r="C39" s="19">
        <v>2</v>
      </c>
      <c r="D39" s="19" t="s">
        <v>935</v>
      </c>
      <c r="E39" s="19" t="s">
        <v>866</v>
      </c>
      <c r="F39" s="17" t="s">
        <v>246</v>
      </c>
      <c r="G39" s="17">
        <v>42.72583333</v>
      </c>
      <c r="H39" s="19">
        <v>-89.021388889999997</v>
      </c>
      <c r="I39" s="17">
        <v>2012</v>
      </c>
      <c r="J39" s="19">
        <v>2</v>
      </c>
      <c r="K39" s="8"/>
      <c r="L39" s="8"/>
      <c r="M39" s="35" t="s">
        <v>633</v>
      </c>
      <c r="N39" s="8"/>
      <c r="O39" s="35">
        <v>4</v>
      </c>
      <c r="P39" s="35">
        <f t="shared" ref="P39:P46" si="0">6*0.38</f>
        <v>2.2800000000000002</v>
      </c>
      <c r="Q39" s="35">
        <v>6.4</v>
      </c>
      <c r="R39" s="35">
        <v>1</v>
      </c>
      <c r="S39" s="35" t="s">
        <v>865</v>
      </c>
      <c r="T39" s="35">
        <v>9</v>
      </c>
      <c r="U39" s="8"/>
      <c r="V39" s="8"/>
      <c r="W39" s="8"/>
      <c r="X39" s="8"/>
      <c r="Y39" s="8"/>
      <c r="Z39" s="8"/>
    </row>
    <row r="40" spans="1:28" x14ac:dyDescent="0.25">
      <c r="A40" s="17" t="s">
        <v>859</v>
      </c>
      <c r="B40" s="17">
        <v>81</v>
      </c>
      <c r="C40" s="19">
        <v>3</v>
      </c>
      <c r="D40" s="19" t="s">
        <v>936</v>
      </c>
      <c r="E40" s="19" t="s">
        <v>867</v>
      </c>
      <c r="F40" s="17" t="s">
        <v>246</v>
      </c>
      <c r="G40" s="19">
        <v>42.830277780000003</v>
      </c>
      <c r="H40" s="19">
        <v>-90.78916667</v>
      </c>
      <c r="I40" s="17">
        <v>2012</v>
      </c>
      <c r="J40" s="19">
        <v>2</v>
      </c>
      <c r="K40" s="8"/>
      <c r="L40" s="8"/>
      <c r="M40" s="35" t="s">
        <v>633</v>
      </c>
      <c r="N40" s="8"/>
      <c r="O40" s="35">
        <v>4</v>
      </c>
      <c r="P40" s="35">
        <f t="shared" si="0"/>
        <v>2.2800000000000002</v>
      </c>
      <c r="Q40" s="35">
        <v>6.4</v>
      </c>
      <c r="R40" s="35">
        <v>1</v>
      </c>
      <c r="S40" s="35" t="s">
        <v>865</v>
      </c>
      <c r="T40" s="35">
        <v>9</v>
      </c>
      <c r="U40" s="8"/>
      <c r="V40" s="8"/>
      <c r="W40" s="8"/>
      <c r="X40" s="8"/>
      <c r="Y40" s="8"/>
      <c r="Z40" s="8"/>
    </row>
    <row r="41" spans="1:28" x14ac:dyDescent="0.25">
      <c r="A41" s="17" t="s">
        <v>859</v>
      </c>
      <c r="B41" s="17">
        <v>81</v>
      </c>
      <c r="C41" s="19">
        <v>4</v>
      </c>
      <c r="D41" s="19" t="s">
        <v>937</v>
      </c>
      <c r="E41" s="19" t="s">
        <v>868</v>
      </c>
      <c r="F41" s="17" t="s">
        <v>246</v>
      </c>
      <c r="G41" s="19">
        <v>43.726111109999998</v>
      </c>
      <c r="H41" s="19">
        <v>-88.571666669999999</v>
      </c>
      <c r="I41" s="17">
        <v>2012</v>
      </c>
      <c r="J41" s="19">
        <v>2</v>
      </c>
      <c r="K41" s="8"/>
      <c r="L41" s="8"/>
      <c r="M41" s="35" t="s">
        <v>633</v>
      </c>
      <c r="N41" s="8"/>
      <c r="O41" s="35">
        <v>4</v>
      </c>
      <c r="P41" s="35">
        <f t="shared" si="0"/>
        <v>2.2800000000000002</v>
      </c>
      <c r="Q41" s="35">
        <v>6.4</v>
      </c>
      <c r="R41" s="35">
        <v>1</v>
      </c>
      <c r="S41" s="35" t="s">
        <v>865</v>
      </c>
      <c r="T41" s="35">
        <v>9</v>
      </c>
      <c r="U41" s="8"/>
      <c r="V41" s="8"/>
      <c r="W41" s="8"/>
      <c r="X41" s="8"/>
      <c r="Y41" s="8"/>
      <c r="Z41" s="8"/>
    </row>
    <row r="42" spans="1:28" x14ac:dyDescent="0.25">
      <c r="A42" s="17" t="s">
        <v>859</v>
      </c>
      <c r="B42" s="17">
        <v>81</v>
      </c>
      <c r="C42" s="19">
        <v>5</v>
      </c>
      <c r="D42" s="19" t="s">
        <v>938</v>
      </c>
      <c r="E42" s="19" t="s">
        <v>869</v>
      </c>
      <c r="F42" s="17" t="s">
        <v>246</v>
      </c>
      <c r="G42" s="19">
        <v>44.074166669999997</v>
      </c>
      <c r="H42" s="19">
        <v>-91.332777780000001</v>
      </c>
      <c r="I42" s="17">
        <v>2012</v>
      </c>
      <c r="J42" s="19">
        <v>2</v>
      </c>
      <c r="K42" s="8"/>
      <c r="L42" s="8"/>
      <c r="M42" s="35" t="s">
        <v>633</v>
      </c>
      <c r="N42" s="8"/>
      <c r="O42" s="35">
        <v>4</v>
      </c>
      <c r="P42" s="35">
        <f t="shared" si="0"/>
        <v>2.2800000000000002</v>
      </c>
      <c r="Q42" s="35">
        <v>6.4</v>
      </c>
      <c r="R42" s="35">
        <v>1</v>
      </c>
      <c r="S42" s="35" t="s">
        <v>865</v>
      </c>
      <c r="T42" s="35">
        <v>9</v>
      </c>
      <c r="U42" s="8"/>
      <c r="V42" s="8"/>
      <c r="W42" s="8"/>
      <c r="X42" s="8"/>
      <c r="Y42" s="8"/>
      <c r="Z42" s="8"/>
    </row>
    <row r="43" spans="1:28" x14ac:dyDescent="0.25">
      <c r="A43" s="17" t="s">
        <v>859</v>
      </c>
      <c r="B43" s="17">
        <v>81</v>
      </c>
      <c r="C43" s="19">
        <v>6</v>
      </c>
      <c r="D43" s="19" t="s">
        <v>939</v>
      </c>
      <c r="E43" s="19" t="s">
        <v>870</v>
      </c>
      <c r="F43" s="17" t="s">
        <v>246</v>
      </c>
      <c r="G43" s="19">
        <v>44.119444440000002</v>
      </c>
      <c r="H43" s="19">
        <v>-89.535277780000001</v>
      </c>
      <c r="I43" s="17">
        <v>2012</v>
      </c>
      <c r="J43" s="19">
        <v>2</v>
      </c>
      <c r="K43" s="8"/>
      <c r="L43" s="8"/>
      <c r="M43" s="35" t="s">
        <v>633</v>
      </c>
      <c r="N43" s="8"/>
      <c r="O43" s="35">
        <v>4</v>
      </c>
      <c r="P43" s="35">
        <f t="shared" si="0"/>
        <v>2.2800000000000002</v>
      </c>
      <c r="Q43" s="35">
        <v>6.4</v>
      </c>
      <c r="R43" s="35">
        <v>1</v>
      </c>
      <c r="S43" s="35" t="s">
        <v>865</v>
      </c>
      <c r="T43" s="35">
        <v>9</v>
      </c>
      <c r="U43" s="8"/>
      <c r="V43" s="8"/>
      <c r="W43" s="8"/>
      <c r="X43" s="8"/>
      <c r="Y43" s="8"/>
      <c r="Z43" s="8"/>
    </row>
    <row r="44" spans="1:28" x14ac:dyDescent="0.25">
      <c r="A44" s="17" t="s">
        <v>859</v>
      </c>
      <c r="B44" s="17">
        <v>81</v>
      </c>
      <c r="C44" s="19">
        <v>7</v>
      </c>
      <c r="D44" s="19" t="s">
        <v>940</v>
      </c>
      <c r="E44" s="19" t="s">
        <v>871</v>
      </c>
      <c r="F44" s="17" t="s">
        <v>246</v>
      </c>
      <c r="G44" s="19">
        <v>44.95</v>
      </c>
      <c r="H44" s="19">
        <v>-91.350277779999999</v>
      </c>
      <c r="I44" s="17">
        <v>2012</v>
      </c>
      <c r="J44" s="19">
        <v>2</v>
      </c>
      <c r="K44" s="8"/>
      <c r="L44" s="8"/>
      <c r="M44" s="35" t="s">
        <v>633</v>
      </c>
      <c r="N44" s="8"/>
      <c r="O44" s="35">
        <v>4</v>
      </c>
      <c r="P44" s="35">
        <f t="shared" si="0"/>
        <v>2.2800000000000002</v>
      </c>
      <c r="Q44" s="35">
        <v>6.4</v>
      </c>
      <c r="R44" s="35">
        <v>1</v>
      </c>
      <c r="S44" s="35" t="s">
        <v>865</v>
      </c>
      <c r="T44" s="35">
        <v>9</v>
      </c>
      <c r="U44" s="8"/>
      <c r="V44" s="8"/>
      <c r="W44" s="8"/>
      <c r="X44" s="8"/>
      <c r="Y44" s="8"/>
      <c r="Z44" s="8"/>
    </row>
    <row r="45" spans="1:28" x14ac:dyDescent="0.25">
      <c r="A45" s="17" t="s">
        <v>859</v>
      </c>
      <c r="B45" s="17">
        <v>81</v>
      </c>
      <c r="C45" s="19">
        <v>8</v>
      </c>
      <c r="D45" s="19" t="s">
        <v>941</v>
      </c>
      <c r="E45" s="19" t="s">
        <v>872</v>
      </c>
      <c r="F45" s="17" t="s">
        <v>246</v>
      </c>
      <c r="G45" s="19">
        <v>44.641388890000002</v>
      </c>
      <c r="H45" s="19">
        <v>-90.133055560000003</v>
      </c>
      <c r="I45" s="17">
        <v>2012</v>
      </c>
      <c r="J45" s="19">
        <v>2</v>
      </c>
      <c r="K45" s="8"/>
      <c r="L45" s="8"/>
      <c r="M45" s="35" t="s">
        <v>633</v>
      </c>
      <c r="N45" s="8"/>
      <c r="O45" s="35">
        <v>4</v>
      </c>
      <c r="P45" s="35">
        <f t="shared" si="0"/>
        <v>2.2800000000000002</v>
      </c>
      <c r="Q45" s="35">
        <v>6.4</v>
      </c>
      <c r="R45" s="35">
        <v>1</v>
      </c>
      <c r="S45" s="35" t="s">
        <v>865</v>
      </c>
      <c r="T45" s="35">
        <v>9</v>
      </c>
      <c r="U45" s="8"/>
      <c r="V45" s="8"/>
      <c r="W45" s="8"/>
      <c r="X45" s="8"/>
      <c r="Y45" s="8"/>
      <c r="Z45" s="8"/>
    </row>
    <row r="46" spans="1:28" x14ac:dyDescent="0.25">
      <c r="A46" s="17" t="s">
        <v>859</v>
      </c>
      <c r="B46" s="17">
        <v>81</v>
      </c>
      <c r="C46" s="19">
        <v>9</v>
      </c>
      <c r="D46" s="19" t="s">
        <v>942</v>
      </c>
      <c r="E46" s="19" t="s">
        <v>873</v>
      </c>
      <c r="F46" s="17" t="s">
        <v>246</v>
      </c>
      <c r="G46" s="19">
        <v>44.523611109999997</v>
      </c>
      <c r="H46" s="19">
        <v>-88.329444440000003</v>
      </c>
      <c r="I46" s="17">
        <v>2012</v>
      </c>
      <c r="J46" s="19">
        <v>2</v>
      </c>
      <c r="K46" s="8"/>
      <c r="L46" s="8"/>
      <c r="M46" s="35" t="s">
        <v>633</v>
      </c>
      <c r="N46" s="8"/>
      <c r="O46" s="35">
        <v>4</v>
      </c>
      <c r="P46" s="35">
        <f t="shared" si="0"/>
        <v>2.2800000000000002</v>
      </c>
      <c r="Q46" s="35">
        <v>6.4</v>
      </c>
      <c r="R46" s="35">
        <v>1</v>
      </c>
      <c r="S46" s="35" t="s">
        <v>865</v>
      </c>
      <c r="T46" s="35">
        <v>9</v>
      </c>
      <c r="U46" s="8"/>
      <c r="V46" s="8"/>
      <c r="W46" s="8"/>
      <c r="X46" s="8"/>
      <c r="Y46" s="8"/>
      <c r="Z46" s="8"/>
    </row>
    <row r="47" spans="1:28" s="4" customFormat="1" x14ac:dyDescent="0.25">
      <c r="A47" t="s">
        <v>908</v>
      </c>
      <c r="B47" s="8">
        <v>82</v>
      </c>
      <c r="C47">
        <v>0</v>
      </c>
      <c r="D47" t="s">
        <v>874</v>
      </c>
      <c r="E47" t="s">
        <v>913</v>
      </c>
      <c r="F47" t="s">
        <v>246</v>
      </c>
      <c r="G47" s="4">
        <v>43.302222219999997</v>
      </c>
      <c r="H47" s="4">
        <v>-89.335555560000003</v>
      </c>
      <c r="I47">
        <v>2012</v>
      </c>
      <c r="J47">
        <v>2</v>
      </c>
      <c r="K47">
        <f>541-33</f>
        <v>508</v>
      </c>
      <c r="M47" s="8" t="s">
        <v>633</v>
      </c>
      <c r="N47" s="8" t="s">
        <v>532</v>
      </c>
      <c r="O47" s="8">
        <v>4</v>
      </c>
      <c r="P47" s="8">
        <v>2.2799999999999998</v>
      </c>
      <c r="Q47" s="8">
        <v>6.4</v>
      </c>
      <c r="R47" s="8">
        <v>2</v>
      </c>
      <c r="S47" s="8" t="s">
        <v>946</v>
      </c>
      <c r="T47" s="8">
        <v>3</v>
      </c>
      <c r="U47" s="8" t="s">
        <v>947</v>
      </c>
      <c r="V47" s="8">
        <v>15</v>
      </c>
      <c r="W47" s="8"/>
      <c r="X47" s="8"/>
      <c r="Y47" s="8"/>
      <c r="Z47" s="8"/>
      <c r="AA47"/>
      <c r="AB47"/>
    </row>
    <row r="48" spans="1:28" x14ac:dyDescent="0.25">
      <c r="A48" s="17" t="s">
        <v>929</v>
      </c>
      <c r="B48" s="19">
        <v>83</v>
      </c>
      <c r="C48" s="17">
        <v>1</v>
      </c>
      <c r="D48" s="17" t="s">
        <v>935</v>
      </c>
      <c r="E48" s="17" t="s">
        <v>255</v>
      </c>
      <c r="F48" s="17" t="s">
        <v>246</v>
      </c>
      <c r="G48" s="17">
        <v>43.302222219999997</v>
      </c>
      <c r="H48" s="17">
        <v>-89.335555560000003</v>
      </c>
      <c r="I48" s="17">
        <v>2011</v>
      </c>
      <c r="J48" s="17">
        <v>3</v>
      </c>
      <c r="M48" s="8" t="s">
        <v>633</v>
      </c>
      <c r="N48" s="8" t="s">
        <v>944</v>
      </c>
      <c r="O48" s="8">
        <v>4</v>
      </c>
      <c r="P48" s="8">
        <v>2.2799999999999998</v>
      </c>
      <c r="Q48" s="8">
        <v>6.4</v>
      </c>
      <c r="R48" s="8">
        <v>1</v>
      </c>
      <c r="S48" s="8" t="s">
        <v>945</v>
      </c>
      <c r="T48" s="8">
        <v>11</v>
      </c>
      <c r="U48" s="8"/>
      <c r="V48" s="8"/>
      <c r="W48" s="8"/>
      <c r="X48" s="8"/>
      <c r="Y48" s="8"/>
      <c r="Z48" s="8"/>
    </row>
    <row r="49" spans="1:22" x14ac:dyDescent="0.25">
      <c r="A49" s="17" t="s">
        <v>929</v>
      </c>
      <c r="B49" s="19">
        <v>83</v>
      </c>
      <c r="C49" s="17">
        <v>2</v>
      </c>
      <c r="D49" s="19" t="s">
        <v>935</v>
      </c>
      <c r="E49" s="19" t="s">
        <v>866</v>
      </c>
      <c r="F49" s="17" t="s">
        <v>246</v>
      </c>
      <c r="G49" s="17">
        <v>42.72583333</v>
      </c>
      <c r="H49" s="19">
        <v>-89.021388889999997</v>
      </c>
      <c r="I49" s="17">
        <v>2011</v>
      </c>
      <c r="J49" s="17">
        <v>3</v>
      </c>
      <c r="M49" s="8" t="s">
        <v>633</v>
      </c>
      <c r="N49" s="8" t="s">
        <v>948</v>
      </c>
      <c r="O49" s="8">
        <v>4</v>
      </c>
      <c r="P49" s="8">
        <v>2.2799999999999998</v>
      </c>
      <c r="Q49" s="8">
        <v>6.4</v>
      </c>
      <c r="R49" s="8">
        <v>1</v>
      </c>
      <c r="S49" s="8" t="s">
        <v>945</v>
      </c>
      <c r="T49" s="8">
        <v>12</v>
      </c>
      <c r="U49" s="8"/>
      <c r="V49" s="8"/>
    </row>
    <row r="50" spans="1:22" x14ac:dyDescent="0.25">
      <c r="A50" s="17" t="s">
        <v>929</v>
      </c>
      <c r="B50" s="19">
        <v>83</v>
      </c>
      <c r="C50" s="17">
        <v>3</v>
      </c>
      <c r="D50" s="19" t="s">
        <v>936</v>
      </c>
      <c r="E50" s="19" t="s">
        <v>867</v>
      </c>
      <c r="F50" s="17" t="s">
        <v>246</v>
      </c>
      <c r="G50" s="19">
        <v>42.830277780000003</v>
      </c>
      <c r="H50" s="19">
        <v>-90.78916667</v>
      </c>
      <c r="I50" s="17">
        <v>2011</v>
      </c>
      <c r="J50" s="17">
        <v>3</v>
      </c>
      <c r="M50" s="8" t="s">
        <v>633</v>
      </c>
      <c r="N50" s="8" t="s">
        <v>949</v>
      </c>
      <c r="O50" s="8">
        <v>4</v>
      </c>
      <c r="P50" s="8">
        <v>2.2799999999999998</v>
      </c>
      <c r="Q50" s="8">
        <v>6.4</v>
      </c>
      <c r="R50" s="8">
        <v>1</v>
      </c>
      <c r="S50" s="8" t="s">
        <v>945</v>
      </c>
      <c r="T50" s="8">
        <v>13</v>
      </c>
      <c r="U50" s="8"/>
      <c r="V50" s="8"/>
    </row>
    <row r="51" spans="1:22" x14ac:dyDescent="0.25">
      <c r="A51" s="17" t="s">
        <v>929</v>
      </c>
      <c r="B51" s="19">
        <v>83</v>
      </c>
      <c r="C51" s="17">
        <v>4</v>
      </c>
      <c r="D51" s="19" t="s">
        <v>937</v>
      </c>
      <c r="E51" s="19" t="s">
        <v>868</v>
      </c>
      <c r="F51" s="17" t="s">
        <v>246</v>
      </c>
      <c r="G51" s="19">
        <v>43.726111109999998</v>
      </c>
      <c r="H51" s="19">
        <v>-88.571666669999999</v>
      </c>
      <c r="I51" s="17">
        <v>2011</v>
      </c>
      <c r="J51" s="17">
        <v>3</v>
      </c>
      <c r="M51" s="8" t="s">
        <v>633</v>
      </c>
      <c r="N51" s="8" t="s">
        <v>950</v>
      </c>
      <c r="O51" s="8">
        <v>4</v>
      </c>
      <c r="P51" s="8">
        <v>2.2799999999999998</v>
      </c>
      <c r="Q51" s="8">
        <v>6.4</v>
      </c>
      <c r="R51" s="8">
        <v>1</v>
      </c>
      <c r="S51" s="8" t="s">
        <v>945</v>
      </c>
      <c r="T51" s="8">
        <v>14</v>
      </c>
      <c r="U51" s="8"/>
      <c r="V51" s="8"/>
    </row>
    <row r="52" spans="1:22" x14ac:dyDescent="0.25">
      <c r="A52" s="17" t="s">
        <v>929</v>
      </c>
      <c r="B52" s="19">
        <v>83</v>
      </c>
      <c r="C52" s="17">
        <v>5</v>
      </c>
      <c r="D52" s="19" t="s">
        <v>938</v>
      </c>
      <c r="E52" s="19" t="s">
        <v>869</v>
      </c>
      <c r="F52" s="17" t="s">
        <v>246</v>
      </c>
      <c r="G52" s="19">
        <v>44.074166669999997</v>
      </c>
      <c r="H52" s="19">
        <v>-91.332777780000001</v>
      </c>
      <c r="I52" s="17">
        <v>2011</v>
      </c>
      <c r="J52" s="17">
        <v>3</v>
      </c>
      <c r="M52" s="8" t="s">
        <v>633</v>
      </c>
      <c r="N52" s="8" t="s">
        <v>951</v>
      </c>
      <c r="O52" s="8">
        <v>4</v>
      </c>
      <c r="P52" s="8">
        <v>2.2799999999999998</v>
      </c>
      <c r="Q52" s="8">
        <v>6.4</v>
      </c>
      <c r="R52" s="8">
        <v>1</v>
      </c>
      <c r="S52" s="8" t="s">
        <v>945</v>
      </c>
      <c r="T52" s="8">
        <v>15</v>
      </c>
      <c r="U52" s="8"/>
      <c r="V52" s="8"/>
    </row>
    <row r="53" spans="1:22" x14ac:dyDescent="0.25">
      <c r="A53" s="17" t="s">
        <v>929</v>
      </c>
      <c r="B53" s="19">
        <v>83</v>
      </c>
      <c r="C53" s="17">
        <v>6</v>
      </c>
      <c r="D53" s="19" t="s">
        <v>939</v>
      </c>
      <c r="E53" s="19" t="s">
        <v>870</v>
      </c>
      <c r="F53" s="17" t="s">
        <v>246</v>
      </c>
      <c r="G53" s="19">
        <v>44.119444440000002</v>
      </c>
      <c r="H53" s="19">
        <v>-89.535277780000001</v>
      </c>
      <c r="I53" s="17">
        <v>2011</v>
      </c>
      <c r="J53" s="17">
        <v>3</v>
      </c>
      <c r="M53" s="8" t="s">
        <v>633</v>
      </c>
      <c r="N53" s="8" t="s">
        <v>952</v>
      </c>
      <c r="O53" s="8">
        <v>4</v>
      </c>
      <c r="P53" s="8">
        <v>2.2799999999999998</v>
      </c>
      <c r="Q53" s="8">
        <v>6.4</v>
      </c>
      <c r="R53" s="8">
        <v>1</v>
      </c>
      <c r="S53" s="8" t="s">
        <v>945</v>
      </c>
      <c r="T53" s="8">
        <v>16</v>
      </c>
      <c r="U53" s="8"/>
      <c r="V53" s="8"/>
    </row>
    <row r="54" spans="1:22" x14ac:dyDescent="0.25">
      <c r="A54" s="17" t="s">
        <v>929</v>
      </c>
      <c r="B54" s="19">
        <v>83</v>
      </c>
      <c r="C54" s="17">
        <v>7</v>
      </c>
      <c r="D54" s="19" t="s">
        <v>940</v>
      </c>
      <c r="E54" s="19" t="s">
        <v>871</v>
      </c>
      <c r="F54" s="17" t="s">
        <v>246</v>
      </c>
      <c r="G54" s="19">
        <v>44.95</v>
      </c>
      <c r="H54" s="19">
        <v>-91.350277779999999</v>
      </c>
      <c r="I54" s="17">
        <v>2011</v>
      </c>
      <c r="J54" s="17">
        <v>3</v>
      </c>
      <c r="M54" s="8" t="s">
        <v>633</v>
      </c>
      <c r="N54" s="8" t="s">
        <v>953</v>
      </c>
      <c r="O54" s="8">
        <v>4</v>
      </c>
      <c r="P54" s="8">
        <v>2.2799999999999998</v>
      </c>
      <c r="Q54" s="8">
        <v>6.4</v>
      </c>
      <c r="R54" s="8">
        <v>1</v>
      </c>
      <c r="S54" s="8" t="s">
        <v>945</v>
      </c>
      <c r="T54" s="8">
        <v>17</v>
      </c>
      <c r="U54" s="8"/>
      <c r="V54" s="8"/>
    </row>
    <row r="55" spans="1:22" x14ac:dyDescent="0.25">
      <c r="A55" s="17" t="s">
        <v>929</v>
      </c>
      <c r="B55" s="19">
        <v>83</v>
      </c>
      <c r="C55" s="17">
        <v>8</v>
      </c>
      <c r="D55" s="19" t="s">
        <v>941</v>
      </c>
      <c r="E55" s="19" t="s">
        <v>872</v>
      </c>
      <c r="F55" s="17" t="s">
        <v>246</v>
      </c>
      <c r="G55" s="19">
        <v>44.641388890000002</v>
      </c>
      <c r="H55" s="19">
        <v>-90.133055560000003</v>
      </c>
      <c r="I55" s="17">
        <v>2011</v>
      </c>
      <c r="J55" s="17">
        <v>3</v>
      </c>
      <c r="M55" s="8" t="s">
        <v>633</v>
      </c>
      <c r="N55" s="8" t="s">
        <v>954</v>
      </c>
      <c r="O55" s="8">
        <v>4</v>
      </c>
      <c r="P55" s="8">
        <v>2.2799999999999998</v>
      </c>
      <c r="Q55" s="8">
        <v>6.4</v>
      </c>
      <c r="R55" s="8">
        <v>1</v>
      </c>
      <c r="S55" s="8" t="s">
        <v>945</v>
      </c>
      <c r="T55" s="8">
        <v>18</v>
      </c>
      <c r="U55" s="8"/>
      <c r="V55" s="8"/>
    </row>
    <row r="56" spans="1:22" x14ac:dyDescent="0.25">
      <c r="A56" s="17" t="s">
        <v>929</v>
      </c>
      <c r="B56" s="19">
        <v>83</v>
      </c>
      <c r="C56" s="17">
        <v>9</v>
      </c>
      <c r="D56" s="19" t="s">
        <v>942</v>
      </c>
      <c r="E56" s="19" t="s">
        <v>873</v>
      </c>
      <c r="F56" s="17" t="s">
        <v>246</v>
      </c>
      <c r="G56" s="19">
        <v>44.523611109999997</v>
      </c>
      <c r="H56" s="19">
        <v>-88.329444440000003</v>
      </c>
      <c r="I56" s="17">
        <v>2011</v>
      </c>
      <c r="J56" s="17">
        <v>3</v>
      </c>
      <c r="M56" s="8" t="s">
        <v>633</v>
      </c>
      <c r="N56" s="8" t="s">
        <v>955</v>
      </c>
      <c r="O56" s="8">
        <v>4</v>
      </c>
      <c r="P56" s="8">
        <v>2.2799999999999998</v>
      </c>
      <c r="Q56" s="8">
        <v>6.4</v>
      </c>
      <c r="R56" s="8">
        <v>1</v>
      </c>
      <c r="S56" s="8" t="s">
        <v>945</v>
      </c>
      <c r="T56" s="8">
        <v>19</v>
      </c>
      <c r="U56" s="8"/>
      <c r="V56" s="8"/>
    </row>
    <row r="57" spans="1:22" x14ac:dyDescent="0.25">
      <c r="A57" s="17" t="s">
        <v>929</v>
      </c>
      <c r="B57" s="19">
        <v>83</v>
      </c>
      <c r="C57" s="17">
        <v>10</v>
      </c>
      <c r="D57" s="17" t="s">
        <v>943</v>
      </c>
      <c r="E57" s="19" t="s">
        <v>934</v>
      </c>
      <c r="F57" s="17" t="s">
        <v>246</v>
      </c>
      <c r="G57" s="17">
        <v>42.767499999999998</v>
      </c>
      <c r="H57" s="17">
        <v>-88.467777780000006</v>
      </c>
      <c r="I57" s="17">
        <v>2011</v>
      </c>
      <c r="J57" s="17">
        <v>3</v>
      </c>
      <c r="M57" s="8" t="s">
        <v>633</v>
      </c>
      <c r="N57" s="8" t="s">
        <v>956</v>
      </c>
      <c r="O57" s="8">
        <v>4</v>
      </c>
      <c r="P57" s="8">
        <v>2.2799999999999998</v>
      </c>
      <c r="Q57" s="8">
        <v>6.4</v>
      </c>
      <c r="R57" s="8">
        <v>1</v>
      </c>
      <c r="S57" s="8" t="s">
        <v>945</v>
      </c>
      <c r="T57" s="8">
        <v>20</v>
      </c>
      <c r="U57" s="8"/>
      <c r="V57" s="8"/>
    </row>
    <row r="58" spans="1:22" x14ac:dyDescent="0.25">
      <c r="A58"/>
      <c r="B58"/>
      <c r="E58" s="4"/>
    </row>
    <row r="59" spans="1:22" x14ac:dyDescent="0.25">
      <c r="A59"/>
      <c r="B59"/>
    </row>
    <row r="60" spans="1:22" x14ac:dyDescent="0.25">
      <c r="A60"/>
      <c r="B60"/>
    </row>
    <row r="61" spans="1:22" x14ac:dyDescent="0.25">
      <c r="A61"/>
      <c r="B61"/>
    </row>
    <row r="62" spans="1:22" x14ac:dyDescent="0.25">
      <c r="A62"/>
      <c r="B62"/>
    </row>
    <row r="63" spans="1:22" x14ac:dyDescent="0.25">
      <c r="A63"/>
      <c r="B63"/>
    </row>
    <row r="64" spans="1:2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535"/>
  <sheetViews>
    <sheetView workbookViewId="0">
      <pane ySplit="1" topLeftCell="A2" activePane="bottomLeft" state="frozen"/>
      <selection pane="bottomLeft" activeCell="D25" sqref="D25"/>
    </sheetView>
  </sheetViews>
  <sheetFormatPr defaultColWidth="8.85546875" defaultRowHeight="15" x14ac:dyDescent="0.25"/>
  <cols>
    <col min="1" max="1" width="9.140625" style="11"/>
    <col min="2" max="2" width="9.140625" style="5"/>
    <col min="3" max="3" width="16.28515625" bestFit="1" customWidth="1"/>
    <col min="4" max="4" width="19.85546875" bestFit="1" customWidth="1"/>
    <col min="5" max="5" width="21.7109375" bestFit="1" customWidth="1"/>
    <col min="6" max="6" width="100.28515625" bestFit="1" customWidth="1"/>
    <col min="7" max="7" width="29.42578125" bestFit="1" customWidth="1"/>
  </cols>
  <sheetData>
    <row r="1" spans="1:7" x14ac:dyDescent="0.25">
      <c r="A1" s="11" t="s">
        <v>122</v>
      </c>
      <c r="B1" s="5" t="s">
        <v>61</v>
      </c>
      <c r="C1" t="s">
        <v>29</v>
      </c>
      <c r="D1" t="s">
        <v>30</v>
      </c>
      <c r="E1" t="s">
        <v>31</v>
      </c>
      <c r="F1" t="s">
        <v>32</v>
      </c>
      <c r="G1" t="s">
        <v>33</v>
      </c>
    </row>
    <row r="2" spans="1:7" x14ac:dyDescent="0.25">
      <c r="A2" s="11">
        <v>70</v>
      </c>
      <c r="B2" s="5" t="s">
        <v>212</v>
      </c>
      <c r="C2" t="s">
        <v>198</v>
      </c>
      <c r="E2" t="s">
        <v>199</v>
      </c>
      <c r="F2" t="s">
        <v>200</v>
      </c>
      <c r="G2" t="s">
        <v>201</v>
      </c>
    </row>
    <row r="3" spans="1:7" x14ac:dyDescent="0.25">
      <c r="A3">
        <v>71</v>
      </c>
      <c r="B3" t="s">
        <v>258</v>
      </c>
      <c r="C3" s="4"/>
      <c r="E3" t="s">
        <v>259</v>
      </c>
      <c r="F3" t="s">
        <v>260</v>
      </c>
    </row>
    <row r="4" spans="1:7" x14ac:dyDescent="0.25">
      <c r="A4">
        <v>72</v>
      </c>
      <c r="B4" t="s">
        <v>287</v>
      </c>
      <c r="C4" s="4"/>
      <c r="D4">
        <v>445000</v>
      </c>
      <c r="E4" t="s">
        <v>259</v>
      </c>
      <c r="F4" t="s">
        <v>360</v>
      </c>
    </row>
    <row r="5" spans="1:7" x14ac:dyDescent="0.25">
      <c r="A5">
        <v>73</v>
      </c>
      <c r="B5" t="s">
        <v>358</v>
      </c>
      <c r="C5" s="4"/>
      <c r="E5" t="s">
        <v>199</v>
      </c>
      <c r="F5" t="s">
        <v>359</v>
      </c>
    </row>
    <row r="6" spans="1:7" x14ac:dyDescent="0.25">
      <c r="A6">
        <v>74</v>
      </c>
      <c r="B6" t="s">
        <v>412</v>
      </c>
      <c r="C6" s="4"/>
      <c r="D6">
        <v>64500</v>
      </c>
      <c r="E6" t="s">
        <v>199</v>
      </c>
      <c r="F6" t="s">
        <v>413</v>
      </c>
    </row>
    <row r="7" spans="1:7" x14ac:dyDescent="0.25">
      <c r="A7">
        <v>75</v>
      </c>
      <c r="B7" t="s">
        <v>535</v>
      </c>
      <c r="C7" t="s">
        <v>198</v>
      </c>
      <c r="E7" t="s">
        <v>199</v>
      </c>
      <c r="F7" t="s">
        <v>536</v>
      </c>
    </row>
    <row r="8" spans="1:7" x14ac:dyDescent="0.25">
      <c r="A8">
        <v>76</v>
      </c>
      <c r="B8" t="s">
        <v>563</v>
      </c>
      <c r="C8" t="s">
        <v>198</v>
      </c>
      <c r="D8">
        <v>309000</v>
      </c>
      <c r="E8" t="s">
        <v>259</v>
      </c>
      <c r="F8" t="s">
        <v>564</v>
      </c>
      <c r="G8" s="4"/>
    </row>
    <row r="9" spans="1:7" x14ac:dyDescent="0.25">
      <c r="A9">
        <v>77</v>
      </c>
      <c r="B9" t="s">
        <v>582</v>
      </c>
      <c r="C9" s="4" t="s">
        <v>198</v>
      </c>
      <c r="E9" t="s">
        <v>259</v>
      </c>
      <c r="F9" t="s">
        <v>583</v>
      </c>
      <c r="G9" s="4"/>
    </row>
    <row r="10" spans="1:7" x14ac:dyDescent="0.25">
      <c r="A10">
        <v>78</v>
      </c>
      <c r="B10" t="s">
        <v>643</v>
      </c>
      <c r="C10" t="s">
        <v>198</v>
      </c>
      <c r="D10" t="s">
        <v>644</v>
      </c>
      <c r="E10" t="s">
        <v>199</v>
      </c>
      <c r="F10" t="s">
        <v>645</v>
      </c>
    </row>
    <row r="11" spans="1:7" x14ac:dyDescent="0.25">
      <c r="A11">
        <v>79</v>
      </c>
      <c r="B11" t="s">
        <v>746</v>
      </c>
      <c r="E11" t="s">
        <v>259</v>
      </c>
      <c r="F11" t="s">
        <v>747</v>
      </c>
    </row>
    <row r="12" spans="1:7" x14ac:dyDescent="0.25">
      <c r="A12">
        <v>80</v>
      </c>
      <c r="B12" t="s">
        <v>798</v>
      </c>
      <c r="E12" t="s">
        <v>199</v>
      </c>
      <c r="G12" t="s">
        <v>799</v>
      </c>
    </row>
    <row r="13" spans="1:7" x14ac:dyDescent="0.25">
      <c r="A13" s="8">
        <v>81</v>
      </c>
      <c r="B13" s="8" t="s">
        <v>258</v>
      </c>
      <c r="C13" s="8"/>
      <c r="D13" s="8" t="s">
        <v>875</v>
      </c>
      <c r="E13" s="8" t="s">
        <v>259</v>
      </c>
      <c r="F13" s="8" t="s">
        <v>876</v>
      </c>
      <c r="G13" s="8" t="s">
        <v>877</v>
      </c>
    </row>
    <row r="14" spans="1:7" x14ac:dyDescent="0.25">
      <c r="A14" s="8">
        <v>82</v>
      </c>
      <c r="B14" s="8" t="s">
        <v>258</v>
      </c>
      <c r="C14" s="8"/>
      <c r="D14" s="8" t="s">
        <v>875</v>
      </c>
      <c r="E14" s="8" t="s">
        <v>259</v>
      </c>
      <c r="F14" s="8" t="s">
        <v>876</v>
      </c>
      <c r="G14" s="8" t="s">
        <v>877</v>
      </c>
    </row>
    <row r="15" spans="1:7" x14ac:dyDescent="0.25">
      <c r="A15" s="8">
        <v>83</v>
      </c>
      <c r="B15" s="8" t="s">
        <v>957</v>
      </c>
      <c r="C15" s="8"/>
      <c r="D15" s="8" t="s">
        <v>958</v>
      </c>
      <c r="E15" s="8" t="s">
        <v>259</v>
      </c>
      <c r="F15" t="s">
        <v>959</v>
      </c>
      <c r="G15" s="8" t="s">
        <v>877</v>
      </c>
    </row>
    <row r="16" spans="1:7"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s="4"/>
      <c r="B51" s="4"/>
    </row>
    <row r="52" spans="1:2" x14ac:dyDescent="0.25">
      <c r="A52" s="4"/>
      <c r="B52" s="4"/>
    </row>
    <row r="53" spans="1:2" x14ac:dyDescent="0.25">
      <c r="A53" s="4"/>
      <c r="B53" s="4"/>
    </row>
    <row r="54" spans="1:2" x14ac:dyDescent="0.25">
      <c r="A54" s="4"/>
      <c r="B54" s="4"/>
    </row>
    <row r="55" spans="1:2" x14ac:dyDescent="0.25">
      <c r="A55" s="4"/>
      <c r="B55" s="4"/>
    </row>
    <row r="56" spans="1:2" x14ac:dyDescent="0.25">
      <c r="A56" s="4"/>
      <c r="B56" s="4"/>
    </row>
    <row r="57" spans="1:2" x14ac:dyDescent="0.25">
      <c r="A57" s="4"/>
      <c r="B57" s="4"/>
    </row>
    <row r="58" spans="1:2" x14ac:dyDescent="0.25">
      <c r="A58" s="4"/>
      <c r="B58" s="4"/>
    </row>
    <row r="59" spans="1:2" x14ac:dyDescent="0.25">
      <c r="A59" s="4"/>
      <c r="B59" s="4"/>
    </row>
    <row r="60" spans="1:2" x14ac:dyDescent="0.25">
      <c r="A60" s="4"/>
      <c r="B60" s="4"/>
    </row>
    <row r="61" spans="1:2" x14ac:dyDescent="0.25">
      <c r="A61" s="4"/>
      <c r="B61" s="4"/>
    </row>
    <row r="62" spans="1:2" x14ac:dyDescent="0.25">
      <c r="A62" s="4"/>
      <c r="B62" s="4"/>
    </row>
    <row r="63" spans="1:2" x14ac:dyDescent="0.25">
      <c r="A63" s="4"/>
      <c r="B63" s="4"/>
    </row>
    <row r="64" spans="1:2" x14ac:dyDescent="0.25">
      <c r="A64" s="4"/>
      <c r="B64" s="4"/>
    </row>
    <row r="65" spans="1:2" x14ac:dyDescent="0.25">
      <c r="A65" s="4"/>
      <c r="B65" s="4"/>
    </row>
    <row r="66" spans="1:2" x14ac:dyDescent="0.25">
      <c r="A66" s="4"/>
      <c r="B66" s="4"/>
    </row>
    <row r="67" spans="1:2" x14ac:dyDescent="0.25">
      <c r="A67" s="4"/>
      <c r="B67" s="4"/>
    </row>
    <row r="68" spans="1:2" x14ac:dyDescent="0.25">
      <c r="A68" s="4"/>
      <c r="B68" s="4"/>
    </row>
    <row r="69" spans="1:2" x14ac:dyDescent="0.25">
      <c r="A69" s="4"/>
      <c r="B69" s="4"/>
    </row>
    <row r="70" spans="1:2" x14ac:dyDescent="0.25">
      <c r="A70" s="4"/>
      <c r="B70" s="4"/>
    </row>
    <row r="71" spans="1:2" x14ac:dyDescent="0.25">
      <c r="A71" s="4"/>
      <c r="B71" s="4"/>
    </row>
    <row r="72" spans="1:2" x14ac:dyDescent="0.25">
      <c r="A72" s="4"/>
      <c r="B72" s="4"/>
    </row>
    <row r="73" spans="1:2" x14ac:dyDescent="0.25">
      <c r="A73" s="4"/>
      <c r="B73" s="4"/>
    </row>
    <row r="74" spans="1:2" x14ac:dyDescent="0.25">
      <c r="A74" s="4"/>
      <c r="B74" s="4"/>
    </row>
    <row r="75" spans="1:2" x14ac:dyDescent="0.25">
      <c r="A75" s="4"/>
      <c r="B75" s="4"/>
    </row>
    <row r="76" spans="1:2" x14ac:dyDescent="0.25">
      <c r="A76" s="4"/>
      <c r="B76" s="4"/>
    </row>
    <row r="77" spans="1:2" x14ac:dyDescent="0.25">
      <c r="A77" s="4"/>
      <c r="B77" s="4"/>
    </row>
    <row r="78" spans="1:2" x14ac:dyDescent="0.25">
      <c r="A78" s="4"/>
      <c r="B78" s="4"/>
    </row>
    <row r="79" spans="1:2" x14ac:dyDescent="0.25">
      <c r="A79" s="4"/>
      <c r="B79" s="4"/>
    </row>
    <row r="80" spans="1:2" x14ac:dyDescent="0.25">
      <c r="A80" s="4"/>
      <c r="B80" s="4"/>
    </row>
    <row r="81" spans="1:2" x14ac:dyDescent="0.25">
      <c r="A81" s="4"/>
      <c r="B81" s="4"/>
    </row>
    <row r="82" spans="1:2" x14ac:dyDescent="0.25">
      <c r="A82" s="4"/>
      <c r="B82" s="4"/>
    </row>
    <row r="83" spans="1:2" x14ac:dyDescent="0.25">
      <c r="A83" s="4"/>
      <c r="B83" s="4"/>
    </row>
    <row r="84" spans="1:2" x14ac:dyDescent="0.25">
      <c r="A84" s="4"/>
      <c r="B84" s="4"/>
    </row>
    <row r="85" spans="1:2" x14ac:dyDescent="0.25">
      <c r="A85" s="4"/>
      <c r="B85" s="4"/>
    </row>
    <row r="86" spans="1:2" x14ac:dyDescent="0.25">
      <c r="A86" s="4"/>
      <c r="B86" s="4"/>
    </row>
    <row r="87" spans="1:2" x14ac:dyDescent="0.25">
      <c r="A87" s="4"/>
      <c r="B87" s="4"/>
    </row>
    <row r="88" spans="1:2" x14ac:dyDescent="0.25">
      <c r="A88" s="4"/>
      <c r="B88" s="4"/>
    </row>
    <row r="89" spans="1:2" x14ac:dyDescent="0.25">
      <c r="A89" s="4"/>
      <c r="B89" s="4"/>
    </row>
    <row r="90" spans="1:2" x14ac:dyDescent="0.25">
      <c r="A90" s="4"/>
      <c r="B90" s="4"/>
    </row>
    <row r="91" spans="1:2" x14ac:dyDescent="0.25">
      <c r="A91" s="4"/>
      <c r="B91" s="4"/>
    </row>
    <row r="92" spans="1:2" x14ac:dyDescent="0.25">
      <c r="A92" s="4"/>
      <c r="B92" s="4"/>
    </row>
    <row r="93" spans="1:2" x14ac:dyDescent="0.25">
      <c r="A93" s="4"/>
      <c r="B93" s="4"/>
    </row>
    <row r="94" spans="1:2" x14ac:dyDescent="0.25">
      <c r="A94" s="4"/>
      <c r="B94" s="4"/>
    </row>
    <row r="95" spans="1:2" x14ac:dyDescent="0.25">
      <c r="A95" s="4"/>
      <c r="B95" s="4"/>
    </row>
    <row r="96" spans="1:2" x14ac:dyDescent="0.25">
      <c r="A96" s="4"/>
      <c r="B96" s="4"/>
    </row>
    <row r="97" spans="1:2" x14ac:dyDescent="0.25">
      <c r="A97" s="4"/>
      <c r="B97" s="4"/>
    </row>
    <row r="98" spans="1:2" x14ac:dyDescent="0.25">
      <c r="A98" s="4"/>
      <c r="B98" s="4"/>
    </row>
    <row r="99" spans="1:2" x14ac:dyDescent="0.25">
      <c r="A99" s="4"/>
      <c r="B99" s="4"/>
    </row>
    <row r="100" spans="1:2" x14ac:dyDescent="0.25">
      <c r="A100" s="4"/>
      <c r="B100" s="4"/>
    </row>
    <row r="101" spans="1:2" x14ac:dyDescent="0.25">
      <c r="A101" s="4"/>
      <c r="B101" s="4"/>
    </row>
    <row r="102" spans="1:2" x14ac:dyDescent="0.25">
      <c r="A102" s="4"/>
      <c r="B102" s="4"/>
    </row>
    <row r="103" spans="1:2" x14ac:dyDescent="0.25">
      <c r="A103" s="4"/>
      <c r="B103" s="4"/>
    </row>
    <row r="104" spans="1:2" x14ac:dyDescent="0.25">
      <c r="A104" s="4"/>
      <c r="B104" s="4"/>
    </row>
    <row r="105" spans="1:2" x14ac:dyDescent="0.25">
      <c r="A105" s="4"/>
      <c r="B105" s="4"/>
    </row>
    <row r="106" spans="1:2" x14ac:dyDescent="0.25">
      <c r="A106" s="4"/>
      <c r="B106" s="4"/>
    </row>
    <row r="107" spans="1:2" x14ac:dyDescent="0.25">
      <c r="A107" s="4"/>
      <c r="B107" s="4"/>
    </row>
    <row r="108" spans="1:2" x14ac:dyDescent="0.25">
      <c r="A108" s="4"/>
      <c r="B108" s="4"/>
    </row>
    <row r="109" spans="1:2" x14ac:dyDescent="0.25">
      <c r="A109" s="4"/>
      <c r="B109" s="4"/>
    </row>
    <row r="110" spans="1:2" x14ac:dyDescent="0.25">
      <c r="A110" s="4"/>
      <c r="B110" s="4"/>
    </row>
    <row r="111" spans="1:2" x14ac:dyDescent="0.25">
      <c r="A111" s="4"/>
      <c r="B111" s="4"/>
    </row>
    <row r="112" spans="1:2" x14ac:dyDescent="0.25">
      <c r="A112" s="4"/>
      <c r="B112" s="4"/>
    </row>
    <row r="113" spans="1:2" x14ac:dyDescent="0.25">
      <c r="A113" s="4"/>
      <c r="B113" s="4"/>
    </row>
    <row r="114" spans="1:2" x14ac:dyDescent="0.25">
      <c r="A114" s="4"/>
      <c r="B114" s="4"/>
    </row>
    <row r="115" spans="1:2" x14ac:dyDescent="0.25">
      <c r="A115" s="4"/>
      <c r="B115" s="4"/>
    </row>
    <row r="116" spans="1:2" x14ac:dyDescent="0.25">
      <c r="A116" s="4"/>
      <c r="B116" s="4"/>
    </row>
    <row r="117" spans="1:2" x14ac:dyDescent="0.25">
      <c r="A117" s="4"/>
      <c r="B117" s="4"/>
    </row>
    <row r="118" spans="1:2" x14ac:dyDescent="0.25">
      <c r="A118" s="4"/>
      <c r="B118" s="4"/>
    </row>
    <row r="119" spans="1:2" x14ac:dyDescent="0.25">
      <c r="A119" s="4"/>
      <c r="B119" s="4"/>
    </row>
    <row r="120" spans="1:2" x14ac:dyDescent="0.25">
      <c r="A120" s="4"/>
      <c r="B120" s="4"/>
    </row>
    <row r="121" spans="1:2" x14ac:dyDescent="0.25">
      <c r="A121" s="4"/>
      <c r="B121" s="4"/>
    </row>
    <row r="122" spans="1:2" x14ac:dyDescent="0.25">
      <c r="A122" s="4"/>
      <c r="B122" s="4"/>
    </row>
    <row r="123" spans="1:2" x14ac:dyDescent="0.25">
      <c r="A123" s="4"/>
      <c r="B123" s="4"/>
    </row>
    <row r="124" spans="1:2" x14ac:dyDescent="0.25">
      <c r="A124" s="4"/>
      <c r="B124" s="4"/>
    </row>
    <row r="125" spans="1:2" x14ac:dyDescent="0.25">
      <c r="A125" s="4"/>
      <c r="B125" s="4"/>
    </row>
    <row r="126" spans="1:2" x14ac:dyDescent="0.25">
      <c r="A126" s="4"/>
      <c r="B126" s="4"/>
    </row>
    <row r="127" spans="1:2" x14ac:dyDescent="0.25">
      <c r="A127" s="4"/>
      <c r="B127" s="4"/>
    </row>
    <row r="128" spans="1:2" x14ac:dyDescent="0.25">
      <c r="A128" s="4"/>
      <c r="B128" s="4"/>
    </row>
    <row r="129" spans="1:2" x14ac:dyDescent="0.25">
      <c r="A129" s="4"/>
      <c r="B129" s="4"/>
    </row>
    <row r="130" spans="1:2" x14ac:dyDescent="0.25">
      <c r="A130" s="4"/>
      <c r="B130" s="4"/>
    </row>
    <row r="131" spans="1:2" x14ac:dyDescent="0.25">
      <c r="A131" s="4"/>
      <c r="B131" s="4"/>
    </row>
    <row r="132" spans="1:2" x14ac:dyDescent="0.25">
      <c r="A132" s="4"/>
      <c r="B132" s="4"/>
    </row>
    <row r="133" spans="1:2" x14ac:dyDescent="0.25">
      <c r="A133" s="4"/>
      <c r="B133" s="4"/>
    </row>
    <row r="134" spans="1:2" x14ac:dyDescent="0.25">
      <c r="A134" s="4"/>
      <c r="B134" s="4"/>
    </row>
    <row r="135" spans="1:2" x14ac:dyDescent="0.25">
      <c r="A135" s="4"/>
      <c r="B135" s="4"/>
    </row>
    <row r="136" spans="1:2" x14ac:dyDescent="0.25">
      <c r="A136" s="4"/>
      <c r="B136" s="4"/>
    </row>
    <row r="137" spans="1:2" x14ac:dyDescent="0.25">
      <c r="A137" s="4"/>
      <c r="B137" s="4"/>
    </row>
    <row r="138" spans="1:2" x14ac:dyDescent="0.25">
      <c r="A138" s="4"/>
      <c r="B138" s="4"/>
    </row>
    <row r="139" spans="1:2" x14ac:dyDescent="0.25">
      <c r="A139" s="4"/>
      <c r="B139" s="4"/>
    </row>
    <row r="140" spans="1:2" x14ac:dyDescent="0.25">
      <c r="A140" s="4"/>
      <c r="B140" s="4"/>
    </row>
    <row r="141" spans="1:2" x14ac:dyDescent="0.25">
      <c r="A141" s="4"/>
      <c r="B141" s="4"/>
    </row>
    <row r="142" spans="1:2" x14ac:dyDescent="0.25">
      <c r="A142" s="4"/>
      <c r="B142" s="4"/>
    </row>
    <row r="143" spans="1:2" x14ac:dyDescent="0.25">
      <c r="A143" s="4"/>
      <c r="B143" s="4"/>
    </row>
    <row r="144" spans="1:2" x14ac:dyDescent="0.25">
      <c r="A144" s="4"/>
      <c r="B144" s="4"/>
    </row>
    <row r="145" spans="1:2" x14ac:dyDescent="0.25">
      <c r="A145" s="4"/>
      <c r="B145" s="4"/>
    </row>
    <row r="146" spans="1:2" x14ac:dyDescent="0.25">
      <c r="A146" s="4"/>
      <c r="B146" s="4"/>
    </row>
    <row r="147" spans="1:2" x14ac:dyDescent="0.25">
      <c r="A147" s="4"/>
      <c r="B147" s="4"/>
    </row>
    <row r="148" spans="1:2" x14ac:dyDescent="0.25">
      <c r="A148" s="4"/>
      <c r="B148" s="4"/>
    </row>
    <row r="149" spans="1:2" x14ac:dyDescent="0.25">
      <c r="A149" s="4"/>
      <c r="B149" s="4"/>
    </row>
    <row r="150" spans="1:2" x14ac:dyDescent="0.25">
      <c r="A150" s="4"/>
      <c r="B150" s="4"/>
    </row>
    <row r="151" spans="1:2" x14ac:dyDescent="0.25">
      <c r="A151" s="4"/>
      <c r="B151" s="4"/>
    </row>
    <row r="152" spans="1:2" x14ac:dyDescent="0.25">
      <c r="A152" s="4"/>
      <c r="B152" s="4"/>
    </row>
    <row r="153" spans="1:2" x14ac:dyDescent="0.25">
      <c r="A153" s="4"/>
      <c r="B153" s="4"/>
    </row>
    <row r="154" spans="1:2" x14ac:dyDescent="0.25">
      <c r="A154" s="4"/>
      <c r="B154" s="4"/>
    </row>
    <row r="155" spans="1:2" x14ac:dyDescent="0.25">
      <c r="A155" s="4"/>
      <c r="B155" s="4"/>
    </row>
    <row r="156" spans="1:2" x14ac:dyDescent="0.25">
      <c r="A156" s="4"/>
      <c r="B156" s="4"/>
    </row>
    <row r="157" spans="1:2" x14ac:dyDescent="0.25">
      <c r="A157" s="4"/>
      <c r="B157" s="4"/>
    </row>
    <row r="158" spans="1:2" x14ac:dyDescent="0.25">
      <c r="A158" s="4"/>
      <c r="B158" s="4"/>
    </row>
    <row r="159" spans="1:2" x14ac:dyDescent="0.25">
      <c r="A159" s="4"/>
      <c r="B159" s="4"/>
    </row>
    <row r="160" spans="1:2" x14ac:dyDescent="0.25">
      <c r="A160" s="4"/>
      <c r="B160" s="4"/>
    </row>
    <row r="161" spans="1:2" x14ac:dyDescent="0.25">
      <c r="A161" s="4"/>
      <c r="B161" s="4"/>
    </row>
    <row r="162" spans="1:2" x14ac:dyDescent="0.25">
      <c r="A162" s="4"/>
      <c r="B162" s="4"/>
    </row>
    <row r="163" spans="1:2" x14ac:dyDescent="0.25">
      <c r="A163" s="4"/>
      <c r="B163" s="4"/>
    </row>
    <row r="164" spans="1:2" x14ac:dyDescent="0.25">
      <c r="A164" s="4"/>
      <c r="B164" s="4"/>
    </row>
    <row r="165" spans="1:2" x14ac:dyDescent="0.25">
      <c r="A165" s="4"/>
      <c r="B165" s="4"/>
    </row>
    <row r="166" spans="1:2" x14ac:dyDescent="0.25">
      <c r="A166" s="4"/>
      <c r="B166" s="4"/>
    </row>
    <row r="167" spans="1:2" x14ac:dyDescent="0.25">
      <c r="A167" s="4"/>
      <c r="B167" s="4"/>
    </row>
    <row r="168" spans="1:2" x14ac:dyDescent="0.25">
      <c r="A168" s="4"/>
      <c r="B168" s="4"/>
    </row>
    <row r="169" spans="1:2" x14ac:dyDescent="0.25">
      <c r="A169" s="4"/>
      <c r="B169" s="4"/>
    </row>
    <row r="170" spans="1:2" x14ac:dyDescent="0.25">
      <c r="A170" s="4"/>
      <c r="B170" s="4"/>
    </row>
    <row r="171" spans="1:2" x14ac:dyDescent="0.25">
      <c r="A171" s="4"/>
      <c r="B171" s="4"/>
    </row>
    <row r="172" spans="1:2" x14ac:dyDescent="0.25">
      <c r="A172" s="4"/>
      <c r="B172" s="4"/>
    </row>
    <row r="173" spans="1:2" x14ac:dyDescent="0.25">
      <c r="A173" s="4"/>
      <c r="B173" s="4"/>
    </row>
    <row r="174" spans="1:2" x14ac:dyDescent="0.25">
      <c r="A174" s="4"/>
      <c r="B174" s="4"/>
    </row>
    <row r="175" spans="1:2" x14ac:dyDescent="0.25">
      <c r="A175" s="4"/>
      <c r="B175" s="4"/>
    </row>
    <row r="176" spans="1:2" x14ac:dyDescent="0.25">
      <c r="A176" s="4"/>
      <c r="B176" s="4"/>
    </row>
    <row r="177" spans="1:2" x14ac:dyDescent="0.25">
      <c r="A177" s="4"/>
      <c r="B177" s="4"/>
    </row>
    <row r="178" spans="1:2" x14ac:dyDescent="0.25">
      <c r="A178" s="4"/>
      <c r="B178" s="4"/>
    </row>
    <row r="179" spans="1:2" x14ac:dyDescent="0.25">
      <c r="A179" s="4"/>
      <c r="B179" s="4"/>
    </row>
    <row r="180" spans="1:2" x14ac:dyDescent="0.25">
      <c r="A180" s="4"/>
      <c r="B180" s="4"/>
    </row>
    <row r="181" spans="1:2" x14ac:dyDescent="0.25">
      <c r="A181" s="4"/>
      <c r="B181" s="4"/>
    </row>
    <row r="182" spans="1:2" x14ac:dyDescent="0.25">
      <c r="A182" s="4"/>
      <c r="B182" s="4"/>
    </row>
    <row r="183" spans="1:2" x14ac:dyDescent="0.25">
      <c r="A183" s="4"/>
      <c r="B183" s="4"/>
    </row>
    <row r="184" spans="1:2" x14ac:dyDescent="0.25">
      <c r="A184" s="4"/>
      <c r="B184" s="4"/>
    </row>
    <row r="185" spans="1:2" x14ac:dyDescent="0.25">
      <c r="A185" s="4"/>
      <c r="B185" s="4"/>
    </row>
    <row r="186" spans="1:2" x14ac:dyDescent="0.25">
      <c r="A186" s="4"/>
      <c r="B186" s="4"/>
    </row>
    <row r="187" spans="1:2" x14ac:dyDescent="0.25">
      <c r="A187" s="4"/>
      <c r="B187" s="4"/>
    </row>
    <row r="188" spans="1:2" x14ac:dyDescent="0.25">
      <c r="A188" s="4"/>
      <c r="B188" s="4"/>
    </row>
    <row r="189" spans="1:2" x14ac:dyDescent="0.25">
      <c r="A189" s="4"/>
      <c r="B189" s="4"/>
    </row>
    <row r="190" spans="1:2" x14ac:dyDescent="0.25">
      <c r="A190" s="4"/>
      <c r="B190" s="4"/>
    </row>
    <row r="191" spans="1:2" x14ac:dyDescent="0.25">
      <c r="A191" s="4"/>
      <c r="B191" s="4"/>
    </row>
    <row r="192" spans="1:2" x14ac:dyDescent="0.25">
      <c r="A192" s="4"/>
      <c r="B192" s="4"/>
    </row>
    <row r="193" spans="1:2" x14ac:dyDescent="0.25">
      <c r="A193" s="4"/>
      <c r="B193" s="4"/>
    </row>
    <row r="194" spans="1:2" x14ac:dyDescent="0.25">
      <c r="A194" s="4"/>
      <c r="B194" s="4"/>
    </row>
    <row r="195" spans="1:2" x14ac:dyDescent="0.25">
      <c r="A195" s="4"/>
      <c r="B195" s="4"/>
    </row>
    <row r="196" spans="1:2" x14ac:dyDescent="0.25">
      <c r="A196" s="4"/>
      <c r="B196" s="4"/>
    </row>
    <row r="197" spans="1:2" x14ac:dyDescent="0.25">
      <c r="A197" s="4"/>
      <c r="B197" s="4"/>
    </row>
    <row r="198" spans="1:2" x14ac:dyDescent="0.25">
      <c r="A198" s="4"/>
      <c r="B198" s="4"/>
    </row>
    <row r="199" spans="1:2" x14ac:dyDescent="0.25">
      <c r="A199" s="4"/>
      <c r="B199" s="4"/>
    </row>
    <row r="200" spans="1:2" x14ac:dyDescent="0.25">
      <c r="A200" s="4"/>
      <c r="B200" s="4"/>
    </row>
    <row r="201" spans="1:2" x14ac:dyDescent="0.25">
      <c r="A201" s="4"/>
      <c r="B201" s="4"/>
    </row>
    <row r="202" spans="1:2" x14ac:dyDescent="0.25">
      <c r="A202" s="4"/>
      <c r="B202" s="4"/>
    </row>
    <row r="203" spans="1:2" x14ac:dyDescent="0.25">
      <c r="A203" s="4"/>
      <c r="B203" s="4"/>
    </row>
    <row r="204" spans="1:2" x14ac:dyDescent="0.25">
      <c r="A204" s="4"/>
      <c r="B204" s="4"/>
    </row>
    <row r="205" spans="1:2" x14ac:dyDescent="0.25">
      <c r="A205" s="4"/>
      <c r="B205" s="4"/>
    </row>
    <row r="206" spans="1:2" x14ac:dyDescent="0.25">
      <c r="A206" s="4"/>
      <c r="B206" s="4"/>
    </row>
    <row r="207" spans="1:2" x14ac:dyDescent="0.25">
      <c r="A207" s="4"/>
      <c r="B207" s="4"/>
    </row>
    <row r="208" spans="1:2" x14ac:dyDescent="0.25">
      <c r="A208" s="4"/>
      <c r="B208" s="4"/>
    </row>
    <row r="209" spans="1:2" x14ac:dyDescent="0.25">
      <c r="A209" s="4"/>
      <c r="B209" s="4"/>
    </row>
    <row r="210" spans="1:2" x14ac:dyDescent="0.25">
      <c r="A210" s="4"/>
      <c r="B210" s="4"/>
    </row>
    <row r="211" spans="1:2" x14ac:dyDescent="0.25">
      <c r="A211" s="4"/>
      <c r="B211" s="4"/>
    </row>
    <row r="212" spans="1:2" x14ac:dyDescent="0.25">
      <c r="A212" s="4"/>
      <c r="B212" s="4"/>
    </row>
    <row r="213" spans="1:2" x14ac:dyDescent="0.25">
      <c r="A213" s="4"/>
      <c r="B213" s="4"/>
    </row>
    <row r="214" spans="1:2" x14ac:dyDescent="0.25">
      <c r="A214" s="4"/>
      <c r="B214" s="4"/>
    </row>
    <row r="215" spans="1:2" x14ac:dyDescent="0.25">
      <c r="A215" s="4"/>
      <c r="B215" s="4"/>
    </row>
    <row r="216" spans="1:2" x14ac:dyDescent="0.25">
      <c r="A216" s="4"/>
      <c r="B216" s="4"/>
    </row>
    <row r="217" spans="1:2" x14ac:dyDescent="0.25">
      <c r="A217" s="4"/>
      <c r="B217" s="4"/>
    </row>
    <row r="218" spans="1:2" x14ac:dyDescent="0.25">
      <c r="A218" s="4"/>
      <c r="B218" s="4"/>
    </row>
    <row r="219" spans="1:2" x14ac:dyDescent="0.25">
      <c r="A219" s="4"/>
      <c r="B219" s="4"/>
    </row>
    <row r="220" spans="1:2" x14ac:dyDescent="0.25">
      <c r="A220" s="4"/>
      <c r="B220" s="4"/>
    </row>
    <row r="221" spans="1:2" x14ac:dyDescent="0.25">
      <c r="A221" s="4"/>
      <c r="B221" s="4"/>
    </row>
    <row r="222" spans="1:2" x14ac:dyDescent="0.25">
      <c r="A222" s="4"/>
      <c r="B222" s="4"/>
    </row>
    <row r="223" spans="1:2" x14ac:dyDescent="0.25">
      <c r="A223" s="4"/>
      <c r="B223" s="4"/>
    </row>
    <row r="224" spans="1:2" x14ac:dyDescent="0.25">
      <c r="A224" s="4"/>
      <c r="B224" s="4"/>
    </row>
    <row r="225" spans="1:2" x14ac:dyDescent="0.25">
      <c r="A225" s="4"/>
      <c r="B225" s="4"/>
    </row>
    <row r="226" spans="1:2" x14ac:dyDescent="0.25">
      <c r="A226" s="4"/>
      <c r="B226" s="4"/>
    </row>
    <row r="227" spans="1:2" x14ac:dyDescent="0.25">
      <c r="A227" s="4"/>
      <c r="B227" s="4"/>
    </row>
    <row r="228" spans="1:2" x14ac:dyDescent="0.25">
      <c r="A228" s="4"/>
      <c r="B228" s="4"/>
    </row>
    <row r="229" spans="1:2" x14ac:dyDescent="0.25">
      <c r="A229" s="4"/>
      <c r="B229" s="4"/>
    </row>
    <row r="230" spans="1:2" x14ac:dyDescent="0.25">
      <c r="A230" s="4"/>
      <c r="B230" s="4"/>
    </row>
    <row r="231" spans="1:2" x14ac:dyDescent="0.25">
      <c r="A231" s="4"/>
      <c r="B231" s="4"/>
    </row>
    <row r="232" spans="1:2" x14ac:dyDescent="0.25">
      <c r="A232" s="4"/>
      <c r="B232" s="4"/>
    </row>
    <row r="233" spans="1:2" x14ac:dyDescent="0.25">
      <c r="A233" s="4"/>
      <c r="B233" s="4"/>
    </row>
    <row r="234" spans="1:2" x14ac:dyDescent="0.25">
      <c r="A234" s="4"/>
      <c r="B234" s="4"/>
    </row>
    <row r="235" spans="1:2" x14ac:dyDescent="0.25">
      <c r="A235" s="4"/>
      <c r="B235" s="4"/>
    </row>
    <row r="236" spans="1:2" x14ac:dyDescent="0.25">
      <c r="A236" s="4"/>
      <c r="B236" s="4"/>
    </row>
    <row r="237" spans="1:2" x14ac:dyDescent="0.25">
      <c r="A237" s="4"/>
      <c r="B237" s="4"/>
    </row>
    <row r="238" spans="1:2" x14ac:dyDescent="0.25">
      <c r="A238" s="4"/>
      <c r="B238" s="4"/>
    </row>
    <row r="239" spans="1:2" x14ac:dyDescent="0.25">
      <c r="A239" s="4"/>
      <c r="B239" s="4"/>
    </row>
    <row r="240" spans="1:2" x14ac:dyDescent="0.25">
      <c r="A240" s="4"/>
      <c r="B240" s="4"/>
    </row>
    <row r="241" spans="1:2" x14ac:dyDescent="0.25">
      <c r="A241" s="4"/>
      <c r="B241" s="4"/>
    </row>
    <row r="242" spans="1:2" x14ac:dyDescent="0.25">
      <c r="A242" s="4"/>
      <c r="B242" s="4"/>
    </row>
    <row r="243" spans="1:2" x14ac:dyDescent="0.25">
      <c r="A243" s="4"/>
      <c r="B243" s="4"/>
    </row>
    <row r="244" spans="1:2" x14ac:dyDescent="0.25">
      <c r="A244" s="4"/>
      <c r="B244" s="4"/>
    </row>
    <row r="245" spans="1:2" x14ac:dyDescent="0.25">
      <c r="A245" s="4"/>
      <c r="B245" s="4"/>
    </row>
    <row r="246" spans="1:2" x14ac:dyDescent="0.25">
      <c r="A246" s="4"/>
      <c r="B246" s="4"/>
    </row>
    <row r="247" spans="1:2" x14ac:dyDescent="0.25">
      <c r="A247" s="4"/>
      <c r="B247" s="4"/>
    </row>
    <row r="248" spans="1:2" x14ac:dyDescent="0.25">
      <c r="A248" s="4"/>
      <c r="B248" s="4"/>
    </row>
    <row r="249" spans="1:2" x14ac:dyDescent="0.25">
      <c r="A249" s="4"/>
      <c r="B249" s="4"/>
    </row>
    <row r="250" spans="1:2" x14ac:dyDescent="0.25">
      <c r="A250" s="4"/>
      <c r="B250" s="4"/>
    </row>
    <row r="251" spans="1:2" x14ac:dyDescent="0.25">
      <c r="A251" s="4"/>
      <c r="B251" s="4"/>
    </row>
    <row r="252" spans="1:2" x14ac:dyDescent="0.25">
      <c r="A252" s="4"/>
      <c r="B252" s="4"/>
    </row>
    <row r="253" spans="1:2" x14ac:dyDescent="0.25">
      <c r="A253" s="4"/>
      <c r="B253" s="4"/>
    </row>
    <row r="254" spans="1:2" x14ac:dyDescent="0.25">
      <c r="A254" s="4"/>
      <c r="B254" s="4"/>
    </row>
    <row r="255" spans="1:2" x14ac:dyDescent="0.25">
      <c r="A255" s="4"/>
      <c r="B255" s="4"/>
    </row>
    <row r="256" spans="1:2" x14ac:dyDescent="0.25">
      <c r="A256" s="4"/>
      <c r="B256" s="4"/>
    </row>
    <row r="257" spans="1:2" x14ac:dyDescent="0.25">
      <c r="A257" s="4"/>
      <c r="B257" s="4"/>
    </row>
    <row r="258" spans="1:2" x14ac:dyDescent="0.25">
      <c r="A258" s="4"/>
      <c r="B258" s="4"/>
    </row>
    <row r="259" spans="1:2" x14ac:dyDescent="0.25">
      <c r="A259" s="4"/>
      <c r="B259" s="4"/>
    </row>
    <row r="260" spans="1:2" x14ac:dyDescent="0.25">
      <c r="A260" s="4"/>
      <c r="B260" s="4"/>
    </row>
    <row r="261" spans="1:2" x14ac:dyDescent="0.25">
      <c r="A261" s="4"/>
      <c r="B261" s="4"/>
    </row>
    <row r="262" spans="1:2" x14ac:dyDescent="0.25">
      <c r="A262" s="4"/>
      <c r="B262" s="4"/>
    </row>
    <row r="263" spans="1:2" x14ac:dyDescent="0.25">
      <c r="A263" s="4"/>
      <c r="B263" s="4"/>
    </row>
    <row r="264" spans="1:2" x14ac:dyDescent="0.25">
      <c r="A264" s="4"/>
      <c r="B264" s="4"/>
    </row>
    <row r="265" spans="1:2" x14ac:dyDescent="0.25">
      <c r="A265" s="4"/>
      <c r="B265" s="4"/>
    </row>
    <row r="266" spans="1:2" x14ac:dyDescent="0.25">
      <c r="A266" s="4"/>
      <c r="B266" s="4"/>
    </row>
    <row r="267" spans="1:2" x14ac:dyDescent="0.25">
      <c r="A267" s="4"/>
      <c r="B267" s="4"/>
    </row>
    <row r="268" spans="1:2" x14ac:dyDescent="0.25">
      <c r="A268" s="4"/>
      <c r="B268" s="4"/>
    </row>
    <row r="269" spans="1:2" x14ac:dyDescent="0.25">
      <c r="A269" s="4"/>
      <c r="B269" s="4"/>
    </row>
    <row r="270" spans="1:2" x14ac:dyDescent="0.25">
      <c r="A270" s="4"/>
      <c r="B270" s="4"/>
    </row>
    <row r="271" spans="1:2" x14ac:dyDescent="0.25">
      <c r="A271" s="4"/>
      <c r="B271" s="4"/>
    </row>
    <row r="272" spans="1:2" x14ac:dyDescent="0.25">
      <c r="A272" s="4"/>
      <c r="B272" s="4"/>
    </row>
    <row r="273" spans="1:2" x14ac:dyDescent="0.25">
      <c r="A273" s="4"/>
      <c r="B273" s="4"/>
    </row>
    <row r="274" spans="1:2" x14ac:dyDescent="0.25">
      <c r="A274" s="4"/>
      <c r="B274" s="4"/>
    </row>
    <row r="275" spans="1:2" x14ac:dyDescent="0.25">
      <c r="A275" s="4"/>
      <c r="B275" s="4"/>
    </row>
    <row r="276" spans="1:2" x14ac:dyDescent="0.25">
      <c r="A276" s="4"/>
      <c r="B276" s="4"/>
    </row>
    <row r="277" spans="1:2" x14ac:dyDescent="0.25">
      <c r="A277" s="4"/>
      <c r="B277" s="4"/>
    </row>
    <row r="278" spans="1:2" x14ac:dyDescent="0.25">
      <c r="A278" s="4"/>
      <c r="B278" s="4"/>
    </row>
    <row r="279" spans="1:2" x14ac:dyDescent="0.25">
      <c r="A279" s="4"/>
      <c r="B279" s="4"/>
    </row>
    <row r="280" spans="1:2" x14ac:dyDescent="0.25">
      <c r="A280" s="4"/>
      <c r="B280" s="4"/>
    </row>
    <row r="281" spans="1:2" x14ac:dyDescent="0.25">
      <c r="A281" s="4"/>
      <c r="B281" s="4"/>
    </row>
    <row r="282" spans="1:2" x14ac:dyDescent="0.25">
      <c r="A282" s="4"/>
      <c r="B282" s="4"/>
    </row>
    <row r="283" spans="1:2" x14ac:dyDescent="0.25">
      <c r="A283" s="4"/>
      <c r="B283" s="4"/>
    </row>
    <row r="284" spans="1:2" x14ac:dyDescent="0.25">
      <c r="A284" s="4"/>
      <c r="B284" s="4"/>
    </row>
    <row r="285" spans="1:2" x14ac:dyDescent="0.25">
      <c r="A285" s="4"/>
      <c r="B285" s="4"/>
    </row>
    <row r="286" spans="1:2" x14ac:dyDescent="0.25">
      <c r="A286" s="4"/>
      <c r="B286" s="4"/>
    </row>
    <row r="287" spans="1:2" x14ac:dyDescent="0.25">
      <c r="A287" s="4"/>
      <c r="B287" s="4"/>
    </row>
    <row r="288" spans="1:2" x14ac:dyDescent="0.25">
      <c r="A288" s="4"/>
      <c r="B288" s="4"/>
    </row>
    <row r="289" spans="1:2" x14ac:dyDescent="0.25">
      <c r="A289" s="4"/>
      <c r="B289" s="4"/>
    </row>
    <row r="290" spans="1:2" x14ac:dyDescent="0.25">
      <c r="A290" s="4"/>
      <c r="B290" s="4"/>
    </row>
    <row r="291" spans="1:2" x14ac:dyDescent="0.25">
      <c r="A291" s="4"/>
      <c r="B291" s="4"/>
    </row>
    <row r="292" spans="1:2" x14ac:dyDescent="0.25">
      <c r="A292" s="4"/>
      <c r="B292" s="4"/>
    </row>
    <row r="293" spans="1:2" x14ac:dyDescent="0.25">
      <c r="A293" s="4"/>
      <c r="B293" s="4"/>
    </row>
    <row r="294" spans="1:2" x14ac:dyDescent="0.25">
      <c r="A294" s="4"/>
      <c r="B294" s="4"/>
    </row>
    <row r="295" spans="1:2" x14ac:dyDescent="0.25">
      <c r="A295" s="4"/>
      <c r="B295" s="4"/>
    </row>
    <row r="296" spans="1:2" x14ac:dyDescent="0.25">
      <c r="A296" s="4"/>
      <c r="B296" s="4"/>
    </row>
    <row r="297" spans="1:2" x14ac:dyDescent="0.25">
      <c r="A297" s="4"/>
      <c r="B297" s="4"/>
    </row>
    <row r="298" spans="1:2" x14ac:dyDescent="0.25">
      <c r="A298" s="4"/>
      <c r="B298" s="4"/>
    </row>
    <row r="299" spans="1:2" x14ac:dyDescent="0.25">
      <c r="A299" s="4"/>
      <c r="B299" s="4"/>
    </row>
    <row r="300" spans="1:2" x14ac:dyDescent="0.25">
      <c r="A300" s="4"/>
      <c r="B300" s="4"/>
    </row>
    <row r="301" spans="1:2" x14ac:dyDescent="0.25">
      <c r="A301" s="4"/>
      <c r="B301" s="4"/>
    </row>
    <row r="302" spans="1:2" x14ac:dyDescent="0.25">
      <c r="A302" s="4"/>
      <c r="B302" s="4"/>
    </row>
    <row r="303" spans="1:2" x14ac:dyDescent="0.25">
      <c r="A303" s="4"/>
      <c r="B303" s="4"/>
    </row>
    <row r="304" spans="1:2" x14ac:dyDescent="0.25">
      <c r="A304" s="4"/>
      <c r="B304" s="4"/>
    </row>
    <row r="305" spans="1:2" x14ac:dyDescent="0.25">
      <c r="A305" s="4"/>
      <c r="B305" s="4"/>
    </row>
    <row r="306" spans="1:2" x14ac:dyDescent="0.25">
      <c r="A306" s="4"/>
      <c r="B306" s="4"/>
    </row>
    <row r="307" spans="1:2" x14ac:dyDescent="0.25">
      <c r="A307" s="4"/>
      <c r="B307" s="4"/>
    </row>
    <row r="308" spans="1:2" x14ac:dyDescent="0.25">
      <c r="A308" s="4"/>
      <c r="B308" s="4"/>
    </row>
    <row r="309" spans="1:2" x14ac:dyDescent="0.25">
      <c r="A309" s="4"/>
      <c r="B309" s="4"/>
    </row>
    <row r="310" spans="1:2" x14ac:dyDescent="0.25">
      <c r="A310" s="4"/>
      <c r="B310" s="4"/>
    </row>
    <row r="311" spans="1:2" x14ac:dyDescent="0.25">
      <c r="A311" s="4"/>
      <c r="B311" s="4"/>
    </row>
    <row r="312" spans="1:2" x14ac:dyDescent="0.25">
      <c r="A312" s="4"/>
      <c r="B312" s="4"/>
    </row>
    <row r="313" spans="1:2" x14ac:dyDescent="0.25">
      <c r="A313" s="4"/>
      <c r="B313" s="4"/>
    </row>
    <row r="314" spans="1:2" x14ac:dyDescent="0.25">
      <c r="A314" s="4"/>
      <c r="B314" s="4"/>
    </row>
    <row r="315" spans="1:2" x14ac:dyDescent="0.25">
      <c r="A315" s="4"/>
      <c r="B315" s="4"/>
    </row>
    <row r="316" spans="1:2" x14ac:dyDescent="0.25">
      <c r="A316" s="4"/>
      <c r="B316" s="4"/>
    </row>
    <row r="317" spans="1:2" x14ac:dyDescent="0.25">
      <c r="A317" s="4"/>
      <c r="B317" s="4"/>
    </row>
    <row r="318" spans="1:2" x14ac:dyDescent="0.25">
      <c r="A318" s="4"/>
      <c r="B318" s="4"/>
    </row>
    <row r="319" spans="1:2" x14ac:dyDescent="0.25">
      <c r="A319" s="4"/>
      <c r="B319" s="4"/>
    </row>
    <row r="320" spans="1:2" x14ac:dyDescent="0.25">
      <c r="A320" s="4"/>
      <c r="B320" s="4"/>
    </row>
    <row r="321" spans="1:2" x14ac:dyDescent="0.25">
      <c r="A321" s="4"/>
      <c r="B321" s="4"/>
    </row>
    <row r="322" spans="1:2" x14ac:dyDescent="0.25">
      <c r="A322" s="4"/>
      <c r="B322" s="4"/>
    </row>
    <row r="323" spans="1:2" x14ac:dyDescent="0.25">
      <c r="A323" s="4"/>
      <c r="B323" s="4"/>
    </row>
    <row r="324" spans="1:2" x14ac:dyDescent="0.25">
      <c r="A324" s="4"/>
      <c r="B324" s="4"/>
    </row>
    <row r="325" spans="1:2" x14ac:dyDescent="0.25">
      <c r="A325" s="4"/>
      <c r="B325" s="4"/>
    </row>
    <row r="326" spans="1:2" x14ac:dyDescent="0.25">
      <c r="A326" s="4"/>
      <c r="B326" s="4"/>
    </row>
    <row r="327" spans="1:2" x14ac:dyDescent="0.25">
      <c r="A327" s="4"/>
      <c r="B327" s="4"/>
    </row>
    <row r="328" spans="1:2" x14ac:dyDescent="0.25">
      <c r="A328" s="4"/>
      <c r="B328" s="4"/>
    </row>
    <row r="329" spans="1:2" x14ac:dyDescent="0.25">
      <c r="A329" s="4"/>
      <c r="B329" s="4"/>
    </row>
    <row r="330" spans="1:2" x14ac:dyDescent="0.25">
      <c r="A330" s="4"/>
      <c r="B330" s="4"/>
    </row>
    <row r="331" spans="1:2" x14ac:dyDescent="0.25">
      <c r="A331" s="4"/>
      <c r="B331" s="4"/>
    </row>
    <row r="332" spans="1:2" x14ac:dyDescent="0.25">
      <c r="A332" s="4"/>
      <c r="B332" s="4"/>
    </row>
    <row r="333" spans="1:2" x14ac:dyDescent="0.25">
      <c r="A333" s="4"/>
      <c r="B333" s="4"/>
    </row>
    <row r="334" spans="1:2" x14ac:dyDescent="0.25">
      <c r="A334" s="4"/>
      <c r="B334" s="4"/>
    </row>
    <row r="335" spans="1:2" x14ac:dyDescent="0.25">
      <c r="A335" s="4"/>
      <c r="B335" s="4"/>
    </row>
    <row r="336" spans="1:2" x14ac:dyDescent="0.25">
      <c r="A336" s="4"/>
      <c r="B336" s="4"/>
    </row>
    <row r="337" spans="1:2" x14ac:dyDescent="0.25">
      <c r="A337" s="4"/>
      <c r="B337" s="4"/>
    </row>
    <row r="338" spans="1:2" x14ac:dyDescent="0.25">
      <c r="A338" s="4"/>
      <c r="B338" s="4"/>
    </row>
    <row r="339" spans="1:2" x14ac:dyDescent="0.25">
      <c r="A339" s="4"/>
      <c r="B339" s="4"/>
    </row>
    <row r="340" spans="1:2" x14ac:dyDescent="0.25">
      <c r="A340" s="4"/>
      <c r="B340" s="4"/>
    </row>
    <row r="341" spans="1:2" x14ac:dyDescent="0.25">
      <c r="A341" s="4"/>
      <c r="B341" s="4"/>
    </row>
    <row r="342" spans="1:2" x14ac:dyDescent="0.25">
      <c r="A342" s="4"/>
      <c r="B342" s="4"/>
    </row>
    <row r="343" spans="1:2" x14ac:dyDescent="0.25">
      <c r="A343" s="4"/>
      <c r="B343" s="4"/>
    </row>
    <row r="344" spans="1:2" x14ac:dyDescent="0.25">
      <c r="A344" s="4"/>
      <c r="B344" s="4"/>
    </row>
    <row r="345" spans="1:2" x14ac:dyDescent="0.25">
      <c r="A345" s="4"/>
      <c r="B345" s="4"/>
    </row>
    <row r="346" spans="1:2" x14ac:dyDescent="0.25">
      <c r="A346" s="4"/>
      <c r="B346" s="4"/>
    </row>
    <row r="347" spans="1:2" x14ac:dyDescent="0.25">
      <c r="A347" s="4"/>
      <c r="B347" s="4"/>
    </row>
    <row r="348" spans="1:2" x14ac:dyDescent="0.25">
      <c r="A348" s="4"/>
      <c r="B348" s="4"/>
    </row>
    <row r="349" spans="1:2" x14ac:dyDescent="0.25">
      <c r="A349" s="4"/>
      <c r="B349" s="4"/>
    </row>
    <row r="350" spans="1:2" x14ac:dyDescent="0.25">
      <c r="A350" s="4"/>
      <c r="B350" s="4"/>
    </row>
    <row r="351" spans="1:2" x14ac:dyDescent="0.25">
      <c r="A351" s="4"/>
      <c r="B351" s="4"/>
    </row>
    <row r="352" spans="1:2" x14ac:dyDescent="0.25">
      <c r="A352" s="4"/>
      <c r="B352" s="4"/>
    </row>
    <row r="353" spans="1:2" x14ac:dyDescent="0.25">
      <c r="A353" s="4"/>
      <c r="B353" s="4"/>
    </row>
    <row r="354" spans="1:2" x14ac:dyDescent="0.25">
      <c r="A354" s="4"/>
      <c r="B354" s="4"/>
    </row>
    <row r="355" spans="1:2" x14ac:dyDescent="0.25">
      <c r="A355" s="4"/>
      <c r="B355" s="4"/>
    </row>
    <row r="356" spans="1:2" x14ac:dyDescent="0.25">
      <c r="A356" s="4"/>
      <c r="B356" s="4"/>
    </row>
    <row r="357" spans="1:2" x14ac:dyDescent="0.25">
      <c r="A357" s="4"/>
      <c r="B357" s="4"/>
    </row>
    <row r="358" spans="1:2" x14ac:dyDescent="0.25">
      <c r="A358" s="4"/>
      <c r="B358" s="4"/>
    </row>
    <row r="359" spans="1:2" x14ac:dyDescent="0.25">
      <c r="A359" s="4"/>
      <c r="B359" s="4"/>
    </row>
    <row r="360" spans="1:2" x14ac:dyDescent="0.25">
      <c r="A360" s="4"/>
      <c r="B360" s="4"/>
    </row>
    <row r="361" spans="1:2" x14ac:dyDescent="0.25">
      <c r="A361" s="4"/>
      <c r="B361" s="4"/>
    </row>
    <row r="362" spans="1:2" x14ac:dyDescent="0.25">
      <c r="A362" s="4"/>
      <c r="B362" s="4"/>
    </row>
    <row r="363" spans="1:2" x14ac:dyDescent="0.25">
      <c r="A363" s="4"/>
      <c r="B363" s="4"/>
    </row>
    <row r="364" spans="1:2" x14ac:dyDescent="0.25">
      <c r="A364" s="4"/>
      <c r="B364" s="4"/>
    </row>
    <row r="365" spans="1:2" x14ac:dyDescent="0.25">
      <c r="A365" s="4"/>
      <c r="B365" s="4"/>
    </row>
    <row r="366" spans="1:2" x14ac:dyDescent="0.25">
      <c r="A366" s="4"/>
      <c r="B366" s="4"/>
    </row>
    <row r="367" spans="1:2" x14ac:dyDescent="0.25">
      <c r="A367" s="4"/>
      <c r="B367" s="4"/>
    </row>
    <row r="368" spans="1:2" x14ac:dyDescent="0.25">
      <c r="A368" s="4"/>
      <c r="B368" s="4"/>
    </row>
    <row r="369" spans="1:2" x14ac:dyDescent="0.25">
      <c r="A369" s="4"/>
      <c r="B369" s="4"/>
    </row>
    <row r="370" spans="1:2" x14ac:dyDescent="0.25">
      <c r="A370" s="4"/>
      <c r="B370" s="4"/>
    </row>
    <row r="371" spans="1:2" x14ac:dyDescent="0.25">
      <c r="A371" s="4"/>
      <c r="B371" s="4"/>
    </row>
    <row r="372" spans="1:2" x14ac:dyDescent="0.25">
      <c r="A372" s="4"/>
      <c r="B372" s="4"/>
    </row>
    <row r="373" spans="1:2" x14ac:dyDescent="0.25">
      <c r="A373" s="4"/>
      <c r="B373" s="4"/>
    </row>
    <row r="374" spans="1:2" x14ac:dyDescent="0.25">
      <c r="A374" s="4"/>
      <c r="B374" s="4"/>
    </row>
    <row r="375" spans="1:2" x14ac:dyDescent="0.25">
      <c r="A375" s="4"/>
      <c r="B375" s="4"/>
    </row>
    <row r="376" spans="1:2" x14ac:dyDescent="0.25">
      <c r="A376" s="4"/>
      <c r="B376" s="4"/>
    </row>
    <row r="377" spans="1:2" x14ac:dyDescent="0.25">
      <c r="A377" s="4"/>
      <c r="B377" s="4"/>
    </row>
    <row r="378" spans="1:2" x14ac:dyDescent="0.25">
      <c r="A378" s="4"/>
      <c r="B378" s="4"/>
    </row>
    <row r="379" spans="1:2" x14ac:dyDescent="0.25">
      <c r="A379" s="4"/>
      <c r="B379" s="4"/>
    </row>
    <row r="380" spans="1:2" x14ac:dyDescent="0.25">
      <c r="A380" s="4"/>
      <c r="B380" s="4"/>
    </row>
    <row r="381" spans="1:2" x14ac:dyDescent="0.25">
      <c r="A381" s="4"/>
      <c r="B381" s="4"/>
    </row>
    <row r="382" spans="1:2" x14ac:dyDescent="0.25">
      <c r="A382" s="4"/>
      <c r="B382" s="4"/>
    </row>
    <row r="383" spans="1:2" x14ac:dyDescent="0.25">
      <c r="A383" s="4"/>
      <c r="B383" s="4"/>
    </row>
    <row r="384" spans="1:2" x14ac:dyDescent="0.25">
      <c r="A384" s="4"/>
      <c r="B384" s="4"/>
    </row>
    <row r="385" spans="1:2" x14ac:dyDescent="0.25">
      <c r="A385" s="4"/>
      <c r="B385" s="4"/>
    </row>
    <row r="386" spans="1:2" x14ac:dyDescent="0.25">
      <c r="A386" s="4"/>
      <c r="B386" s="4"/>
    </row>
    <row r="387" spans="1:2" x14ac:dyDescent="0.25">
      <c r="A387" s="4"/>
      <c r="B387" s="4"/>
    </row>
    <row r="388" spans="1:2" x14ac:dyDescent="0.25">
      <c r="A388" s="4"/>
      <c r="B388" s="4"/>
    </row>
    <row r="389" spans="1:2" x14ac:dyDescent="0.25">
      <c r="A389" s="4"/>
      <c r="B389" s="4"/>
    </row>
    <row r="390" spans="1:2" x14ac:dyDescent="0.25">
      <c r="A390" s="4"/>
      <c r="B390" s="4"/>
    </row>
    <row r="391" spans="1:2" x14ac:dyDescent="0.25">
      <c r="A391" s="4"/>
      <c r="B391" s="4"/>
    </row>
    <row r="392" spans="1:2" x14ac:dyDescent="0.25">
      <c r="A392" s="4"/>
      <c r="B392" s="4"/>
    </row>
    <row r="393" spans="1:2" x14ac:dyDescent="0.25">
      <c r="A393" s="4"/>
      <c r="B393" s="4"/>
    </row>
    <row r="394" spans="1:2" x14ac:dyDescent="0.25">
      <c r="A394" s="4"/>
      <c r="B394" s="4"/>
    </row>
    <row r="395" spans="1:2" x14ac:dyDescent="0.25">
      <c r="A395" s="4"/>
      <c r="B395" s="4"/>
    </row>
    <row r="396" spans="1:2" x14ac:dyDescent="0.25">
      <c r="A396" s="4"/>
      <c r="B396" s="4"/>
    </row>
    <row r="397" spans="1:2" x14ac:dyDescent="0.25">
      <c r="A397" s="4"/>
      <c r="B397" s="4"/>
    </row>
    <row r="398" spans="1:2" x14ac:dyDescent="0.25">
      <c r="A398" s="4"/>
      <c r="B398" s="4"/>
    </row>
    <row r="399" spans="1:2" x14ac:dyDescent="0.25">
      <c r="A399" s="4"/>
      <c r="B399" s="4"/>
    </row>
    <row r="400" spans="1:2" x14ac:dyDescent="0.25">
      <c r="A400" s="4"/>
      <c r="B400" s="4"/>
    </row>
    <row r="401" spans="1:2" x14ac:dyDescent="0.25">
      <c r="A401" s="4"/>
      <c r="B401" s="4"/>
    </row>
    <row r="402" spans="1:2" x14ac:dyDescent="0.25">
      <c r="A402" s="4"/>
      <c r="B402" s="4"/>
    </row>
    <row r="403" spans="1:2" x14ac:dyDescent="0.25">
      <c r="A403" s="4"/>
      <c r="B403" s="4"/>
    </row>
    <row r="404" spans="1:2" x14ac:dyDescent="0.25">
      <c r="A404" s="4"/>
      <c r="B404" s="4"/>
    </row>
    <row r="405" spans="1:2" x14ac:dyDescent="0.25">
      <c r="A405" s="4"/>
      <c r="B405" s="4"/>
    </row>
    <row r="406" spans="1:2" x14ac:dyDescent="0.25">
      <c r="A406" s="4"/>
      <c r="B406" s="4"/>
    </row>
    <row r="407" spans="1:2" x14ac:dyDescent="0.25">
      <c r="A407" s="4"/>
      <c r="B407" s="4"/>
    </row>
    <row r="408" spans="1:2" x14ac:dyDescent="0.25">
      <c r="A408" s="4"/>
      <c r="B408" s="4"/>
    </row>
    <row r="409" spans="1:2" x14ac:dyDescent="0.25">
      <c r="A409" s="4"/>
      <c r="B409" s="4"/>
    </row>
    <row r="410" spans="1:2" x14ac:dyDescent="0.25">
      <c r="A410" s="4"/>
      <c r="B410" s="4"/>
    </row>
    <row r="411" spans="1:2" x14ac:dyDescent="0.25">
      <c r="A411" s="4"/>
      <c r="B411" s="4"/>
    </row>
    <row r="412" spans="1:2" x14ac:dyDescent="0.25">
      <c r="A412" s="4"/>
      <c r="B412" s="4"/>
    </row>
    <row r="413" spans="1:2" x14ac:dyDescent="0.25">
      <c r="A413" s="4"/>
      <c r="B413" s="4"/>
    </row>
    <row r="414" spans="1:2" x14ac:dyDescent="0.25">
      <c r="A414" s="4"/>
      <c r="B414" s="4"/>
    </row>
    <row r="415" spans="1:2" x14ac:dyDescent="0.25">
      <c r="A415" s="4"/>
      <c r="B415" s="4"/>
    </row>
    <row r="416" spans="1:2" x14ac:dyDescent="0.25">
      <c r="A416" s="4"/>
      <c r="B416" s="4"/>
    </row>
    <row r="417" spans="1:2" x14ac:dyDescent="0.25">
      <c r="A417" s="4"/>
      <c r="B417" s="4"/>
    </row>
    <row r="418" spans="1:2" x14ac:dyDescent="0.25">
      <c r="A418" s="4"/>
      <c r="B418" s="4"/>
    </row>
    <row r="419" spans="1:2" x14ac:dyDescent="0.25">
      <c r="A419" s="4"/>
      <c r="B419" s="4"/>
    </row>
    <row r="420" spans="1:2" x14ac:dyDescent="0.25">
      <c r="A420" s="4"/>
      <c r="B420" s="4"/>
    </row>
    <row r="421" spans="1:2" x14ac:dyDescent="0.25">
      <c r="A421" s="4"/>
      <c r="B421" s="4"/>
    </row>
    <row r="422" spans="1:2" x14ac:dyDescent="0.25">
      <c r="A422" s="4"/>
      <c r="B422" s="4"/>
    </row>
    <row r="423" spans="1:2" x14ac:dyDescent="0.25">
      <c r="A423" s="4"/>
      <c r="B423" s="4"/>
    </row>
    <row r="424" spans="1:2" x14ac:dyDescent="0.25">
      <c r="A424" s="4"/>
      <c r="B424" s="4"/>
    </row>
    <row r="425" spans="1:2" x14ac:dyDescent="0.25">
      <c r="A425" s="4"/>
      <c r="B425" s="4"/>
    </row>
    <row r="426" spans="1:2" x14ac:dyDescent="0.25">
      <c r="A426" s="4"/>
      <c r="B426" s="4"/>
    </row>
    <row r="427" spans="1:2" x14ac:dyDescent="0.25">
      <c r="A427" s="4"/>
      <c r="B427" s="4"/>
    </row>
    <row r="428" spans="1:2" x14ac:dyDescent="0.25">
      <c r="A428" s="4"/>
      <c r="B428" s="4"/>
    </row>
    <row r="429" spans="1:2" x14ac:dyDescent="0.25">
      <c r="A429" s="4"/>
      <c r="B429" s="4"/>
    </row>
    <row r="430" spans="1:2" x14ac:dyDescent="0.25">
      <c r="A430" s="4"/>
      <c r="B430" s="4"/>
    </row>
    <row r="431" spans="1:2" x14ac:dyDescent="0.25">
      <c r="A431" s="4"/>
      <c r="B431" s="4"/>
    </row>
    <row r="432" spans="1:2" x14ac:dyDescent="0.25">
      <c r="A432" s="4"/>
      <c r="B432" s="4"/>
    </row>
    <row r="433" spans="1:2" x14ac:dyDescent="0.25">
      <c r="A433" s="4"/>
      <c r="B433" s="4"/>
    </row>
    <row r="434" spans="1:2" x14ac:dyDescent="0.25">
      <c r="A434" s="4"/>
      <c r="B434" s="4"/>
    </row>
    <row r="435" spans="1:2" x14ac:dyDescent="0.25">
      <c r="A435" s="4"/>
      <c r="B435" s="4"/>
    </row>
    <row r="436" spans="1:2" x14ac:dyDescent="0.25">
      <c r="A436" s="4"/>
      <c r="B436" s="4"/>
    </row>
    <row r="437" spans="1:2" x14ac:dyDescent="0.25">
      <c r="A437" s="4"/>
      <c r="B437" s="4"/>
    </row>
    <row r="438" spans="1:2" x14ac:dyDescent="0.25">
      <c r="A438" s="4"/>
      <c r="B438" s="4"/>
    </row>
    <row r="439" spans="1:2" x14ac:dyDescent="0.25">
      <c r="A439" s="4"/>
      <c r="B439" s="4"/>
    </row>
    <row r="440" spans="1:2" x14ac:dyDescent="0.25">
      <c r="A440" s="4"/>
      <c r="B440" s="4"/>
    </row>
    <row r="441" spans="1:2" x14ac:dyDescent="0.25">
      <c r="A441" s="4"/>
      <c r="B441" s="4"/>
    </row>
    <row r="442" spans="1:2" x14ac:dyDescent="0.25">
      <c r="A442" s="4"/>
      <c r="B442" s="4"/>
    </row>
    <row r="443" spans="1:2" x14ac:dyDescent="0.25">
      <c r="A443" s="4"/>
      <c r="B443" s="4"/>
    </row>
    <row r="444" spans="1:2" x14ac:dyDescent="0.25">
      <c r="A444" s="4"/>
      <c r="B444" s="4"/>
    </row>
    <row r="445" spans="1:2" x14ac:dyDescent="0.25">
      <c r="A445" s="4"/>
      <c r="B445" s="4"/>
    </row>
    <row r="446" spans="1:2" x14ac:dyDescent="0.25">
      <c r="A446" s="4"/>
      <c r="B446" s="4"/>
    </row>
    <row r="447" spans="1:2" x14ac:dyDescent="0.25">
      <c r="A447" s="4"/>
      <c r="B447" s="4"/>
    </row>
    <row r="448" spans="1:2" x14ac:dyDescent="0.25">
      <c r="A448" s="4"/>
      <c r="B448" s="4"/>
    </row>
    <row r="449" spans="1:2" x14ac:dyDescent="0.25">
      <c r="A449" s="4"/>
      <c r="B449" s="4"/>
    </row>
    <row r="450" spans="1:2" x14ac:dyDescent="0.25">
      <c r="A450" s="4"/>
      <c r="B450" s="4"/>
    </row>
    <row r="451" spans="1:2" x14ac:dyDescent="0.25">
      <c r="A451" s="4"/>
      <c r="B451" s="4"/>
    </row>
    <row r="452" spans="1:2" x14ac:dyDescent="0.25">
      <c r="A452" s="4"/>
      <c r="B452" s="4"/>
    </row>
    <row r="453" spans="1:2" x14ac:dyDescent="0.25">
      <c r="A453" s="4"/>
      <c r="B453" s="4"/>
    </row>
    <row r="454" spans="1:2" x14ac:dyDescent="0.25">
      <c r="A454" s="4"/>
      <c r="B454" s="4"/>
    </row>
    <row r="455" spans="1:2" x14ac:dyDescent="0.25">
      <c r="A455" s="4"/>
      <c r="B455" s="4"/>
    </row>
    <row r="456" spans="1:2" x14ac:dyDescent="0.25">
      <c r="A456" s="4"/>
      <c r="B456" s="4"/>
    </row>
    <row r="457" spans="1:2" x14ac:dyDescent="0.25">
      <c r="A457" s="4"/>
      <c r="B457" s="4"/>
    </row>
    <row r="458" spans="1:2" x14ac:dyDescent="0.25">
      <c r="A458" s="4"/>
      <c r="B458" s="4"/>
    </row>
    <row r="459" spans="1:2" x14ac:dyDescent="0.25">
      <c r="A459" s="4"/>
      <c r="B459" s="4"/>
    </row>
    <row r="460" spans="1:2" x14ac:dyDescent="0.25">
      <c r="A460" s="4"/>
      <c r="B460" s="4"/>
    </row>
    <row r="461" spans="1:2" x14ac:dyDescent="0.25">
      <c r="A461" s="4"/>
      <c r="B461" s="4"/>
    </row>
    <row r="462" spans="1:2" x14ac:dyDescent="0.25">
      <c r="A462" s="4"/>
      <c r="B462" s="4"/>
    </row>
    <row r="463" spans="1:2" x14ac:dyDescent="0.25">
      <c r="A463" s="4"/>
      <c r="B463" s="4"/>
    </row>
    <row r="464" spans="1:2" x14ac:dyDescent="0.25">
      <c r="A464" s="4"/>
      <c r="B464" s="4"/>
    </row>
    <row r="465" spans="1:2" x14ac:dyDescent="0.25">
      <c r="A465" s="4"/>
      <c r="B465" s="4"/>
    </row>
    <row r="466" spans="1:2" x14ac:dyDescent="0.25">
      <c r="A466" s="4"/>
      <c r="B466" s="4"/>
    </row>
    <row r="467" spans="1:2" x14ac:dyDescent="0.25">
      <c r="A467" s="4"/>
      <c r="B467" s="4"/>
    </row>
    <row r="468" spans="1:2" x14ac:dyDescent="0.25">
      <c r="A468" s="4"/>
      <c r="B468" s="4"/>
    </row>
    <row r="469" spans="1:2" x14ac:dyDescent="0.25">
      <c r="A469" s="4"/>
      <c r="B469" s="4"/>
    </row>
    <row r="470" spans="1:2" x14ac:dyDescent="0.25">
      <c r="A470" s="4"/>
      <c r="B470" s="4"/>
    </row>
    <row r="471" spans="1:2" x14ac:dyDescent="0.25">
      <c r="A471" s="4"/>
      <c r="B471" s="4"/>
    </row>
    <row r="472" spans="1:2" x14ac:dyDescent="0.25">
      <c r="A472" s="4"/>
      <c r="B472" s="4"/>
    </row>
    <row r="473" spans="1:2" x14ac:dyDescent="0.25">
      <c r="A473" s="4"/>
      <c r="B473" s="4"/>
    </row>
    <row r="474" spans="1:2" x14ac:dyDescent="0.25">
      <c r="A474" s="4"/>
      <c r="B474" s="4"/>
    </row>
    <row r="475" spans="1:2" x14ac:dyDescent="0.25">
      <c r="A475" s="4"/>
      <c r="B475" s="4"/>
    </row>
    <row r="476" spans="1:2" x14ac:dyDescent="0.25">
      <c r="A476" s="4"/>
      <c r="B476" s="4"/>
    </row>
    <row r="477" spans="1:2" x14ac:dyDescent="0.25">
      <c r="A477" s="4"/>
      <c r="B477" s="4"/>
    </row>
    <row r="478" spans="1:2" x14ac:dyDescent="0.25">
      <c r="A478" s="4"/>
      <c r="B478" s="4"/>
    </row>
    <row r="479" spans="1:2" x14ac:dyDescent="0.25">
      <c r="A479" s="4"/>
      <c r="B479" s="4"/>
    </row>
    <row r="480" spans="1:2" x14ac:dyDescent="0.25">
      <c r="A480" s="4"/>
      <c r="B480" s="4"/>
    </row>
    <row r="481" spans="1:2" x14ac:dyDescent="0.25">
      <c r="A481" s="4"/>
      <c r="B481" s="4"/>
    </row>
    <row r="482" spans="1:2" x14ac:dyDescent="0.25">
      <c r="A482" s="4"/>
      <c r="B482" s="4"/>
    </row>
    <row r="483" spans="1:2" x14ac:dyDescent="0.25">
      <c r="A483" s="4"/>
      <c r="B483" s="4"/>
    </row>
    <row r="484" spans="1:2" x14ac:dyDescent="0.25">
      <c r="A484" s="4"/>
      <c r="B484" s="4"/>
    </row>
    <row r="485" spans="1:2" x14ac:dyDescent="0.25">
      <c r="A485" s="4"/>
      <c r="B485" s="4"/>
    </row>
    <row r="486" spans="1:2" x14ac:dyDescent="0.25">
      <c r="A486" s="4"/>
      <c r="B486" s="4"/>
    </row>
    <row r="487" spans="1:2" x14ac:dyDescent="0.25">
      <c r="A487" s="4"/>
      <c r="B487" s="4"/>
    </row>
    <row r="488" spans="1:2" x14ac:dyDescent="0.25">
      <c r="A488" s="4"/>
      <c r="B488" s="4"/>
    </row>
    <row r="489" spans="1:2" x14ac:dyDescent="0.25">
      <c r="A489" s="4"/>
      <c r="B489" s="4"/>
    </row>
    <row r="490" spans="1:2" x14ac:dyDescent="0.25">
      <c r="A490" s="4"/>
      <c r="B490" s="4"/>
    </row>
    <row r="491" spans="1:2" x14ac:dyDescent="0.25">
      <c r="A491" s="4"/>
      <c r="B491" s="4"/>
    </row>
    <row r="492" spans="1:2" x14ac:dyDescent="0.25">
      <c r="A492" s="4"/>
      <c r="B492" s="4"/>
    </row>
    <row r="493" spans="1:2" x14ac:dyDescent="0.25">
      <c r="A493" s="4"/>
      <c r="B493" s="4"/>
    </row>
    <row r="494" spans="1:2" x14ac:dyDescent="0.25">
      <c r="A494" s="4"/>
      <c r="B494" s="4"/>
    </row>
    <row r="495" spans="1:2" x14ac:dyDescent="0.25">
      <c r="A495" s="4"/>
      <c r="B495" s="4"/>
    </row>
    <row r="496" spans="1:2" x14ac:dyDescent="0.25">
      <c r="A496" s="4"/>
      <c r="B496" s="4"/>
    </row>
    <row r="497" spans="1:2" x14ac:dyDescent="0.25">
      <c r="A497" s="4"/>
      <c r="B497" s="4"/>
    </row>
    <row r="498" spans="1:2" x14ac:dyDescent="0.25">
      <c r="A498" s="4"/>
      <c r="B498" s="4"/>
    </row>
    <row r="499" spans="1:2" x14ac:dyDescent="0.25">
      <c r="A499" s="4"/>
      <c r="B499" s="4"/>
    </row>
    <row r="500" spans="1:2" x14ac:dyDescent="0.25">
      <c r="A500" s="4"/>
      <c r="B500" s="4"/>
    </row>
    <row r="501" spans="1:2" x14ac:dyDescent="0.25">
      <c r="A501" s="4"/>
      <c r="B501" s="4"/>
    </row>
    <row r="502" spans="1:2" x14ac:dyDescent="0.25">
      <c r="A502" s="4"/>
      <c r="B502" s="4"/>
    </row>
    <row r="503" spans="1:2" x14ac:dyDescent="0.25">
      <c r="A503" s="4"/>
      <c r="B503" s="4"/>
    </row>
    <row r="504" spans="1:2" x14ac:dyDescent="0.25">
      <c r="A504" s="4"/>
      <c r="B504" s="4"/>
    </row>
    <row r="505" spans="1:2" x14ac:dyDescent="0.25">
      <c r="A505" s="4"/>
      <c r="B505" s="4"/>
    </row>
    <row r="506" spans="1:2" x14ac:dyDescent="0.25">
      <c r="A506" s="4"/>
      <c r="B506" s="4"/>
    </row>
    <row r="507" spans="1:2" x14ac:dyDescent="0.25">
      <c r="A507" s="4"/>
      <c r="B507" s="4"/>
    </row>
    <row r="508" spans="1:2" x14ac:dyDescent="0.25">
      <c r="A508" s="4"/>
      <c r="B508" s="4"/>
    </row>
    <row r="509" spans="1:2" x14ac:dyDescent="0.25">
      <c r="A509" s="4"/>
      <c r="B509" s="4"/>
    </row>
    <row r="510" spans="1:2" x14ac:dyDescent="0.25">
      <c r="A510" s="4"/>
      <c r="B510" s="4"/>
    </row>
    <row r="511" spans="1:2" x14ac:dyDescent="0.25">
      <c r="A511" s="4"/>
      <c r="B511" s="4"/>
    </row>
    <row r="512" spans="1:2" x14ac:dyDescent="0.25">
      <c r="A512" s="4"/>
      <c r="B512" s="4"/>
    </row>
    <row r="513" spans="1:2" x14ac:dyDescent="0.25">
      <c r="A513" s="4"/>
      <c r="B513" s="4"/>
    </row>
    <row r="514" spans="1:2" x14ac:dyDescent="0.25">
      <c r="A514" s="4"/>
      <c r="B514" s="4"/>
    </row>
    <row r="515" spans="1:2" x14ac:dyDescent="0.25">
      <c r="A515" s="4"/>
      <c r="B515" s="4"/>
    </row>
    <row r="516" spans="1:2" x14ac:dyDescent="0.25">
      <c r="A516" s="4"/>
      <c r="B516" s="4"/>
    </row>
    <row r="517" spans="1:2" x14ac:dyDescent="0.25">
      <c r="A517" s="4"/>
      <c r="B517" s="4"/>
    </row>
    <row r="518" spans="1:2" x14ac:dyDescent="0.25">
      <c r="A518" s="4"/>
      <c r="B518" s="4"/>
    </row>
    <row r="519" spans="1:2" x14ac:dyDescent="0.25">
      <c r="A519" s="4"/>
      <c r="B519" s="4"/>
    </row>
    <row r="520" spans="1:2" x14ac:dyDescent="0.25">
      <c r="A520" s="4"/>
      <c r="B520" s="4"/>
    </row>
    <row r="521" spans="1:2" x14ac:dyDescent="0.25">
      <c r="A521" s="4"/>
      <c r="B521" s="4"/>
    </row>
    <row r="522" spans="1:2" x14ac:dyDescent="0.25">
      <c r="A522" s="4"/>
      <c r="B522" s="4"/>
    </row>
    <row r="523" spans="1:2" x14ac:dyDescent="0.25">
      <c r="A523" s="4"/>
      <c r="B523" s="4"/>
    </row>
    <row r="524" spans="1:2" x14ac:dyDescent="0.25">
      <c r="A524" s="4"/>
      <c r="B524" s="4"/>
    </row>
    <row r="525" spans="1:2" x14ac:dyDescent="0.25">
      <c r="A525" s="4"/>
      <c r="B525" s="4"/>
    </row>
    <row r="526" spans="1:2" x14ac:dyDescent="0.25">
      <c r="A526" s="4"/>
      <c r="B526" s="4"/>
    </row>
    <row r="527" spans="1:2" x14ac:dyDescent="0.25">
      <c r="A527" s="4"/>
      <c r="B527" s="4"/>
    </row>
    <row r="528" spans="1:2" x14ac:dyDescent="0.25">
      <c r="A528" s="4"/>
      <c r="B528" s="4"/>
    </row>
    <row r="529" spans="1:2" x14ac:dyDescent="0.25">
      <c r="A529" s="4"/>
      <c r="B529" s="4"/>
    </row>
    <row r="530" spans="1:2" x14ac:dyDescent="0.25">
      <c r="A530" s="4"/>
      <c r="B530" s="4"/>
    </row>
    <row r="531" spans="1:2" x14ac:dyDescent="0.25">
      <c r="A531" s="4"/>
      <c r="B531" s="4"/>
    </row>
    <row r="532" spans="1:2" x14ac:dyDescent="0.25">
      <c r="A532" s="4"/>
      <c r="B532" s="4"/>
    </row>
    <row r="533" spans="1:2" x14ac:dyDescent="0.25">
      <c r="A533" s="4"/>
      <c r="B533" s="4"/>
    </row>
    <row r="534" spans="1:2" x14ac:dyDescent="0.25">
      <c r="A534" s="4"/>
      <c r="B534" s="4"/>
    </row>
    <row r="535" spans="1:2" x14ac:dyDescent="0.25">
      <c r="A535" s="4"/>
      <c r="B535" s="4"/>
    </row>
    <row r="536" spans="1:2" x14ac:dyDescent="0.25">
      <c r="A536" s="4"/>
      <c r="B536" s="4"/>
    </row>
    <row r="537" spans="1:2" x14ac:dyDescent="0.25">
      <c r="A537" s="4"/>
      <c r="B537" s="4"/>
    </row>
    <row r="538" spans="1:2" x14ac:dyDescent="0.25">
      <c r="A538" s="4"/>
      <c r="B538" s="4"/>
    </row>
    <row r="539" spans="1:2" x14ac:dyDescent="0.25">
      <c r="A539" s="4"/>
      <c r="B539" s="4"/>
    </row>
    <row r="540" spans="1:2" x14ac:dyDescent="0.25">
      <c r="A540" s="4"/>
      <c r="B540" s="4"/>
    </row>
    <row r="541" spans="1:2" x14ac:dyDescent="0.25">
      <c r="A541" s="4"/>
      <c r="B541" s="4"/>
    </row>
    <row r="542" spans="1:2" x14ac:dyDescent="0.25">
      <c r="A542" s="4"/>
      <c r="B542" s="4"/>
    </row>
    <row r="543" spans="1:2" x14ac:dyDescent="0.25">
      <c r="A543" s="4"/>
      <c r="B543" s="4"/>
    </row>
    <row r="544" spans="1:2" x14ac:dyDescent="0.25">
      <c r="A544" s="4"/>
      <c r="B544" s="4"/>
    </row>
    <row r="545" spans="1:2" x14ac:dyDescent="0.25">
      <c r="A545" s="4"/>
      <c r="B545" s="4"/>
    </row>
    <row r="546" spans="1:2" x14ac:dyDescent="0.25">
      <c r="A546" s="4"/>
      <c r="B546" s="4"/>
    </row>
    <row r="547" spans="1:2" x14ac:dyDescent="0.25">
      <c r="A547" s="4"/>
      <c r="B547" s="4"/>
    </row>
    <row r="548" spans="1:2" x14ac:dyDescent="0.25">
      <c r="A548" s="4"/>
      <c r="B548" s="4"/>
    </row>
    <row r="549" spans="1:2" x14ac:dyDescent="0.25">
      <c r="A549" s="4"/>
      <c r="B549" s="4"/>
    </row>
    <row r="550" spans="1:2" x14ac:dyDescent="0.25">
      <c r="A550" s="4"/>
      <c r="B550" s="4"/>
    </row>
    <row r="551" spans="1:2" x14ac:dyDescent="0.25">
      <c r="A551" s="4"/>
      <c r="B551" s="4"/>
    </row>
    <row r="552" spans="1:2" x14ac:dyDescent="0.25">
      <c r="A552" s="4"/>
      <c r="B552" s="4"/>
    </row>
    <row r="553" spans="1:2" x14ac:dyDescent="0.25">
      <c r="A553" s="4"/>
      <c r="B553" s="4"/>
    </row>
    <row r="554" spans="1:2" x14ac:dyDescent="0.25">
      <c r="A554" s="4"/>
      <c r="B554" s="4"/>
    </row>
    <row r="555" spans="1:2" x14ac:dyDescent="0.25">
      <c r="A555" s="4"/>
      <c r="B555" s="4"/>
    </row>
    <row r="556" spans="1:2" x14ac:dyDescent="0.25">
      <c r="A556" s="4"/>
      <c r="B556" s="4"/>
    </row>
    <row r="557" spans="1:2" x14ac:dyDescent="0.25">
      <c r="A557" s="4"/>
      <c r="B557" s="4"/>
    </row>
    <row r="558" spans="1:2" x14ac:dyDescent="0.25">
      <c r="A558" s="4"/>
      <c r="B558" s="4"/>
    </row>
    <row r="559" spans="1:2" x14ac:dyDescent="0.25">
      <c r="A559" s="4"/>
      <c r="B559" s="4"/>
    </row>
    <row r="560" spans="1:2" x14ac:dyDescent="0.25">
      <c r="A560" s="4"/>
      <c r="B560" s="4"/>
    </row>
    <row r="561" spans="1:2" x14ac:dyDescent="0.25">
      <c r="A561" s="4"/>
      <c r="B561" s="4"/>
    </row>
    <row r="562" spans="1:2" x14ac:dyDescent="0.25">
      <c r="A562" s="4"/>
      <c r="B562" s="4"/>
    </row>
    <row r="563" spans="1:2" x14ac:dyDescent="0.25">
      <c r="A563" s="4"/>
      <c r="B563" s="4"/>
    </row>
    <row r="564" spans="1:2" x14ac:dyDescent="0.25">
      <c r="A564" s="4"/>
      <c r="B564" s="4"/>
    </row>
    <row r="565" spans="1:2" x14ac:dyDescent="0.25">
      <c r="A565" s="4"/>
      <c r="B565" s="4"/>
    </row>
    <row r="566" spans="1:2" x14ac:dyDescent="0.25">
      <c r="A566" s="4"/>
      <c r="B566" s="4"/>
    </row>
    <row r="567" spans="1:2" x14ac:dyDescent="0.25">
      <c r="A567" s="4"/>
      <c r="B567" s="4"/>
    </row>
    <row r="568" spans="1:2" x14ac:dyDescent="0.25">
      <c r="A568" s="4"/>
      <c r="B568" s="4"/>
    </row>
    <row r="569" spans="1:2" x14ac:dyDescent="0.25">
      <c r="A569" s="4"/>
      <c r="B569" s="4"/>
    </row>
    <row r="570" spans="1:2" x14ac:dyDescent="0.25">
      <c r="A570" s="4"/>
      <c r="B570" s="4"/>
    </row>
    <row r="571" spans="1:2" x14ac:dyDescent="0.25">
      <c r="A571" s="4"/>
      <c r="B571" s="4"/>
    </row>
    <row r="572" spans="1:2" x14ac:dyDescent="0.25">
      <c r="A572" s="4"/>
      <c r="B572" s="4"/>
    </row>
    <row r="573" spans="1:2" x14ac:dyDescent="0.25">
      <c r="A573" s="4"/>
      <c r="B573" s="4"/>
    </row>
    <row r="574" spans="1:2" x14ac:dyDescent="0.25">
      <c r="A574" s="4"/>
      <c r="B574" s="4"/>
    </row>
    <row r="575" spans="1:2" x14ac:dyDescent="0.25">
      <c r="A575" s="4"/>
      <c r="B575" s="4"/>
    </row>
    <row r="576" spans="1:2" x14ac:dyDescent="0.25">
      <c r="A576" s="4"/>
      <c r="B576" s="4"/>
    </row>
    <row r="577" spans="1:2" x14ac:dyDescent="0.25">
      <c r="A577" s="4"/>
      <c r="B577" s="4"/>
    </row>
    <row r="578" spans="1:2" x14ac:dyDescent="0.25">
      <c r="A578" s="4"/>
      <c r="B578" s="4"/>
    </row>
    <row r="579" spans="1:2" x14ac:dyDescent="0.25">
      <c r="A579" s="4"/>
      <c r="B579" s="4"/>
    </row>
    <row r="580" spans="1:2" x14ac:dyDescent="0.25">
      <c r="A580" s="4"/>
      <c r="B580" s="4"/>
    </row>
    <row r="581" spans="1:2" x14ac:dyDescent="0.25">
      <c r="A581" s="4"/>
      <c r="B581" s="4"/>
    </row>
    <row r="582" spans="1:2" x14ac:dyDescent="0.25">
      <c r="A582" s="4"/>
      <c r="B582" s="4"/>
    </row>
    <row r="583" spans="1:2" x14ac:dyDescent="0.25">
      <c r="A583" s="4"/>
      <c r="B583" s="4"/>
    </row>
    <row r="584" spans="1:2" x14ac:dyDescent="0.25">
      <c r="A584" s="4"/>
      <c r="B584" s="4"/>
    </row>
    <row r="585" spans="1:2" x14ac:dyDescent="0.25">
      <c r="A585" s="4"/>
      <c r="B585" s="4"/>
    </row>
    <row r="586" spans="1:2" x14ac:dyDescent="0.25">
      <c r="A586" s="4"/>
      <c r="B586" s="4"/>
    </row>
    <row r="587" spans="1:2" x14ac:dyDescent="0.25">
      <c r="A587" s="4"/>
      <c r="B587" s="4"/>
    </row>
    <row r="588" spans="1:2" x14ac:dyDescent="0.25">
      <c r="A588" s="4"/>
      <c r="B588" s="4"/>
    </row>
    <row r="589" spans="1:2" x14ac:dyDescent="0.25">
      <c r="A589" s="4"/>
      <c r="B589" s="4"/>
    </row>
    <row r="590" spans="1:2" x14ac:dyDescent="0.25">
      <c r="A590" s="4"/>
      <c r="B590" s="4"/>
    </row>
    <row r="591" spans="1:2" x14ac:dyDescent="0.25">
      <c r="A591" s="4"/>
      <c r="B591" s="4"/>
    </row>
    <row r="592" spans="1:2" x14ac:dyDescent="0.25">
      <c r="A592" s="4"/>
      <c r="B592" s="4"/>
    </row>
    <row r="593" spans="1:2" x14ac:dyDescent="0.25">
      <c r="A593" s="4"/>
      <c r="B593" s="4"/>
    </row>
    <row r="594" spans="1:2" x14ac:dyDescent="0.25">
      <c r="A594" s="4"/>
      <c r="B594" s="4"/>
    </row>
    <row r="595" spans="1:2" x14ac:dyDescent="0.25">
      <c r="A595" s="4"/>
      <c r="B595" s="4"/>
    </row>
    <row r="596" spans="1:2" x14ac:dyDescent="0.25">
      <c r="A596" s="4"/>
      <c r="B596" s="4"/>
    </row>
    <row r="597" spans="1:2" x14ac:dyDescent="0.25">
      <c r="A597" s="4"/>
      <c r="B597" s="4"/>
    </row>
    <row r="598" spans="1:2" x14ac:dyDescent="0.25">
      <c r="A598" s="4"/>
      <c r="B598" s="4"/>
    </row>
    <row r="599" spans="1:2" x14ac:dyDescent="0.25">
      <c r="A599" s="4"/>
      <c r="B599" s="4"/>
    </row>
    <row r="600" spans="1:2" x14ac:dyDescent="0.25">
      <c r="A600" s="4"/>
      <c r="B600" s="4"/>
    </row>
    <row r="601" spans="1:2" x14ac:dyDescent="0.25">
      <c r="A601" s="4"/>
      <c r="B601" s="4"/>
    </row>
    <row r="602" spans="1:2" x14ac:dyDescent="0.25">
      <c r="A602" s="4"/>
      <c r="B602" s="4"/>
    </row>
    <row r="603" spans="1:2" x14ac:dyDescent="0.25">
      <c r="A603" s="4"/>
      <c r="B603" s="4"/>
    </row>
    <row r="604" spans="1:2" x14ac:dyDescent="0.25">
      <c r="A604" s="4"/>
      <c r="B604" s="4"/>
    </row>
    <row r="605" spans="1:2" x14ac:dyDescent="0.25">
      <c r="A605" s="4"/>
      <c r="B605" s="4"/>
    </row>
    <row r="606" spans="1:2" x14ac:dyDescent="0.25">
      <c r="A606" s="4"/>
      <c r="B606" s="4"/>
    </row>
    <row r="607" spans="1:2" x14ac:dyDescent="0.25">
      <c r="A607" s="4"/>
      <c r="B607" s="4"/>
    </row>
    <row r="608" spans="1:2" x14ac:dyDescent="0.25">
      <c r="A608" s="4"/>
      <c r="B608" s="4"/>
    </row>
    <row r="609" spans="1:2" x14ac:dyDescent="0.25">
      <c r="A609" s="4"/>
      <c r="B609" s="4"/>
    </row>
    <row r="610" spans="1:2" x14ac:dyDescent="0.25">
      <c r="A610" s="4"/>
      <c r="B610" s="4"/>
    </row>
    <row r="611" spans="1:2" x14ac:dyDescent="0.25">
      <c r="A611" s="4"/>
      <c r="B611" s="4"/>
    </row>
    <row r="612" spans="1:2" x14ac:dyDescent="0.25">
      <c r="A612" s="4"/>
      <c r="B612" s="4"/>
    </row>
    <row r="613" spans="1:2" x14ac:dyDescent="0.25">
      <c r="A613" s="4"/>
      <c r="B613" s="4"/>
    </row>
    <row r="614" spans="1:2" x14ac:dyDescent="0.25">
      <c r="A614" s="4"/>
      <c r="B614" s="4"/>
    </row>
    <row r="615" spans="1:2" x14ac:dyDescent="0.25">
      <c r="A615" s="4"/>
      <c r="B615" s="4"/>
    </row>
    <row r="616" spans="1:2" x14ac:dyDescent="0.25">
      <c r="A616" s="4"/>
      <c r="B616" s="4"/>
    </row>
    <row r="617" spans="1:2" x14ac:dyDescent="0.25">
      <c r="A617" s="4"/>
      <c r="B617" s="4"/>
    </row>
    <row r="618" spans="1:2" x14ac:dyDescent="0.25">
      <c r="A618" s="4"/>
      <c r="B618" s="4"/>
    </row>
    <row r="619" spans="1:2" x14ac:dyDescent="0.25">
      <c r="A619" s="4"/>
      <c r="B619" s="4"/>
    </row>
    <row r="620" spans="1:2" x14ac:dyDescent="0.25">
      <c r="A620" s="4"/>
      <c r="B620" s="4"/>
    </row>
    <row r="621" spans="1:2" x14ac:dyDescent="0.25">
      <c r="A621" s="4"/>
      <c r="B621" s="4"/>
    </row>
    <row r="622" spans="1:2" x14ac:dyDescent="0.25">
      <c r="A622" s="4"/>
      <c r="B622" s="4"/>
    </row>
    <row r="623" spans="1:2" x14ac:dyDescent="0.25">
      <c r="A623" s="4"/>
      <c r="B623" s="4"/>
    </row>
    <row r="624" spans="1:2" x14ac:dyDescent="0.25">
      <c r="A624" s="4"/>
      <c r="B624" s="4"/>
    </row>
    <row r="625" spans="1:2" x14ac:dyDescent="0.25">
      <c r="A625" s="4"/>
      <c r="B625" s="4"/>
    </row>
    <row r="626" spans="1:2" x14ac:dyDescent="0.25">
      <c r="A626" s="4"/>
      <c r="B626" s="4"/>
    </row>
    <row r="627" spans="1:2" x14ac:dyDescent="0.25">
      <c r="A627" s="4"/>
      <c r="B627" s="4"/>
    </row>
    <row r="628" spans="1:2" x14ac:dyDescent="0.25">
      <c r="A628" s="4"/>
      <c r="B628" s="4"/>
    </row>
    <row r="629" spans="1:2" x14ac:dyDescent="0.25">
      <c r="A629" s="4"/>
      <c r="B629" s="4"/>
    </row>
    <row r="630" spans="1:2" x14ac:dyDescent="0.25">
      <c r="A630" s="4"/>
      <c r="B630" s="4"/>
    </row>
    <row r="631" spans="1:2" x14ac:dyDescent="0.25">
      <c r="A631" s="4"/>
      <c r="B631" s="4"/>
    </row>
    <row r="632" spans="1:2" x14ac:dyDescent="0.25">
      <c r="A632" s="4"/>
      <c r="B632" s="4"/>
    </row>
    <row r="633" spans="1:2" x14ac:dyDescent="0.25">
      <c r="A633" s="4"/>
      <c r="B633" s="4"/>
    </row>
    <row r="634" spans="1:2" x14ac:dyDescent="0.25">
      <c r="A634" s="4"/>
      <c r="B634" s="4"/>
    </row>
    <row r="635" spans="1:2" x14ac:dyDescent="0.25">
      <c r="A635" s="4"/>
      <c r="B635" s="4"/>
    </row>
    <row r="636" spans="1:2" x14ac:dyDescent="0.25">
      <c r="A636" s="4"/>
      <c r="B636" s="4"/>
    </row>
    <row r="637" spans="1:2" x14ac:dyDescent="0.25">
      <c r="A637" s="4"/>
      <c r="B637" s="4"/>
    </row>
    <row r="638" spans="1:2" x14ac:dyDescent="0.25">
      <c r="A638" s="4"/>
      <c r="B638" s="4"/>
    </row>
    <row r="639" spans="1:2" x14ac:dyDescent="0.25">
      <c r="A639" s="4"/>
      <c r="B639" s="4"/>
    </row>
    <row r="640" spans="1:2" x14ac:dyDescent="0.25">
      <c r="A640" s="4"/>
      <c r="B640" s="4"/>
    </row>
    <row r="641" spans="1:2" x14ac:dyDescent="0.25">
      <c r="A641" s="4"/>
      <c r="B641" s="4"/>
    </row>
    <row r="642" spans="1:2" x14ac:dyDescent="0.25">
      <c r="A642" s="4"/>
      <c r="B642" s="4"/>
    </row>
    <row r="643" spans="1:2" x14ac:dyDescent="0.25">
      <c r="A643" s="4"/>
      <c r="B643" s="4"/>
    </row>
    <row r="644" spans="1:2" x14ac:dyDescent="0.25">
      <c r="A644" s="4"/>
      <c r="B644" s="4"/>
    </row>
    <row r="645" spans="1:2" x14ac:dyDescent="0.25">
      <c r="A645" s="4"/>
      <c r="B645" s="4"/>
    </row>
    <row r="646" spans="1:2" x14ac:dyDescent="0.25">
      <c r="A646" s="4"/>
      <c r="B646" s="4"/>
    </row>
    <row r="647" spans="1:2" x14ac:dyDescent="0.25">
      <c r="A647" s="4"/>
      <c r="B647" s="4"/>
    </row>
    <row r="648" spans="1:2" x14ac:dyDescent="0.25">
      <c r="A648" s="4"/>
      <c r="B648" s="4"/>
    </row>
    <row r="649" spans="1:2" x14ac:dyDescent="0.25">
      <c r="A649" s="4"/>
      <c r="B649" s="4"/>
    </row>
    <row r="650" spans="1:2" x14ac:dyDescent="0.25">
      <c r="A650" s="4"/>
      <c r="B650" s="4"/>
    </row>
    <row r="651" spans="1:2" x14ac:dyDescent="0.25">
      <c r="A651" s="4"/>
      <c r="B651" s="4"/>
    </row>
    <row r="652" spans="1:2" x14ac:dyDescent="0.25">
      <c r="A652" s="4"/>
      <c r="B652" s="4"/>
    </row>
    <row r="653" spans="1:2" x14ac:dyDescent="0.25">
      <c r="A653" s="4"/>
      <c r="B653" s="4"/>
    </row>
    <row r="654" spans="1:2" x14ac:dyDescent="0.25">
      <c r="A654" s="4"/>
      <c r="B654" s="4"/>
    </row>
    <row r="655" spans="1:2" x14ac:dyDescent="0.25">
      <c r="A655" s="4"/>
      <c r="B655" s="4"/>
    </row>
    <row r="656" spans="1:2" x14ac:dyDescent="0.25">
      <c r="A656" s="4"/>
      <c r="B656" s="4"/>
    </row>
    <row r="657" spans="1:2" x14ac:dyDescent="0.25">
      <c r="A657" s="4"/>
      <c r="B657" s="4"/>
    </row>
    <row r="658" spans="1:2" x14ac:dyDescent="0.25">
      <c r="A658" s="4"/>
      <c r="B658" s="4"/>
    </row>
    <row r="659" spans="1:2" x14ac:dyDescent="0.25">
      <c r="A659" s="4"/>
      <c r="B659" s="4"/>
    </row>
    <row r="660" spans="1:2" x14ac:dyDescent="0.25">
      <c r="A660" s="4"/>
      <c r="B660" s="4"/>
    </row>
    <row r="661" spans="1:2" x14ac:dyDescent="0.25">
      <c r="A661" s="4"/>
      <c r="B661" s="4"/>
    </row>
    <row r="662" spans="1:2" x14ac:dyDescent="0.25">
      <c r="A662" s="4"/>
      <c r="B662" s="4"/>
    </row>
    <row r="663" spans="1:2" x14ac:dyDescent="0.25">
      <c r="A663" s="4"/>
      <c r="B663" s="4"/>
    </row>
    <row r="664" spans="1:2" x14ac:dyDescent="0.25">
      <c r="A664" s="4"/>
      <c r="B664" s="4"/>
    </row>
    <row r="665" spans="1:2" x14ac:dyDescent="0.25">
      <c r="A665" s="4"/>
      <c r="B665" s="4"/>
    </row>
    <row r="666" spans="1:2" x14ac:dyDescent="0.25">
      <c r="A666" s="4"/>
      <c r="B666" s="4"/>
    </row>
    <row r="667" spans="1:2" x14ac:dyDescent="0.25">
      <c r="A667" s="4"/>
      <c r="B667" s="4"/>
    </row>
    <row r="668" spans="1:2" x14ac:dyDescent="0.25">
      <c r="A668" s="4"/>
      <c r="B668" s="4"/>
    </row>
    <row r="669" spans="1:2" x14ac:dyDescent="0.25">
      <c r="A669" s="4"/>
      <c r="B669" s="4"/>
    </row>
    <row r="670" spans="1:2" x14ac:dyDescent="0.25">
      <c r="A670" s="4"/>
      <c r="B670" s="4"/>
    </row>
    <row r="671" spans="1:2" x14ac:dyDescent="0.25">
      <c r="A671" s="4"/>
      <c r="B671" s="4"/>
    </row>
    <row r="672" spans="1:2" x14ac:dyDescent="0.25">
      <c r="A672" s="4"/>
      <c r="B672" s="4"/>
    </row>
    <row r="673" spans="1:2" x14ac:dyDescent="0.25">
      <c r="A673" s="4"/>
      <c r="B673" s="4"/>
    </row>
    <row r="674" spans="1:2" x14ac:dyDescent="0.25">
      <c r="A674" s="4"/>
      <c r="B674" s="4"/>
    </row>
    <row r="675" spans="1:2" x14ac:dyDescent="0.25">
      <c r="A675" s="4"/>
      <c r="B675" s="4"/>
    </row>
    <row r="676" spans="1:2" x14ac:dyDescent="0.25">
      <c r="A676" s="4"/>
      <c r="B676" s="4"/>
    </row>
    <row r="677" spans="1:2" x14ac:dyDescent="0.25">
      <c r="A677" s="4"/>
      <c r="B677" s="4"/>
    </row>
    <row r="678" spans="1:2" x14ac:dyDescent="0.25">
      <c r="A678" s="4"/>
      <c r="B678" s="4"/>
    </row>
    <row r="679" spans="1:2" x14ac:dyDescent="0.25">
      <c r="A679" s="4"/>
      <c r="B679" s="4"/>
    </row>
    <row r="680" spans="1:2" x14ac:dyDescent="0.25">
      <c r="A680" s="4"/>
      <c r="B680" s="4"/>
    </row>
    <row r="681" spans="1:2" x14ac:dyDescent="0.25">
      <c r="A681" s="4"/>
      <c r="B681" s="4"/>
    </row>
    <row r="682" spans="1:2" x14ac:dyDescent="0.25">
      <c r="A682" s="4"/>
      <c r="B682" s="4"/>
    </row>
    <row r="683" spans="1:2" x14ac:dyDescent="0.25">
      <c r="A683" s="4"/>
      <c r="B683" s="4"/>
    </row>
    <row r="684" spans="1:2" x14ac:dyDescent="0.25">
      <c r="A684" s="4"/>
      <c r="B684" s="4"/>
    </row>
    <row r="685" spans="1:2" x14ac:dyDescent="0.25">
      <c r="A685" s="4"/>
      <c r="B685" s="4"/>
    </row>
    <row r="686" spans="1:2" x14ac:dyDescent="0.25">
      <c r="A686" s="4"/>
      <c r="B686" s="4"/>
    </row>
    <row r="687" spans="1:2" x14ac:dyDescent="0.25">
      <c r="A687" s="4"/>
      <c r="B687" s="4"/>
    </row>
    <row r="688" spans="1:2" x14ac:dyDescent="0.25">
      <c r="A688" s="4"/>
      <c r="B688" s="4"/>
    </row>
    <row r="689" spans="1:2" x14ac:dyDescent="0.25">
      <c r="A689" s="4"/>
      <c r="B689" s="4"/>
    </row>
    <row r="690" spans="1:2" x14ac:dyDescent="0.25">
      <c r="A690" s="4"/>
      <c r="B690" s="4"/>
    </row>
    <row r="691" spans="1:2" x14ac:dyDescent="0.25">
      <c r="A691" s="4"/>
      <c r="B691" s="4"/>
    </row>
    <row r="692" spans="1:2" x14ac:dyDescent="0.25">
      <c r="A692" s="4"/>
      <c r="B692" s="4"/>
    </row>
    <row r="693" spans="1:2" x14ac:dyDescent="0.25">
      <c r="A693" s="4"/>
      <c r="B693" s="4"/>
    </row>
    <row r="694" spans="1:2" x14ac:dyDescent="0.25">
      <c r="A694" s="4"/>
      <c r="B694" s="4"/>
    </row>
    <row r="695" spans="1:2" x14ac:dyDescent="0.25">
      <c r="A695" s="4"/>
      <c r="B695" s="4"/>
    </row>
    <row r="696" spans="1:2" x14ac:dyDescent="0.25">
      <c r="A696" s="4"/>
      <c r="B696" s="4"/>
    </row>
    <row r="697" spans="1:2" x14ac:dyDescent="0.25">
      <c r="A697" s="4"/>
      <c r="B697" s="4"/>
    </row>
    <row r="698" spans="1:2" x14ac:dyDescent="0.25">
      <c r="A698" s="4"/>
      <c r="B698" s="4"/>
    </row>
    <row r="699" spans="1:2" x14ac:dyDescent="0.25">
      <c r="A699" s="4"/>
      <c r="B699" s="4"/>
    </row>
    <row r="700" spans="1:2" x14ac:dyDescent="0.25">
      <c r="A700" s="4"/>
      <c r="B700" s="4"/>
    </row>
    <row r="701" spans="1:2" x14ac:dyDescent="0.25">
      <c r="A701" s="4"/>
      <c r="B701" s="4"/>
    </row>
    <row r="702" spans="1:2" x14ac:dyDescent="0.25">
      <c r="A702" s="4"/>
      <c r="B702" s="4"/>
    </row>
    <row r="703" spans="1:2" x14ac:dyDescent="0.25">
      <c r="A703" s="4"/>
      <c r="B703" s="4"/>
    </row>
    <row r="704" spans="1:2" x14ac:dyDescent="0.25">
      <c r="A704" s="4"/>
      <c r="B704" s="4"/>
    </row>
    <row r="705" spans="1:2" x14ac:dyDescent="0.25">
      <c r="A705" s="4"/>
      <c r="B705" s="4"/>
    </row>
    <row r="706" spans="1:2" x14ac:dyDescent="0.25">
      <c r="A706" s="4"/>
      <c r="B706" s="4"/>
    </row>
    <row r="707" spans="1:2" x14ac:dyDescent="0.25">
      <c r="A707" s="4"/>
      <c r="B707" s="4"/>
    </row>
    <row r="708" spans="1:2" x14ac:dyDescent="0.25">
      <c r="A708" s="4"/>
      <c r="B708" s="4"/>
    </row>
    <row r="709" spans="1:2" x14ac:dyDescent="0.25">
      <c r="A709" s="4"/>
      <c r="B709" s="4"/>
    </row>
    <row r="710" spans="1:2" x14ac:dyDescent="0.25">
      <c r="A710" s="4"/>
      <c r="B710" s="4"/>
    </row>
    <row r="711" spans="1:2" x14ac:dyDescent="0.25">
      <c r="A711" s="4"/>
      <c r="B711" s="4"/>
    </row>
    <row r="712" spans="1:2" x14ac:dyDescent="0.25">
      <c r="A712" s="4"/>
      <c r="B712" s="4"/>
    </row>
    <row r="713" spans="1:2" x14ac:dyDescent="0.25">
      <c r="A713" s="4"/>
      <c r="B713" s="4"/>
    </row>
    <row r="714" spans="1:2" x14ac:dyDescent="0.25">
      <c r="A714" s="4"/>
      <c r="B714" s="4"/>
    </row>
    <row r="715" spans="1:2" x14ac:dyDescent="0.25">
      <c r="A715" s="4"/>
      <c r="B715" s="4"/>
    </row>
    <row r="716" spans="1:2" x14ac:dyDescent="0.25">
      <c r="A716" s="4"/>
      <c r="B716" s="4"/>
    </row>
    <row r="717" spans="1:2" x14ac:dyDescent="0.25">
      <c r="A717" s="4"/>
      <c r="B717" s="4"/>
    </row>
    <row r="718" spans="1:2" x14ac:dyDescent="0.25">
      <c r="A718" s="4"/>
      <c r="B718" s="4"/>
    </row>
    <row r="719" spans="1:2" x14ac:dyDescent="0.25">
      <c r="A719" s="4"/>
      <c r="B719" s="4"/>
    </row>
    <row r="720" spans="1:2" x14ac:dyDescent="0.25">
      <c r="A720" s="4"/>
      <c r="B720" s="4"/>
    </row>
    <row r="721" spans="1:2" x14ac:dyDescent="0.25">
      <c r="A721" s="4"/>
      <c r="B721" s="4"/>
    </row>
    <row r="722" spans="1:2" x14ac:dyDescent="0.25">
      <c r="A722" s="4"/>
      <c r="B722" s="4"/>
    </row>
    <row r="723" spans="1:2" x14ac:dyDescent="0.25">
      <c r="A723" s="4"/>
      <c r="B723" s="4"/>
    </row>
    <row r="724" spans="1:2" x14ac:dyDescent="0.25">
      <c r="A724" s="4"/>
      <c r="B724" s="4"/>
    </row>
    <row r="725" spans="1:2" x14ac:dyDescent="0.25">
      <c r="A725" s="4"/>
      <c r="B725" s="4"/>
    </row>
    <row r="726" spans="1:2" x14ac:dyDescent="0.25">
      <c r="A726" s="4"/>
      <c r="B726" s="4"/>
    </row>
    <row r="727" spans="1:2" x14ac:dyDescent="0.25">
      <c r="A727" s="4"/>
      <c r="B727" s="4"/>
    </row>
    <row r="728" spans="1:2" x14ac:dyDescent="0.25">
      <c r="A728" s="4"/>
      <c r="B728" s="4"/>
    </row>
    <row r="729" spans="1:2" x14ac:dyDescent="0.25">
      <c r="A729" s="4"/>
      <c r="B729" s="4"/>
    </row>
    <row r="730" spans="1:2" x14ac:dyDescent="0.25">
      <c r="A730" s="4"/>
      <c r="B730" s="4"/>
    </row>
    <row r="731" spans="1:2" x14ac:dyDescent="0.25">
      <c r="A731" s="4"/>
      <c r="B731" s="4"/>
    </row>
    <row r="732" spans="1:2" x14ac:dyDescent="0.25">
      <c r="A732" s="4"/>
      <c r="B732" s="4"/>
    </row>
    <row r="733" spans="1:2" x14ac:dyDescent="0.25">
      <c r="A733" s="4"/>
      <c r="B733" s="4"/>
    </row>
    <row r="734" spans="1:2" x14ac:dyDescent="0.25">
      <c r="A734" s="4"/>
      <c r="B734" s="4"/>
    </row>
    <row r="735" spans="1:2" x14ac:dyDescent="0.25">
      <c r="A735" s="4"/>
      <c r="B735" s="4"/>
    </row>
    <row r="736" spans="1:2" x14ac:dyDescent="0.25">
      <c r="A736" s="4"/>
      <c r="B736" s="4"/>
    </row>
    <row r="737" spans="1:2" x14ac:dyDescent="0.25">
      <c r="A737" s="4"/>
      <c r="B737" s="4"/>
    </row>
    <row r="738" spans="1:2" x14ac:dyDescent="0.25">
      <c r="A738" s="4"/>
      <c r="B738" s="4"/>
    </row>
    <row r="739" spans="1:2" x14ac:dyDescent="0.25">
      <c r="A739" s="4"/>
      <c r="B739" s="4"/>
    </row>
    <row r="740" spans="1:2" x14ac:dyDescent="0.25">
      <c r="A740" s="4"/>
      <c r="B740" s="4"/>
    </row>
    <row r="741" spans="1:2" x14ac:dyDescent="0.25">
      <c r="A741" s="4"/>
      <c r="B741" s="4"/>
    </row>
    <row r="742" spans="1:2" x14ac:dyDescent="0.25">
      <c r="A742" s="4"/>
      <c r="B742" s="4"/>
    </row>
    <row r="743" spans="1:2" x14ac:dyDescent="0.25">
      <c r="A743" s="4"/>
      <c r="B743" s="4"/>
    </row>
    <row r="744" spans="1:2" x14ac:dyDescent="0.25">
      <c r="A744" s="4"/>
      <c r="B744" s="4"/>
    </row>
    <row r="745" spans="1:2" x14ac:dyDescent="0.25">
      <c r="A745" s="4"/>
      <c r="B745" s="4"/>
    </row>
    <row r="746" spans="1:2" x14ac:dyDescent="0.25">
      <c r="A746" s="4"/>
      <c r="B746" s="4"/>
    </row>
    <row r="747" spans="1:2" x14ac:dyDescent="0.25">
      <c r="A747" s="4"/>
      <c r="B747" s="4"/>
    </row>
    <row r="748" spans="1:2" x14ac:dyDescent="0.25">
      <c r="A748" s="4"/>
      <c r="B748" s="4"/>
    </row>
    <row r="749" spans="1:2" x14ac:dyDescent="0.25">
      <c r="A749" s="4"/>
      <c r="B749" s="4"/>
    </row>
    <row r="750" spans="1:2" x14ac:dyDescent="0.25">
      <c r="A750" s="4"/>
      <c r="B750" s="4"/>
    </row>
    <row r="751" spans="1:2" x14ac:dyDescent="0.25">
      <c r="A751" s="4"/>
      <c r="B751" s="4"/>
    </row>
    <row r="752" spans="1:2" x14ac:dyDescent="0.25">
      <c r="A752" s="4"/>
      <c r="B752" s="4"/>
    </row>
    <row r="753" spans="1:2" x14ac:dyDescent="0.25">
      <c r="A753" s="4"/>
      <c r="B753" s="4"/>
    </row>
    <row r="754" spans="1:2" x14ac:dyDescent="0.25">
      <c r="A754" s="4"/>
      <c r="B754" s="4"/>
    </row>
    <row r="755" spans="1:2" x14ac:dyDescent="0.25">
      <c r="A755" s="4"/>
      <c r="B755" s="4"/>
    </row>
    <row r="756" spans="1:2" x14ac:dyDescent="0.25">
      <c r="A756" s="4"/>
      <c r="B756" s="4"/>
    </row>
    <row r="757" spans="1:2" x14ac:dyDescent="0.25">
      <c r="A757" s="4"/>
      <c r="B757" s="4"/>
    </row>
    <row r="758" spans="1:2" x14ac:dyDescent="0.25">
      <c r="A758" s="4"/>
      <c r="B758" s="4"/>
    </row>
    <row r="759" spans="1:2" x14ac:dyDescent="0.25">
      <c r="A759" s="4"/>
      <c r="B759" s="4"/>
    </row>
    <row r="760" spans="1:2" x14ac:dyDescent="0.25">
      <c r="A760" s="4"/>
      <c r="B760" s="4"/>
    </row>
    <row r="761" spans="1:2" x14ac:dyDescent="0.25">
      <c r="A761" s="4"/>
      <c r="B761" s="4"/>
    </row>
    <row r="762" spans="1:2" x14ac:dyDescent="0.25">
      <c r="A762" s="4"/>
      <c r="B762" s="4"/>
    </row>
    <row r="763" spans="1:2" x14ac:dyDescent="0.25">
      <c r="A763" s="4"/>
      <c r="B763" s="4"/>
    </row>
    <row r="764" spans="1:2" x14ac:dyDescent="0.25">
      <c r="A764" s="4"/>
      <c r="B764" s="4"/>
    </row>
    <row r="765" spans="1:2" x14ac:dyDescent="0.25">
      <c r="A765" s="4"/>
      <c r="B765" s="4"/>
    </row>
    <row r="766" spans="1:2" x14ac:dyDescent="0.25">
      <c r="A766" s="4"/>
      <c r="B766" s="4"/>
    </row>
    <row r="767" spans="1:2" x14ac:dyDescent="0.25">
      <c r="A767" s="4"/>
      <c r="B767" s="4"/>
    </row>
    <row r="768" spans="1:2" x14ac:dyDescent="0.25">
      <c r="A768" s="4"/>
      <c r="B768" s="4"/>
    </row>
    <row r="769" spans="1:2" x14ac:dyDescent="0.25">
      <c r="A769" s="4"/>
      <c r="B769" s="4"/>
    </row>
    <row r="770" spans="1:2" x14ac:dyDescent="0.25">
      <c r="A770" s="4"/>
      <c r="B770" s="4"/>
    </row>
    <row r="771" spans="1:2" x14ac:dyDescent="0.25">
      <c r="A771" s="4"/>
      <c r="B771" s="4"/>
    </row>
    <row r="772" spans="1:2" x14ac:dyDescent="0.25">
      <c r="A772" s="4"/>
      <c r="B772" s="4"/>
    </row>
    <row r="773" spans="1:2" x14ac:dyDescent="0.25">
      <c r="A773" s="4"/>
      <c r="B773" s="4"/>
    </row>
    <row r="774" spans="1:2" x14ac:dyDescent="0.25">
      <c r="A774" s="4"/>
      <c r="B774" s="4"/>
    </row>
    <row r="775" spans="1:2" x14ac:dyDescent="0.25">
      <c r="A775" s="4"/>
      <c r="B775" s="4"/>
    </row>
    <row r="776" spans="1:2" x14ac:dyDescent="0.25">
      <c r="A776" s="4"/>
      <c r="B776" s="4"/>
    </row>
    <row r="777" spans="1:2" x14ac:dyDescent="0.25">
      <c r="A777" s="4"/>
      <c r="B777" s="4"/>
    </row>
    <row r="778" spans="1:2" x14ac:dyDescent="0.25">
      <c r="A778" s="4"/>
      <c r="B778" s="4"/>
    </row>
    <row r="779" spans="1:2" x14ac:dyDescent="0.25">
      <c r="A779" s="4"/>
      <c r="B779" s="4"/>
    </row>
    <row r="780" spans="1:2" x14ac:dyDescent="0.25">
      <c r="A780" s="4"/>
      <c r="B780" s="4"/>
    </row>
    <row r="781" spans="1:2" x14ac:dyDescent="0.25">
      <c r="A781" s="4"/>
      <c r="B781" s="4"/>
    </row>
    <row r="782" spans="1:2" x14ac:dyDescent="0.25">
      <c r="A782" s="4"/>
      <c r="B782" s="4"/>
    </row>
    <row r="783" spans="1:2" x14ac:dyDescent="0.25">
      <c r="A783" s="4"/>
      <c r="B783" s="4"/>
    </row>
    <row r="784" spans="1:2" x14ac:dyDescent="0.25">
      <c r="A784" s="4"/>
      <c r="B784" s="4"/>
    </row>
    <row r="785" spans="1:2" x14ac:dyDescent="0.25">
      <c r="A785" s="4"/>
      <c r="B785" s="4"/>
    </row>
    <row r="786" spans="1:2" x14ac:dyDescent="0.25">
      <c r="A786" s="4"/>
      <c r="B786" s="4"/>
    </row>
    <row r="787" spans="1:2" x14ac:dyDescent="0.25">
      <c r="A787" s="4"/>
      <c r="B787" s="4"/>
    </row>
    <row r="788" spans="1:2" x14ac:dyDescent="0.25">
      <c r="A788" s="4"/>
      <c r="B788" s="4"/>
    </row>
    <row r="789" spans="1:2" x14ac:dyDescent="0.25">
      <c r="A789" s="4"/>
      <c r="B789" s="4"/>
    </row>
    <row r="790" spans="1:2" x14ac:dyDescent="0.25">
      <c r="A790" s="4"/>
      <c r="B790" s="4"/>
    </row>
    <row r="791" spans="1:2" x14ac:dyDescent="0.25">
      <c r="A791" s="4"/>
      <c r="B791" s="4"/>
    </row>
    <row r="792" spans="1:2" x14ac:dyDescent="0.25">
      <c r="A792" s="4"/>
      <c r="B792" s="4"/>
    </row>
    <row r="793" spans="1:2" x14ac:dyDescent="0.25">
      <c r="A793" s="4"/>
      <c r="B793" s="4"/>
    </row>
    <row r="794" spans="1:2" x14ac:dyDescent="0.25">
      <c r="A794" s="4"/>
      <c r="B794" s="4"/>
    </row>
    <row r="795" spans="1:2" x14ac:dyDescent="0.25">
      <c r="A795" s="4"/>
      <c r="B795" s="4"/>
    </row>
    <row r="796" spans="1:2" x14ac:dyDescent="0.25">
      <c r="A796" s="4"/>
      <c r="B796" s="4"/>
    </row>
    <row r="797" spans="1:2" x14ac:dyDescent="0.25">
      <c r="A797" s="4"/>
      <c r="B797" s="4"/>
    </row>
    <row r="798" spans="1:2" x14ac:dyDescent="0.25">
      <c r="A798" s="4"/>
      <c r="B798" s="4"/>
    </row>
    <row r="799" spans="1:2" x14ac:dyDescent="0.25">
      <c r="A799" s="4"/>
      <c r="B799" s="4"/>
    </row>
    <row r="800" spans="1:2" x14ac:dyDescent="0.25">
      <c r="A800" s="4"/>
      <c r="B800" s="4"/>
    </row>
    <row r="801" spans="1:2" x14ac:dyDescent="0.25">
      <c r="A801" s="4"/>
      <c r="B801" s="4"/>
    </row>
    <row r="802" spans="1:2" x14ac:dyDescent="0.25">
      <c r="A802" s="4"/>
      <c r="B802" s="4"/>
    </row>
    <row r="803" spans="1:2" x14ac:dyDescent="0.25">
      <c r="A803" s="4"/>
      <c r="B803" s="4"/>
    </row>
    <row r="804" spans="1:2" x14ac:dyDescent="0.25">
      <c r="A804" s="4"/>
      <c r="B804" s="4"/>
    </row>
    <row r="805" spans="1:2" x14ac:dyDescent="0.25">
      <c r="A805" s="4"/>
      <c r="B805" s="4"/>
    </row>
    <row r="806" spans="1:2" x14ac:dyDescent="0.25">
      <c r="A806" s="4"/>
      <c r="B806" s="4"/>
    </row>
    <row r="807" spans="1:2" x14ac:dyDescent="0.25">
      <c r="A807" s="4"/>
      <c r="B807" s="4"/>
    </row>
    <row r="808" spans="1:2" x14ac:dyDescent="0.25">
      <c r="A808" s="4"/>
      <c r="B808" s="4"/>
    </row>
    <row r="809" spans="1:2" x14ac:dyDescent="0.25">
      <c r="A809" s="4"/>
      <c r="B809" s="4"/>
    </row>
    <row r="810" spans="1:2" x14ac:dyDescent="0.25">
      <c r="A810" s="4"/>
      <c r="B810" s="4"/>
    </row>
    <row r="811" spans="1:2" x14ac:dyDescent="0.25">
      <c r="A811" s="4"/>
      <c r="B811" s="4"/>
    </row>
    <row r="812" spans="1:2" x14ac:dyDescent="0.25">
      <c r="A812" s="4"/>
      <c r="B812" s="4"/>
    </row>
    <row r="813" spans="1:2" x14ac:dyDescent="0.25">
      <c r="A813" s="4"/>
      <c r="B813" s="4"/>
    </row>
    <row r="814" spans="1:2" x14ac:dyDescent="0.25">
      <c r="A814" s="4"/>
      <c r="B814" s="4"/>
    </row>
    <row r="815" spans="1:2" x14ac:dyDescent="0.25">
      <c r="A815" s="4"/>
      <c r="B815" s="4"/>
    </row>
    <row r="816" spans="1:2" x14ac:dyDescent="0.25">
      <c r="A816" s="4"/>
      <c r="B816" s="4"/>
    </row>
    <row r="817" spans="1:2" x14ac:dyDescent="0.25">
      <c r="A817" s="4"/>
      <c r="B817" s="4"/>
    </row>
    <row r="818" spans="1:2" x14ac:dyDescent="0.25">
      <c r="A818" s="4"/>
      <c r="B818" s="4"/>
    </row>
    <row r="819" spans="1:2" x14ac:dyDescent="0.25">
      <c r="A819" s="4"/>
      <c r="B819" s="4"/>
    </row>
    <row r="820" spans="1:2" x14ac:dyDescent="0.25">
      <c r="A820" s="4"/>
      <c r="B820" s="4"/>
    </row>
    <row r="821" spans="1:2" x14ac:dyDescent="0.25">
      <c r="A821" s="4"/>
      <c r="B821" s="4"/>
    </row>
    <row r="822" spans="1:2" x14ac:dyDescent="0.25">
      <c r="A822" s="4"/>
      <c r="B822" s="4"/>
    </row>
    <row r="823" spans="1:2" x14ac:dyDescent="0.25">
      <c r="A823" s="4"/>
      <c r="B823" s="4"/>
    </row>
    <row r="824" spans="1:2" x14ac:dyDescent="0.25">
      <c r="A824" s="4"/>
      <c r="B824" s="4"/>
    </row>
    <row r="825" spans="1:2" x14ac:dyDescent="0.25">
      <c r="A825" s="4"/>
      <c r="B825" s="4"/>
    </row>
    <row r="826" spans="1:2" x14ac:dyDescent="0.25">
      <c r="A826" s="4"/>
      <c r="B826" s="4"/>
    </row>
    <row r="827" spans="1:2" x14ac:dyDescent="0.25">
      <c r="A827" s="4"/>
      <c r="B827" s="4"/>
    </row>
    <row r="828" spans="1:2" x14ac:dyDescent="0.25">
      <c r="A828" s="4"/>
      <c r="B828" s="4"/>
    </row>
    <row r="829" spans="1:2" x14ac:dyDescent="0.25">
      <c r="A829" s="4"/>
      <c r="B829" s="4"/>
    </row>
    <row r="830" spans="1:2" x14ac:dyDescent="0.25">
      <c r="A830" s="4"/>
      <c r="B830" s="4"/>
    </row>
    <row r="831" spans="1:2" x14ac:dyDescent="0.25">
      <c r="A831" s="4"/>
      <c r="B831" s="4"/>
    </row>
    <row r="832" spans="1:2" x14ac:dyDescent="0.25">
      <c r="A832" s="4"/>
      <c r="B832" s="4"/>
    </row>
    <row r="833" spans="1:2" x14ac:dyDescent="0.25">
      <c r="A833" s="4"/>
      <c r="B833" s="4"/>
    </row>
    <row r="834" spans="1:2" x14ac:dyDescent="0.25">
      <c r="A834" s="4"/>
      <c r="B834" s="4"/>
    </row>
    <row r="835" spans="1:2" x14ac:dyDescent="0.25">
      <c r="A835" s="4"/>
      <c r="B835" s="4"/>
    </row>
    <row r="836" spans="1:2" x14ac:dyDescent="0.25">
      <c r="A836" s="4"/>
      <c r="B836" s="4"/>
    </row>
    <row r="837" spans="1:2" x14ac:dyDescent="0.25">
      <c r="A837" s="4"/>
      <c r="B837" s="4"/>
    </row>
    <row r="838" spans="1:2" x14ac:dyDescent="0.25">
      <c r="A838" s="4"/>
      <c r="B838" s="4"/>
    </row>
    <row r="839" spans="1:2" x14ac:dyDescent="0.25">
      <c r="A839" s="4"/>
      <c r="B839" s="4"/>
    </row>
    <row r="840" spans="1:2" x14ac:dyDescent="0.25">
      <c r="A840" s="4"/>
      <c r="B840" s="4"/>
    </row>
    <row r="841" spans="1:2" x14ac:dyDescent="0.25">
      <c r="A841" s="4"/>
      <c r="B841" s="4"/>
    </row>
    <row r="842" spans="1:2" x14ac:dyDescent="0.25">
      <c r="A842" s="4"/>
      <c r="B842" s="4"/>
    </row>
    <row r="843" spans="1:2" x14ac:dyDescent="0.25">
      <c r="A843" s="4"/>
      <c r="B843" s="4"/>
    </row>
    <row r="844" spans="1:2" x14ac:dyDescent="0.25">
      <c r="A844" s="4"/>
      <c r="B844" s="4"/>
    </row>
    <row r="845" spans="1:2" x14ac:dyDescent="0.25">
      <c r="A845" s="4"/>
      <c r="B845" s="4"/>
    </row>
    <row r="846" spans="1:2" x14ac:dyDescent="0.25">
      <c r="A846" s="4"/>
      <c r="B846" s="4"/>
    </row>
    <row r="847" spans="1:2" x14ac:dyDescent="0.25">
      <c r="A847" s="4"/>
      <c r="B847" s="4"/>
    </row>
    <row r="848" spans="1:2" x14ac:dyDescent="0.25">
      <c r="A848" s="4"/>
      <c r="B848" s="4"/>
    </row>
    <row r="849" spans="1:2" x14ac:dyDescent="0.25">
      <c r="A849" s="4"/>
      <c r="B849" s="4"/>
    </row>
    <row r="850" spans="1:2" x14ac:dyDescent="0.25">
      <c r="A850" s="4"/>
      <c r="B850" s="4"/>
    </row>
    <row r="851" spans="1:2" x14ac:dyDescent="0.25">
      <c r="A851" s="4"/>
      <c r="B851" s="4"/>
    </row>
    <row r="852" spans="1:2" x14ac:dyDescent="0.25">
      <c r="A852" s="4"/>
      <c r="B852" s="4"/>
    </row>
    <row r="853" spans="1:2" x14ac:dyDescent="0.25">
      <c r="A853" s="4"/>
      <c r="B853" s="4"/>
    </row>
    <row r="854" spans="1:2" x14ac:dyDescent="0.25">
      <c r="A854" s="4"/>
      <c r="B854" s="4"/>
    </row>
    <row r="855" spans="1:2" x14ac:dyDescent="0.25">
      <c r="A855" s="4"/>
      <c r="B855" s="4"/>
    </row>
    <row r="856" spans="1:2" x14ac:dyDescent="0.25">
      <c r="A856" s="4"/>
      <c r="B856" s="4"/>
    </row>
    <row r="857" spans="1:2" x14ac:dyDescent="0.25">
      <c r="A857" s="4"/>
      <c r="B857" s="4"/>
    </row>
    <row r="858" spans="1:2" x14ac:dyDescent="0.25">
      <c r="A858" s="4"/>
      <c r="B858" s="4"/>
    </row>
    <row r="859" spans="1:2" x14ac:dyDescent="0.25">
      <c r="A859" s="4"/>
      <c r="B859" s="4"/>
    </row>
    <row r="860" spans="1:2" x14ac:dyDescent="0.25">
      <c r="A860" s="4"/>
      <c r="B860" s="4"/>
    </row>
    <row r="861" spans="1:2" x14ac:dyDescent="0.25">
      <c r="A861" s="4"/>
      <c r="B861" s="4"/>
    </row>
    <row r="862" spans="1:2" x14ac:dyDescent="0.25">
      <c r="A862" s="4"/>
      <c r="B862" s="4"/>
    </row>
    <row r="863" spans="1:2" x14ac:dyDescent="0.25">
      <c r="A863" s="4"/>
      <c r="B863" s="4"/>
    </row>
    <row r="864" spans="1:2" x14ac:dyDescent="0.25">
      <c r="A864" s="4"/>
      <c r="B864" s="4"/>
    </row>
    <row r="865" spans="1:2" x14ac:dyDescent="0.25">
      <c r="A865" s="4"/>
      <c r="B865" s="4"/>
    </row>
    <row r="866" spans="1:2" x14ac:dyDescent="0.25">
      <c r="A866" s="4"/>
      <c r="B866" s="4"/>
    </row>
    <row r="867" spans="1:2" x14ac:dyDescent="0.25">
      <c r="A867" s="4"/>
      <c r="B867" s="4"/>
    </row>
    <row r="868" spans="1:2" x14ac:dyDescent="0.25">
      <c r="A868" s="4"/>
      <c r="B868" s="4"/>
    </row>
    <row r="869" spans="1:2" x14ac:dyDescent="0.25">
      <c r="A869" s="4"/>
      <c r="B869" s="4"/>
    </row>
    <row r="870" spans="1:2" x14ac:dyDescent="0.25">
      <c r="A870" s="4"/>
      <c r="B870" s="4"/>
    </row>
    <row r="871" spans="1:2" x14ac:dyDescent="0.25">
      <c r="A871" s="4"/>
      <c r="B871" s="4"/>
    </row>
    <row r="872" spans="1:2" x14ac:dyDescent="0.25">
      <c r="A872" s="4"/>
      <c r="B872" s="4"/>
    </row>
    <row r="873" spans="1:2" x14ac:dyDescent="0.25">
      <c r="A873" s="4"/>
      <c r="B873" s="4"/>
    </row>
    <row r="874" spans="1:2" x14ac:dyDescent="0.25">
      <c r="A874" s="4"/>
      <c r="B874" s="4"/>
    </row>
    <row r="875" spans="1:2" x14ac:dyDescent="0.25">
      <c r="A875" s="4"/>
      <c r="B875" s="4"/>
    </row>
    <row r="876" spans="1:2" x14ac:dyDescent="0.25">
      <c r="A876" s="4"/>
      <c r="B876" s="4"/>
    </row>
    <row r="877" spans="1:2" x14ac:dyDescent="0.25">
      <c r="A877" s="4"/>
      <c r="B877" s="4"/>
    </row>
    <row r="878" spans="1:2" x14ac:dyDescent="0.25">
      <c r="A878" s="4"/>
      <c r="B878" s="4"/>
    </row>
    <row r="879" spans="1:2" x14ac:dyDescent="0.25">
      <c r="A879" s="4"/>
      <c r="B879" s="4"/>
    </row>
    <row r="880" spans="1:2" x14ac:dyDescent="0.25">
      <c r="A880" s="4"/>
      <c r="B880" s="4"/>
    </row>
    <row r="881" spans="1:2" x14ac:dyDescent="0.25">
      <c r="A881" s="4"/>
      <c r="B881" s="4"/>
    </row>
    <row r="882" spans="1:2" x14ac:dyDescent="0.25">
      <c r="A882" s="4"/>
      <c r="B882" s="4"/>
    </row>
    <row r="883" spans="1:2" x14ac:dyDescent="0.25">
      <c r="A883" s="4"/>
      <c r="B883" s="4"/>
    </row>
    <row r="884" spans="1:2" x14ac:dyDescent="0.25">
      <c r="A884" s="4"/>
      <c r="B884" s="4"/>
    </row>
    <row r="885" spans="1:2" x14ac:dyDescent="0.25">
      <c r="A885" s="4"/>
      <c r="B885" s="4"/>
    </row>
    <row r="886" spans="1:2" x14ac:dyDescent="0.25">
      <c r="A886" s="4"/>
      <c r="B886" s="4"/>
    </row>
    <row r="887" spans="1:2" x14ac:dyDescent="0.25">
      <c r="A887" s="4"/>
      <c r="B887" s="4"/>
    </row>
    <row r="888" spans="1:2" x14ac:dyDescent="0.25">
      <c r="A888" s="4"/>
      <c r="B888" s="4"/>
    </row>
    <row r="889" spans="1:2" x14ac:dyDescent="0.25">
      <c r="A889" s="4"/>
      <c r="B889" s="4"/>
    </row>
    <row r="890" spans="1:2" x14ac:dyDescent="0.25">
      <c r="A890" s="4"/>
      <c r="B890" s="4"/>
    </row>
    <row r="891" spans="1:2" x14ac:dyDescent="0.25">
      <c r="A891" s="4"/>
      <c r="B891" s="4"/>
    </row>
    <row r="892" spans="1:2" x14ac:dyDescent="0.25">
      <c r="A892" s="4"/>
      <c r="B892" s="4"/>
    </row>
    <row r="893" spans="1:2" x14ac:dyDescent="0.25">
      <c r="A893" s="4"/>
      <c r="B893" s="4"/>
    </row>
    <row r="894" spans="1:2" x14ac:dyDescent="0.25">
      <c r="A894" s="4"/>
      <c r="B894" s="4"/>
    </row>
    <row r="895" spans="1:2" x14ac:dyDescent="0.25">
      <c r="A895" s="4"/>
      <c r="B895" s="4"/>
    </row>
    <row r="896" spans="1:2" x14ac:dyDescent="0.25">
      <c r="A896" s="4"/>
      <c r="B896" s="4"/>
    </row>
    <row r="897" spans="1:2" x14ac:dyDescent="0.25">
      <c r="A897" s="4"/>
      <c r="B897" s="4"/>
    </row>
    <row r="898" spans="1:2" x14ac:dyDescent="0.25">
      <c r="A898" s="4"/>
      <c r="B898" s="4"/>
    </row>
    <row r="899" spans="1:2" x14ac:dyDescent="0.25">
      <c r="A899" s="4"/>
      <c r="B899" s="4"/>
    </row>
    <row r="900" spans="1:2" x14ac:dyDescent="0.25">
      <c r="A900" s="4"/>
      <c r="B900" s="4"/>
    </row>
    <row r="901" spans="1:2" x14ac:dyDescent="0.25">
      <c r="A901" s="4"/>
      <c r="B901" s="4"/>
    </row>
    <row r="902" spans="1:2" x14ac:dyDescent="0.25">
      <c r="A902" s="4"/>
      <c r="B902" s="4"/>
    </row>
    <row r="903" spans="1:2" x14ac:dyDescent="0.25">
      <c r="A903" s="4"/>
      <c r="B903" s="4"/>
    </row>
    <row r="904" spans="1:2" x14ac:dyDescent="0.25">
      <c r="A904" s="4"/>
      <c r="B904" s="4"/>
    </row>
    <row r="905" spans="1:2" x14ac:dyDescent="0.25">
      <c r="A905" s="4"/>
      <c r="B905" s="4"/>
    </row>
    <row r="906" spans="1:2" x14ac:dyDescent="0.25">
      <c r="A906" s="4"/>
      <c r="B906" s="4"/>
    </row>
    <row r="907" spans="1:2" x14ac:dyDescent="0.25">
      <c r="A907" s="4"/>
      <c r="B907" s="4"/>
    </row>
    <row r="908" spans="1:2" x14ac:dyDescent="0.25">
      <c r="A908" s="4"/>
      <c r="B908" s="4"/>
    </row>
    <row r="909" spans="1:2" x14ac:dyDescent="0.25">
      <c r="A909" s="4"/>
      <c r="B909" s="4"/>
    </row>
    <row r="910" spans="1:2" x14ac:dyDescent="0.25">
      <c r="A910" s="4"/>
      <c r="B910" s="4"/>
    </row>
    <row r="911" spans="1:2" x14ac:dyDescent="0.25">
      <c r="A911" s="4"/>
      <c r="B911" s="4"/>
    </row>
    <row r="912" spans="1:2" x14ac:dyDescent="0.25">
      <c r="A912" s="4"/>
      <c r="B912" s="4"/>
    </row>
    <row r="913" spans="1:2" x14ac:dyDescent="0.25">
      <c r="A913" s="4"/>
      <c r="B913" s="4"/>
    </row>
    <row r="914" spans="1:2" x14ac:dyDescent="0.25">
      <c r="A914" s="4"/>
      <c r="B914" s="4"/>
    </row>
    <row r="915" spans="1:2" x14ac:dyDescent="0.25">
      <c r="A915" s="4"/>
      <c r="B915" s="4"/>
    </row>
    <row r="916" spans="1:2" x14ac:dyDescent="0.25">
      <c r="A916" s="4"/>
      <c r="B916" s="4"/>
    </row>
    <row r="917" spans="1:2" x14ac:dyDescent="0.25">
      <c r="A917" s="4"/>
      <c r="B917" s="4"/>
    </row>
    <row r="918" spans="1:2" x14ac:dyDescent="0.25">
      <c r="A918" s="4"/>
      <c r="B918" s="4"/>
    </row>
    <row r="919" spans="1:2" x14ac:dyDescent="0.25">
      <c r="A919" s="4"/>
      <c r="B919" s="4"/>
    </row>
    <row r="920" spans="1:2" x14ac:dyDescent="0.25">
      <c r="A920" s="4"/>
      <c r="B920" s="4"/>
    </row>
    <row r="921" spans="1:2" x14ac:dyDescent="0.25">
      <c r="A921" s="4"/>
      <c r="B921" s="4"/>
    </row>
    <row r="922" spans="1:2" x14ac:dyDescent="0.25">
      <c r="A922" s="4"/>
      <c r="B922" s="4"/>
    </row>
    <row r="923" spans="1:2" x14ac:dyDescent="0.25">
      <c r="A923" s="4"/>
      <c r="B923" s="4"/>
    </row>
    <row r="924" spans="1:2" x14ac:dyDescent="0.25">
      <c r="A924" s="4"/>
      <c r="B924" s="4"/>
    </row>
    <row r="925" spans="1:2" x14ac:dyDescent="0.25">
      <c r="A925" s="4"/>
      <c r="B925" s="4"/>
    </row>
    <row r="926" spans="1:2" x14ac:dyDescent="0.25">
      <c r="A926" s="4"/>
      <c r="B926" s="4"/>
    </row>
    <row r="927" spans="1:2" x14ac:dyDescent="0.25">
      <c r="A927" s="4"/>
      <c r="B927" s="4"/>
    </row>
    <row r="928" spans="1:2" x14ac:dyDescent="0.25">
      <c r="A928" s="4"/>
      <c r="B928" s="4"/>
    </row>
    <row r="929" spans="1:2" x14ac:dyDescent="0.25">
      <c r="A929" s="4"/>
      <c r="B929" s="4"/>
    </row>
    <row r="930" spans="1:2" x14ac:dyDescent="0.25">
      <c r="A930" s="4"/>
      <c r="B930" s="4"/>
    </row>
    <row r="931" spans="1:2" x14ac:dyDescent="0.25">
      <c r="A931" s="4"/>
      <c r="B931" s="4"/>
    </row>
    <row r="932" spans="1:2" x14ac:dyDescent="0.25">
      <c r="A932" s="4"/>
      <c r="B932" s="4"/>
    </row>
    <row r="933" spans="1:2" x14ac:dyDescent="0.25">
      <c r="A933" s="4"/>
      <c r="B933" s="4"/>
    </row>
    <row r="934" spans="1:2" x14ac:dyDescent="0.25">
      <c r="A934" s="4"/>
      <c r="B934" s="4"/>
    </row>
    <row r="935" spans="1:2" x14ac:dyDescent="0.25">
      <c r="A935" s="4"/>
      <c r="B935" s="4"/>
    </row>
    <row r="936" spans="1:2" x14ac:dyDescent="0.25">
      <c r="A936" s="4"/>
      <c r="B936" s="4"/>
    </row>
    <row r="937" spans="1:2" x14ac:dyDescent="0.25">
      <c r="A937" s="4"/>
      <c r="B937" s="4"/>
    </row>
    <row r="938" spans="1:2" x14ac:dyDescent="0.25">
      <c r="A938" s="4"/>
      <c r="B938" s="4"/>
    </row>
    <row r="939" spans="1:2" x14ac:dyDescent="0.25">
      <c r="A939" s="4"/>
      <c r="B939" s="4"/>
    </row>
    <row r="940" spans="1:2" x14ac:dyDescent="0.25">
      <c r="A940" s="4"/>
      <c r="B940" s="4"/>
    </row>
    <row r="941" spans="1:2" x14ac:dyDescent="0.25">
      <c r="A941" s="4"/>
      <c r="B941" s="4"/>
    </row>
    <row r="942" spans="1:2" x14ac:dyDescent="0.25">
      <c r="A942" s="4"/>
      <c r="B942" s="4"/>
    </row>
    <row r="943" spans="1:2" x14ac:dyDescent="0.25">
      <c r="A943" s="4"/>
      <c r="B943" s="4"/>
    </row>
    <row r="944" spans="1:2" x14ac:dyDescent="0.25">
      <c r="A944" s="4"/>
      <c r="B944" s="4"/>
    </row>
    <row r="945" spans="1:2" x14ac:dyDescent="0.25">
      <c r="A945" s="4"/>
      <c r="B945" s="4"/>
    </row>
    <row r="946" spans="1:2" x14ac:dyDescent="0.25">
      <c r="A946" s="4"/>
      <c r="B946" s="4"/>
    </row>
    <row r="947" spans="1:2" x14ac:dyDescent="0.25">
      <c r="A947" s="4"/>
      <c r="B947" s="4"/>
    </row>
    <row r="948" spans="1:2" x14ac:dyDescent="0.25">
      <c r="A948" s="4"/>
      <c r="B948" s="4"/>
    </row>
    <row r="949" spans="1:2" x14ac:dyDescent="0.25">
      <c r="A949" s="4"/>
      <c r="B949" s="4"/>
    </row>
    <row r="950" spans="1:2" x14ac:dyDescent="0.25">
      <c r="A950" s="4"/>
      <c r="B950" s="4"/>
    </row>
    <row r="951" spans="1:2" x14ac:dyDescent="0.25">
      <c r="A951" s="4"/>
      <c r="B951" s="4"/>
    </row>
    <row r="952" spans="1:2" x14ac:dyDescent="0.25">
      <c r="A952" s="4"/>
      <c r="B952" s="4"/>
    </row>
    <row r="953" spans="1:2" x14ac:dyDescent="0.25">
      <c r="A953" s="4"/>
      <c r="B953" s="4"/>
    </row>
    <row r="954" spans="1:2" x14ac:dyDescent="0.25">
      <c r="A954" s="4"/>
      <c r="B954" s="4"/>
    </row>
    <row r="955" spans="1:2" x14ac:dyDescent="0.25">
      <c r="A955" s="4"/>
      <c r="B955" s="4"/>
    </row>
    <row r="956" spans="1:2" x14ac:dyDescent="0.25">
      <c r="A956" s="4"/>
      <c r="B956" s="4"/>
    </row>
    <row r="957" spans="1:2" x14ac:dyDescent="0.25">
      <c r="A957" s="4"/>
      <c r="B957" s="4"/>
    </row>
    <row r="958" spans="1:2" x14ac:dyDescent="0.25">
      <c r="A958" s="4"/>
      <c r="B958" s="4"/>
    </row>
    <row r="959" spans="1:2" x14ac:dyDescent="0.25">
      <c r="A959" s="4"/>
      <c r="B959" s="4"/>
    </row>
    <row r="960" spans="1:2" x14ac:dyDescent="0.25">
      <c r="A960" s="4"/>
      <c r="B960" s="4"/>
    </row>
    <row r="961" spans="1:2" x14ac:dyDescent="0.25">
      <c r="A961" s="4"/>
      <c r="B961" s="4"/>
    </row>
    <row r="962" spans="1:2" x14ac:dyDescent="0.25">
      <c r="A962" s="4"/>
      <c r="B962" s="4"/>
    </row>
    <row r="963" spans="1:2" x14ac:dyDescent="0.25">
      <c r="A963" s="4"/>
      <c r="B963" s="4"/>
    </row>
    <row r="964" spans="1:2" x14ac:dyDescent="0.25">
      <c r="A964" s="4"/>
      <c r="B964" s="4"/>
    </row>
    <row r="965" spans="1:2" x14ac:dyDescent="0.25">
      <c r="A965" s="4"/>
      <c r="B965" s="4"/>
    </row>
    <row r="966" spans="1:2" x14ac:dyDescent="0.25">
      <c r="A966" s="4"/>
      <c r="B966" s="4"/>
    </row>
    <row r="967" spans="1:2" x14ac:dyDescent="0.25">
      <c r="A967" s="4"/>
      <c r="B967" s="4"/>
    </row>
    <row r="968" spans="1:2" x14ac:dyDescent="0.25">
      <c r="A968" s="4"/>
      <c r="B968" s="4"/>
    </row>
    <row r="969" spans="1:2" x14ac:dyDescent="0.25">
      <c r="A969" s="4"/>
      <c r="B969" s="4"/>
    </row>
    <row r="970" spans="1:2" x14ac:dyDescent="0.25">
      <c r="A970" s="4"/>
      <c r="B970" s="4"/>
    </row>
    <row r="971" spans="1:2" x14ac:dyDescent="0.25">
      <c r="A971" s="4"/>
      <c r="B971" s="4"/>
    </row>
    <row r="972" spans="1:2" x14ac:dyDescent="0.25">
      <c r="A972" s="4"/>
      <c r="B972" s="4"/>
    </row>
    <row r="973" spans="1:2" x14ac:dyDescent="0.25">
      <c r="A973" s="4"/>
      <c r="B973" s="4"/>
    </row>
    <row r="974" spans="1:2" x14ac:dyDescent="0.25">
      <c r="A974" s="4"/>
      <c r="B974" s="4"/>
    </row>
    <row r="975" spans="1:2" x14ac:dyDescent="0.25">
      <c r="A975" s="4"/>
      <c r="B975" s="4"/>
    </row>
    <row r="976" spans="1:2" x14ac:dyDescent="0.25">
      <c r="A976" s="4"/>
      <c r="B976" s="4"/>
    </row>
    <row r="977" spans="1:2" x14ac:dyDescent="0.25">
      <c r="A977" s="4"/>
      <c r="B977" s="4"/>
    </row>
    <row r="978" spans="1:2" x14ac:dyDescent="0.25">
      <c r="A978" s="4"/>
      <c r="B978" s="4"/>
    </row>
    <row r="979" spans="1:2" x14ac:dyDescent="0.25">
      <c r="A979" s="4"/>
      <c r="B979" s="4"/>
    </row>
    <row r="980" spans="1:2" x14ac:dyDescent="0.25">
      <c r="A980" s="4"/>
      <c r="B980" s="4"/>
    </row>
    <row r="981" spans="1:2" x14ac:dyDescent="0.25">
      <c r="A981" s="4"/>
      <c r="B981" s="4"/>
    </row>
    <row r="982" spans="1:2" x14ac:dyDescent="0.25">
      <c r="A982" s="4"/>
      <c r="B982" s="4"/>
    </row>
    <row r="983" spans="1:2" x14ac:dyDescent="0.25">
      <c r="A983" s="4"/>
      <c r="B983" s="4"/>
    </row>
    <row r="984" spans="1:2" x14ac:dyDescent="0.25">
      <c r="A984" s="4"/>
      <c r="B984" s="4"/>
    </row>
    <row r="985" spans="1:2" x14ac:dyDescent="0.25">
      <c r="A985" s="4"/>
      <c r="B985" s="4"/>
    </row>
    <row r="986" spans="1:2" x14ac:dyDescent="0.25">
      <c r="A986" s="4"/>
      <c r="B986" s="4"/>
    </row>
    <row r="987" spans="1:2" x14ac:dyDescent="0.25">
      <c r="A987" s="4"/>
      <c r="B987" s="4"/>
    </row>
    <row r="988" spans="1:2" x14ac:dyDescent="0.25">
      <c r="A988" s="4"/>
      <c r="B988" s="4"/>
    </row>
    <row r="989" spans="1:2" x14ac:dyDescent="0.25">
      <c r="A989" s="4"/>
      <c r="B989" s="4"/>
    </row>
    <row r="990" spans="1:2" x14ac:dyDescent="0.25">
      <c r="A990" s="4"/>
      <c r="B990" s="4"/>
    </row>
    <row r="991" spans="1:2" x14ac:dyDescent="0.25">
      <c r="A991" s="4"/>
      <c r="B991" s="4"/>
    </row>
    <row r="992" spans="1:2" x14ac:dyDescent="0.25">
      <c r="A992" s="4"/>
      <c r="B992" s="4"/>
    </row>
    <row r="993" spans="1:2" x14ac:dyDescent="0.25">
      <c r="A993" s="4"/>
      <c r="B993" s="4"/>
    </row>
    <row r="994" spans="1:2" x14ac:dyDescent="0.25">
      <c r="A994" s="4"/>
      <c r="B994" s="4"/>
    </row>
    <row r="995" spans="1:2" x14ac:dyDescent="0.25">
      <c r="A995" s="4"/>
      <c r="B995" s="4"/>
    </row>
    <row r="996" spans="1:2" x14ac:dyDescent="0.25">
      <c r="A996" s="4"/>
      <c r="B996" s="4"/>
    </row>
    <row r="997" spans="1:2" x14ac:dyDescent="0.25">
      <c r="A997" s="4"/>
      <c r="B997" s="4"/>
    </row>
    <row r="998" spans="1:2" x14ac:dyDescent="0.25">
      <c r="A998" s="4"/>
      <c r="B998" s="4"/>
    </row>
    <row r="999" spans="1:2" x14ac:dyDescent="0.25">
      <c r="A999" s="4"/>
      <c r="B999" s="4"/>
    </row>
    <row r="1000" spans="1:2" x14ac:dyDescent="0.25">
      <c r="A1000" s="4"/>
      <c r="B1000" s="4"/>
    </row>
    <row r="1001" spans="1:2" x14ac:dyDescent="0.25">
      <c r="A1001" s="4"/>
      <c r="B1001" s="4"/>
    </row>
    <row r="1002" spans="1:2" x14ac:dyDescent="0.25">
      <c r="A1002" s="4"/>
      <c r="B1002" s="4"/>
    </row>
    <row r="1003" spans="1:2" x14ac:dyDescent="0.25">
      <c r="A1003" s="4"/>
      <c r="B1003" s="4"/>
    </row>
    <row r="1004" spans="1:2" x14ac:dyDescent="0.25">
      <c r="A1004" s="4"/>
      <c r="B1004" s="4"/>
    </row>
    <row r="1005" spans="1:2" x14ac:dyDescent="0.25">
      <c r="A1005" s="4"/>
      <c r="B1005" s="4"/>
    </row>
    <row r="1006" spans="1:2" x14ac:dyDescent="0.25">
      <c r="A1006" s="4"/>
      <c r="B1006" s="4"/>
    </row>
    <row r="1007" spans="1:2" x14ac:dyDescent="0.25">
      <c r="A1007" s="4"/>
      <c r="B1007" s="4"/>
    </row>
    <row r="1008" spans="1:2" x14ac:dyDescent="0.25">
      <c r="A1008" s="4"/>
      <c r="B1008" s="4"/>
    </row>
    <row r="1009" spans="1:2" x14ac:dyDescent="0.25">
      <c r="A1009" s="4"/>
      <c r="B1009" s="4"/>
    </row>
    <row r="1010" spans="1:2" x14ac:dyDescent="0.25">
      <c r="A1010" s="4"/>
      <c r="B1010" s="4"/>
    </row>
    <row r="1011" spans="1:2" x14ac:dyDescent="0.25">
      <c r="A1011" s="4"/>
      <c r="B1011" s="4"/>
    </row>
    <row r="1012" spans="1:2" x14ac:dyDescent="0.25">
      <c r="A1012" s="4"/>
      <c r="B1012" s="4"/>
    </row>
    <row r="1013" spans="1:2" x14ac:dyDescent="0.25">
      <c r="A1013" s="4"/>
      <c r="B1013" s="4"/>
    </row>
    <row r="1014" spans="1:2" x14ac:dyDescent="0.25">
      <c r="A1014" s="4"/>
      <c r="B1014" s="4"/>
    </row>
    <row r="1015" spans="1:2" x14ac:dyDescent="0.25">
      <c r="A1015" s="4"/>
      <c r="B1015" s="4"/>
    </row>
    <row r="1016" spans="1:2" x14ac:dyDescent="0.25">
      <c r="A1016" s="4"/>
      <c r="B1016" s="4"/>
    </row>
    <row r="1017" spans="1:2" x14ac:dyDescent="0.25">
      <c r="A1017" s="4"/>
      <c r="B1017" s="4"/>
    </row>
    <row r="1018" spans="1:2" x14ac:dyDescent="0.25">
      <c r="A1018" s="4"/>
      <c r="B1018" s="4"/>
    </row>
    <row r="1019" spans="1:2" x14ac:dyDescent="0.25">
      <c r="A1019" s="4"/>
      <c r="B1019" s="4"/>
    </row>
    <row r="1020" spans="1:2" x14ac:dyDescent="0.25">
      <c r="A1020" s="4"/>
      <c r="B1020" s="4"/>
    </row>
    <row r="1021" spans="1:2" x14ac:dyDescent="0.25">
      <c r="A1021" s="4"/>
      <c r="B1021" s="4"/>
    </row>
    <row r="1022" spans="1:2" x14ac:dyDescent="0.25">
      <c r="A1022" s="4"/>
      <c r="B1022" s="4"/>
    </row>
    <row r="1023" spans="1:2" x14ac:dyDescent="0.25">
      <c r="A1023" s="4"/>
      <c r="B1023" s="4"/>
    </row>
    <row r="1024" spans="1:2" x14ac:dyDescent="0.25">
      <c r="A1024" s="4"/>
      <c r="B1024" s="4"/>
    </row>
    <row r="1025" spans="1:2" x14ac:dyDescent="0.25">
      <c r="A1025" s="4"/>
      <c r="B1025" s="4"/>
    </row>
    <row r="1026" spans="1:2" x14ac:dyDescent="0.25">
      <c r="A1026" s="4"/>
      <c r="B1026" s="4"/>
    </row>
    <row r="1027" spans="1:2" x14ac:dyDescent="0.25">
      <c r="A1027" s="4"/>
      <c r="B1027" s="4"/>
    </row>
    <row r="1028" spans="1:2" x14ac:dyDescent="0.25">
      <c r="A1028" s="4"/>
      <c r="B1028" s="4"/>
    </row>
    <row r="1029" spans="1:2" x14ac:dyDescent="0.25">
      <c r="A1029" s="4"/>
      <c r="B1029" s="4"/>
    </row>
    <row r="1030" spans="1:2" x14ac:dyDescent="0.25">
      <c r="A1030" s="4"/>
      <c r="B1030" s="4"/>
    </row>
    <row r="1031" spans="1:2" x14ac:dyDescent="0.25">
      <c r="A1031" s="4"/>
      <c r="B1031" s="4"/>
    </row>
    <row r="1032" spans="1:2" x14ac:dyDescent="0.25">
      <c r="A1032" s="4"/>
      <c r="B1032" s="4"/>
    </row>
    <row r="1033" spans="1:2" x14ac:dyDescent="0.25">
      <c r="A1033" s="4"/>
      <c r="B1033" s="4"/>
    </row>
    <row r="1034" spans="1:2" x14ac:dyDescent="0.25">
      <c r="A1034" s="4"/>
      <c r="B1034" s="4"/>
    </row>
    <row r="1035" spans="1:2" x14ac:dyDescent="0.25">
      <c r="A1035" s="4"/>
      <c r="B1035" s="4"/>
    </row>
    <row r="1036" spans="1:2" x14ac:dyDescent="0.25">
      <c r="A1036" s="4"/>
      <c r="B1036" s="4"/>
    </row>
    <row r="1037" spans="1:2" x14ac:dyDescent="0.25">
      <c r="A1037" s="4"/>
      <c r="B1037" s="4"/>
    </row>
    <row r="1038" spans="1:2" x14ac:dyDescent="0.25">
      <c r="A1038" s="4"/>
      <c r="B1038" s="4"/>
    </row>
    <row r="1039" spans="1:2" x14ac:dyDescent="0.25">
      <c r="A1039" s="4"/>
      <c r="B1039" s="4"/>
    </row>
    <row r="1040" spans="1:2" x14ac:dyDescent="0.25">
      <c r="A1040" s="4"/>
      <c r="B1040" s="4"/>
    </row>
    <row r="1041" spans="1:2" x14ac:dyDescent="0.25">
      <c r="A1041" s="4"/>
      <c r="B1041" s="4"/>
    </row>
    <row r="1042" spans="1:2" x14ac:dyDescent="0.25">
      <c r="A1042" s="4"/>
      <c r="B1042" s="4"/>
    </row>
    <row r="1043" spans="1:2" x14ac:dyDescent="0.25">
      <c r="A1043" s="4"/>
      <c r="B1043" s="4"/>
    </row>
    <row r="1044" spans="1:2" x14ac:dyDescent="0.25">
      <c r="A1044" s="4"/>
      <c r="B1044" s="4"/>
    </row>
    <row r="1045" spans="1:2" x14ac:dyDescent="0.25">
      <c r="A1045" s="4"/>
      <c r="B1045" s="4"/>
    </row>
    <row r="1046" spans="1:2" x14ac:dyDescent="0.25">
      <c r="A1046" s="4"/>
      <c r="B1046" s="4"/>
    </row>
    <row r="1047" spans="1:2" x14ac:dyDescent="0.25">
      <c r="A1047" s="4"/>
      <c r="B1047" s="4"/>
    </row>
    <row r="1048" spans="1:2" x14ac:dyDescent="0.25">
      <c r="A1048" s="4"/>
      <c r="B1048" s="4"/>
    </row>
    <row r="1049" spans="1:2" x14ac:dyDescent="0.25">
      <c r="A1049" s="4"/>
      <c r="B1049" s="4"/>
    </row>
    <row r="1050" spans="1:2" x14ac:dyDescent="0.25">
      <c r="A1050" s="4"/>
      <c r="B1050" s="4"/>
    </row>
    <row r="1051" spans="1:2" x14ac:dyDescent="0.25">
      <c r="A1051" s="4"/>
      <c r="B1051" s="4"/>
    </row>
    <row r="1052" spans="1:2" x14ac:dyDescent="0.25">
      <c r="A1052" s="4"/>
      <c r="B1052" s="4"/>
    </row>
    <row r="1053" spans="1:2" x14ac:dyDescent="0.25">
      <c r="A1053" s="4"/>
      <c r="B1053" s="4"/>
    </row>
    <row r="1054" spans="1:2" x14ac:dyDescent="0.25">
      <c r="A1054" s="4"/>
      <c r="B1054" s="4"/>
    </row>
    <row r="1055" spans="1:2" x14ac:dyDescent="0.25">
      <c r="A1055" s="4"/>
      <c r="B1055" s="4"/>
    </row>
    <row r="1056" spans="1:2" x14ac:dyDescent="0.25">
      <c r="A1056" s="4"/>
      <c r="B1056" s="4"/>
    </row>
    <row r="1057" spans="1:2" x14ac:dyDescent="0.25">
      <c r="A1057" s="4"/>
      <c r="B1057" s="4"/>
    </row>
    <row r="1058" spans="1:2" x14ac:dyDescent="0.25">
      <c r="A1058" s="4"/>
      <c r="B1058" s="4"/>
    </row>
    <row r="1059" spans="1:2" x14ac:dyDescent="0.25">
      <c r="A1059" s="4"/>
      <c r="B1059" s="4"/>
    </row>
    <row r="1060" spans="1:2" x14ac:dyDescent="0.25">
      <c r="A1060" s="4"/>
      <c r="B1060" s="4"/>
    </row>
    <row r="1061" spans="1:2" x14ac:dyDescent="0.25">
      <c r="A1061" s="4"/>
      <c r="B1061" s="4"/>
    </row>
    <row r="1062" spans="1:2" x14ac:dyDescent="0.25">
      <c r="A1062" s="4"/>
      <c r="B1062" s="4"/>
    </row>
    <row r="1063" spans="1:2" x14ac:dyDescent="0.25">
      <c r="A1063" s="4"/>
      <c r="B1063" s="4"/>
    </row>
    <row r="1064" spans="1:2" x14ac:dyDescent="0.25">
      <c r="A1064" s="4"/>
      <c r="B1064" s="4"/>
    </row>
    <row r="1065" spans="1:2" x14ac:dyDescent="0.25">
      <c r="A1065" s="4"/>
      <c r="B1065" s="4"/>
    </row>
    <row r="1066" spans="1:2" x14ac:dyDescent="0.25">
      <c r="A1066" s="4"/>
      <c r="B1066" s="4"/>
    </row>
    <row r="1067" spans="1:2" x14ac:dyDescent="0.25">
      <c r="A1067" s="4"/>
      <c r="B1067" s="4"/>
    </row>
    <row r="1068" spans="1:2" x14ac:dyDescent="0.25">
      <c r="A1068" s="4"/>
      <c r="B1068" s="4"/>
    </row>
    <row r="1069" spans="1:2" x14ac:dyDescent="0.25">
      <c r="A1069" s="4"/>
      <c r="B1069" s="4"/>
    </row>
    <row r="1070" spans="1:2" x14ac:dyDescent="0.25">
      <c r="A1070" s="4"/>
      <c r="B1070" s="4"/>
    </row>
    <row r="1071" spans="1:2" x14ac:dyDescent="0.25">
      <c r="A1071" s="4"/>
      <c r="B1071" s="4"/>
    </row>
    <row r="1072" spans="1:2" x14ac:dyDescent="0.25">
      <c r="A1072" s="4"/>
      <c r="B1072" s="4"/>
    </row>
    <row r="1073" spans="1:2" x14ac:dyDescent="0.25">
      <c r="A1073" s="4"/>
      <c r="B1073" s="4"/>
    </row>
    <row r="1074" spans="1:2" x14ac:dyDescent="0.25">
      <c r="A1074" s="4"/>
      <c r="B1074" s="4"/>
    </row>
    <row r="1075" spans="1:2" x14ac:dyDescent="0.25">
      <c r="A1075" s="4"/>
      <c r="B1075" s="4"/>
    </row>
    <row r="1076" spans="1:2" x14ac:dyDescent="0.25">
      <c r="A1076" s="4"/>
      <c r="B1076" s="4"/>
    </row>
    <row r="1077" spans="1:2" x14ac:dyDescent="0.25">
      <c r="A1077" s="4"/>
      <c r="B1077" s="4"/>
    </row>
    <row r="1078" spans="1:2" x14ac:dyDescent="0.25">
      <c r="A1078" s="4"/>
      <c r="B1078" s="4"/>
    </row>
    <row r="1079" spans="1:2" x14ac:dyDescent="0.25">
      <c r="A1079" s="4"/>
      <c r="B1079" s="4"/>
    </row>
    <row r="1080" spans="1:2" x14ac:dyDescent="0.25">
      <c r="A1080" s="4"/>
      <c r="B1080" s="4"/>
    </row>
    <row r="1081" spans="1:2" x14ac:dyDescent="0.25">
      <c r="A1081" s="4"/>
      <c r="B1081" s="4"/>
    </row>
    <row r="1082" spans="1:2" x14ac:dyDescent="0.25">
      <c r="A1082" s="4"/>
      <c r="B1082" s="4"/>
    </row>
    <row r="1083" spans="1:2" x14ac:dyDescent="0.25">
      <c r="A1083" s="4"/>
      <c r="B1083" s="4"/>
    </row>
    <row r="1084" spans="1:2" x14ac:dyDescent="0.25">
      <c r="A1084" s="4"/>
      <c r="B1084" s="4"/>
    </row>
    <row r="1085" spans="1:2" x14ac:dyDescent="0.25">
      <c r="A1085" s="4"/>
      <c r="B1085" s="4"/>
    </row>
    <row r="1086" spans="1:2" x14ac:dyDescent="0.25">
      <c r="A1086" s="4"/>
      <c r="B1086" s="4"/>
    </row>
    <row r="1087" spans="1:2" x14ac:dyDescent="0.25">
      <c r="A1087" s="4"/>
      <c r="B1087" s="4"/>
    </row>
    <row r="1088" spans="1:2" x14ac:dyDescent="0.25">
      <c r="A1088" s="4"/>
      <c r="B1088" s="4"/>
    </row>
    <row r="1089" spans="1:2" x14ac:dyDescent="0.25">
      <c r="A1089" s="4"/>
      <c r="B1089" s="4"/>
    </row>
    <row r="1090" spans="1:2" x14ac:dyDescent="0.25">
      <c r="A1090" s="4"/>
      <c r="B1090" s="4"/>
    </row>
    <row r="1091" spans="1:2" x14ac:dyDescent="0.25">
      <c r="A1091" s="4"/>
      <c r="B1091" s="4"/>
    </row>
    <row r="1092" spans="1:2" x14ac:dyDescent="0.25">
      <c r="A1092" s="4"/>
      <c r="B1092" s="4"/>
    </row>
    <row r="1093" spans="1:2" x14ac:dyDescent="0.25">
      <c r="A1093" s="4"/>
      <c r="B1093" s="4"/>
    </row>
    <row r="1094" spans="1:2" x14ac:dyDescent="0.25">
      <c r="A1094" s="4"/>
      <c r="B1094" s="4"/>
    </row>
    <row r="1095" spans="1:2" x14ac:dyDescent="0.25">
      <c r="A1095" s="4"/>
      <c r="B1095" s="4"/>
    </row>
    <row r="1096" spans="1:2" x14ac:dyDescent="0.25">
      <c r="A1096" s="4"/>
      <c r="B1096" s="4"/>
    </row>
    <row r="1097" spans="1:2" x14ac:dyDescent="0.25">
      <c r="A1097" s="4"/>
      <c r="B1097" s="4"/>
    </row>
    <row r="1098" spans="1:2" x14ac:dyDescent="0.25">
      <c r="A1098" s="4"/>
      <c r="B1098" s="4"/>
    </row>
    <row r="1099" spans="1:2" x14ac:dyDescent="0.25">
      <c r="A1099" s="4"/>
      <c r="B1099" s="4"/>
    </row>
    <row r="1100" spans="1:2" x14ac:dyDescent="0.25">
      <c r="A1100" s="4"/>
      <c r="B1100" s="4"/>
    </row>
    <row r="1101" spans="1:2" x14ac:dyDescent="0.25">
      <c r="A1101" s="4"/>
      <c r="B1101" s="4"/>
    </row>
    <row r="1102" spans="1:2" x14ac:dyDescent="0.25">
      <c r="A1102" s="4"/>
      <c r="B1102" s="4"/>
    </row>
    <row r="1103" spans="1:2" x14ac:dyDescent="0.25">
      <c r="A1103" s="4"/>
      <c r="B1103" s="4"/>
    </row>
    <row r="1104" spans="1:2" x14ac:dyDescent="0.25">
      <c r="A1104" s="4"/>
      <c r="B1104" s="4"/>
    </row>
    <row r="1105" spans="1:2" x14ac:dyDescent="0.25">
      <c r="A1105" s="4"/>
      <c r="B1105" s="4"/>
    </row>
    <row r="1106" spans="1:2" x14ac:dyDescent="0.25">
      <c r="A1106" s="4"/>
      <c r="B1106" s="4"/>
    </row>
    <row r="1107" spans="1:2" x14ac:dyDescent="0.25">
      <c r="A1107" s="4"/>
      <c r="B1107" s="4"/>
    </row>
    <row r="1108" spans="1:2" x14ac:dyDescent="0.25">
      <c r="A1108" s="4"/>
      <c r="B1108" s="4"/>
    </row>
    <row r="1109" spans="1:2" x14ac:dyDescent="0.25">
      <c r="A1109" s="4"/>
      <c r="B1109" s="4"/>
    </row>
    <row r="1110" spans="1:2" x14ac:dyDescent="0.25">
      <c r="A1110" s="4"/>
      <c r="B1110" s="4"/>
    </row>
    <row r="1111" spans="1:2" x14ac:dyDescent="0.25">
      <c r="A1111" s="4"/>
      <c r="B1111" s="4"/>
    </row>
    <row r="1112" spans="1:2" x14ac:dyDescent="0.25">
      <c r="A1112" s="4"/>
      <c r="B1112" s="4"/>
    </row>
    <row r="1113" spans="1:2" x14ac:dyDescent="0.25">
      <c r="A1113" s="4"/>
      <c r="B1113" s="4"/>
    </row>
    <row r="1114" spans="1:2" x14ac:dyDescent="0.25">
      <c r="A1114" s="4"/>
      <c r="B1114" s="4"/>
    </row>
    <row r="1115" spans="1:2" x14ac:dyDescent="0.25">
      <c r="A1115" s="4"/>
      <c r="B1115" s="4"/>
    </row>
    <row r="1116" spans="1:2" x14ac:dyDescent="0.25">
      <c r="A1116" s="4"/>
      <c r="B1116" s="4"/>
    </row>
    <row r="1117" spans="1:2" x14ac:dyDescent="0.25">
      <c r="A1117" s="4"/>
      <c r="B1117" s="4"/>
    </row>
    <row r="1118" spans="1:2" x14ac:dyDescent="0.25">
      <c r="A1118" s="4"/>
      <c r="B1118" s="4"/>
    </row>
    <row r="1119" spans="1:2" x14ac:dyDescent="0.25">
      <c r="A1119" s="4"/>
      <c r="B1119" s="4"/>
    </row>
    <row r="1120" spans="1:2" x14ac:dyDescent="0.25">
      <c r="A1120" s="4"/>
      <c r="B1120" s="4"/>
    </row>
    <row r="1121" spans="1:2" x14ac:dyDescent="0.25">
      <c r="A1121" s="4"/>
      <c r="B1121" s="4"/>
    </row>
    <row r="1122" spans="1:2" x14ac:dyDescent="0.25">
      <c r="A1122" s="4"/>
      <c r="B1122" s="4"/>
    </row>
    <row r="1123" spans="1:2" x14ac:dyDescent="0.25">
      <c r="A1123" s="4"/>
      <c r="B1123" s="4"/>
    </row>
    <row r="1124" spans="1:2" x14ac:dyDescent="0.25">
      <c r="A1124" s="4"/>
      <c r="B1124" s="4"/>
    </row>
    <row r="1125" spans="1:2" x14ac:dyDescent="0.25">
      <c r="A1125" s="4"/>
      <c r="B1125" s="4"/>
    </row>
    <row r="1126" spans="1:2" x14ac:dyDescent="0.25">
      <c r="A1126" s="4"/>
      <c r="B1126" s="4"/>
    </row>
    <row r="1127" spans="1:2" x14ac:dyDescent="0.25">
      <c r="A1127" s="4"/>
      <c r="B1127" s="4"/>
    </row>
    <row r="1128" spans="1:2" x14ac:dyDescent="0.25">
      <c r="A1128" s="4"/>
      <c r="B1128" s="4"/>
    </row>
    <row r="1129" spans="1:2" x14ac:dyDescent="0.25">
      <c r="A1129" s="4"/>
      <c r="B1129" s="4"/>
    </row>
    <row r="1130" spans="1:2" x14ac:dyDescent="0.25">
      <c r="A1130" s="4"/>
      <c r="B1130" s="4"/>
    </row>
    <row r="1131" spans="1:2" x14ac:dyDescent="0.25">
      <c r="A1131" s="4"/>
      <c r="B1131" s="4"/>
    </row>
    <row r="1132" spans="1:2" x14ac:dyDescent="0.25">
      <c r="A1132" s="4"/>
      <c r="B1132" s="4"/>
    </row>
    <row r="1133" spans="1:2" x14ac:dyDescent="0.25">
      <c r="A1133" s="4"/>
      <c r="B1133" s="4"/>
    </row>
    <row r="1134" spans="1:2" x14ac:dyDescent="0.25">
      <c r="A1134" s="4"/>
      <c r="B1134" s="4"/>
    </row>
    <row r="1135" spans="1:2" x14ac:dyDescent="0.25">
      <c r="A1135" s="4"/>
      <c r="B1135" s="4"/>
    </row>
    <row r="1136" spans="1:2" x14ac:dyDescent="0.25">
      <c r="A1136" s="4"/>
      <c r="B1136" s="4"/>
    </row>
    <row r="1137" spans="1:2" x14ac:dyDescent="0.25">
      <c r="A1137" s="4"/>
      <c r="B1137" s="4"/>
    </row>
    <row r="1138" spans="1:2" x14ac:dyDescent="0.25">
      <c r="A1138" s="4"/>
      <c r="B1138" s="4"/>
    </row>
    <row r="1139" spans="1:2" x14ac:dyDescent="0.25">
      <c r="A1139" s="4"/>
      <c r="B1139" s="4"/>
    </row>
    <row r="1140" spans="1:2" x14ac:dyDescent="0.25">
      <c r="A1140" s="4"/>
      <c r="B1140" s="4"/>
    </row>
    <row r="1141" spans="1:2" x14ac:dyDescent="0.25">
      <c r="A1141" s="4"/>
      <c r="B1141" s="4"/>
    </row>
    <row r="1142" spans="1:2" x14ac:dyDescent="0.25">
      <c r="A1142" s="4"/>
      <c r="B1142" s="4"/>
    </row>
    <row r="1143" spans="1:2" x14ac:dyDescent="0.25">
      <c r="A1143" s="4"/>
      <c r="B1143" s="4"/>
    </row>
    <row r="1144" spans="1:2" x14ac:dyDescent="0.25">
      <c r="A1144" s="4"/>
      <c r="B1144" s="4"/>
    </row>
    <row r="1145" spans="1:2" x14ac:dyDescent="0.25">
      <c r="A1145" s="4"/>
      <c r="B1145" s="4"/>
    </row>
    <row r="1146" spans="1:2" x14ac:dyDescent="0.25">
      <c r="A1146" s="4"/>
      <c r="B1146" s="4"/>
    </row>
    <row r="1147" spans="1:2" x14ac:dyDescent="0.25">
      <c r="A1147" s="4"/>
      <c r="B1147" s="4"/>
    </row>
    <row r="1148" spans="1:2" x14ac:dyDescent="0.25">
      <c r="A1148" s="4"/>
      <c r="B1148" s="4"/>
    </row>
    <row r="1149" spans="1:2" x14ac:dyDescent="0.25">
      <c r="A1149" s="4"/>
      <c r="B1149" s="4"/>
    </row>
    <row r="1150" spans="1:2" x14ac:dyDescent="0.25">
      <c r="A1150" s="4"/>
      <c r="B1150" s="4"/>
    </row>
    <row r="1151" spans="1:2" x14ac:dyDescent="0.25">
      <c r="A1151" s="4"/>
      <c r="B1151" s="4"/>
    </row>
    <row r="1152" spans="1:2" x14ac:dyDescent="0.25">
      <c r="A1152" s="4"/>
      <c r="B1152" s="4"/>
    </row>
    <row r="1153" spans="1:2" x14ac:dyDescent="0.25">
      <c r="A1153" s="4"/>
      <c r="B1153" s="4"/>
    </row>
    <row r="1154" spans="1:2" x14ac:dyDescent="0.25">
      <c r="A1154" s="4"/>
      <c r="B1154" s="4"/>
    </row>
    <row r="1155" spans="1:2" x14ac:dyDescent="0.25">
      <c r="A1155" s="4"/>
      <c r="B1155" s="4"/>
    </row>
    <row r="1156" spans="1:2" x14ac:dyDescent="0.25">
      <c r="A1156" s="4"/>
      <c r="B1156" s="4"/>
    </row>
    <row r="1157" spans="1:2" x14ac:dyDescent="0.25">
      <c r="A1157" s="4"/>
      <c r="B1157" s="4"/>
    </row>
    <row r="1158" spans="1:2" x14ac:dyDescent="0.25">
      <c r="A1158" s="4"/>
      <c r="B1158" s="4"/>
    </row>
    <row r="1159" spans="1:2" x14ac:dyDescent="0.25">
      <c r="A1159" s="4"/>
      <c r="B1159" s="4"/>
    </row>
    <row r="1160" spans="1:2" x14ac:dyDescent="0.25">
      <c r="A1160" s="4"/>
      <c r="B1160" s="4"/>
    </row>
    <row r="1161" spans="1:2" x14ac:dyDescent="0.25">
      <c r="A1161" s="4"/>
      <c r="B1161" s="4"/>
    </row>
    <row r="1162" spans="1:2" x14ac:dyDescent="0.25">
      <c r="A1162" s="4"/>
      <c r="B1162" s="4"/>
    </row>
    <row r="1163" spans="1:2" x14ac:dyDescent="0.25">
      <c r="A1163" s="4"/>
      <c r="B1163" s="4"/>
    </row>
    <row r="1164" spans="1:2" x14ac:dyDescent="0.25">
      <c r="A1164" s="4"/>
      <c r="B1164" s="4"/>
    </row>
    <row r="1165" spans="1:2" x14ac:dyDescent="0.25">
      <c r="A1165" s="4"/>
      <c r="B1165" s="4"/>
    </row>
    <row r="1166" spans="1:2" x14ac:dyDescent="0.25">
      <c r="A1166" s="4"/>
      <c r="B1166" s="4"/>
    </row>
    <row r="1167" spans="1:2" x14ac:dyDescent="0.25">
      <c r="A1167" s="4"/>
      <c r="B1167" s="4"/>
    </row>
    <row r="1168" spans="1:2" x14ac:dyDescent="0.25">
      <c r="A1168" s="4"/>
      <c r="B1168" s="4"/>
    </row>
    <row r="1169" spans="1:2" x14ac:dyDescent="0.25">
      <c r="A1169" s="4"/>
      <c r="B1169" s="4"/>
    </row>
    <row r="1170" spans="1:2" x14ac:dyDescent="0.25">
      <c r="A1170" s="4"/>
      <c r="B1170" s="4"/>
    </row>
    <row r="1171" spans="1:2" x14ac:dyDescent="0.25">
      <c r="A1171" s="4"/>
      <c r="B1171" s="4"/>
    </row>
    <row r="1172" spans="1:2" x14ac:dyDescent="0.25">
      <c r="A1172" s="4"/>
      <c r="B1172" s="4"/>
    </row>
    <row r="1173" spans="1:2" x14ac:dyDescent="0.25">
      <c r="A1173" s="4"/>
      <c r="B1173" s="4"/>
    </row>
    <row r="1174" spans="1:2" x14ac:dyDescent="0.25">
      <c r="A1174" s="4"/>
      <c r="B1174" s="4"/>
    </row>
    <row r="1175" spans="1:2" x14ac:dyDescent="0.25">
      <c r="A1175" s="4"/>
      <c r="B1175" s="4"/>
    </row>
    <row r="1176" spans="1:2" x14ac:dyDescent="0.25">
      <c r="A1176" s="4"/>
      <c r="B1176" s="4"/>
    </row>
    <row r="1177" spans="1:2" x14ac:dyDescent="0.25">
      <c r="A1177" s="4"/>
      <c r="B1177" s="4"/>
    </row>
    <row r="1178" spans="1:2" x14ac:dyDescent="0.25">
      <c r="A1178" s="4"/>
      <c r="B1178" s="4"/>
    </row>
    <row r="1179" spans="1:2" x14ac:dyDescent="0.25">
      <c r="A1179" s="4"/>
      <c r="B1179" s="4"/>
    </row>
    <row r="1180" spans="1:2" x14ac:dyDescent="0.25">
      <c r="A1180" s="4"/>
      <c r="B1180" s="4"/>
    </row>
    <row r="1181" spans="1:2" x14ac:dyDescent="0.25">
      <c r="A1181" s="4"/>
      <c r="B1181" s="4"/>
    </row>
    <row r="1182" spans="1:2" x14ac:dyDescent="0.25">
      <c r="A1182" s="4"/>
      <c r="B1182" s="4"/>
    </row>
    <row r="1183" spans="1:2" x14ac:dyDescent="0.25">
      <c r="A1183" s="4"/>
      <c r="B1183" s="4"/>
    </row>
    <row r="1184" spans="1:2" x14ac:dyDescent="0.25">
      <c r="A1184" s="4"/>
      <c r="B1184" s="4"/>
    </row>
    <row r="1185" spans="1:2" x14ac:dyDescent="0.25">
      <c r="A1185" s="4"/>
      <c r="B1185" s="4"/>
    </row>
    <row r="1186" spans="1:2" x14ac:dyDescent="0.25">
      <c r="A1186" s="4"/>
      <c r="B1186" s="4"/>
    </row>
    <row r="1187" spans="1:2" x14ac:dyDescent="0.25">
      <c r="A1187" s="4"/>
      <c r="B1187" s="4"/>
    </row>
    <row r="1188" spans="1:2" x14ac:dyDescent="0.25">
      <c r="A1188" s="4"/>
      <c r="B1188" s="4"/>
    </row>
    <row r="1189" spans="1:2" x14ac:dyDescent="0.25">
      <c r="A1189" s="4"/>
      <c r="B1189" s="4"/>
    </row>
    <row r="1190" spans="1:2" x14ac:dyDescent="0.25">
      <c r="A1190" s="4"/>
      <c r="B1190" s="4"/>
    </row>
    <row r="1191" spans="1:2" x14ac:dyDescent="0.25">
      <c r="A1191" s="4"/>
      <c r="B1191" s="4"/>
    </row>
    <row r="1192" spans="1:2" x14ac:dyDescent="0.25">
      <c r="A1192" s="4"/>
      <c r="B1192" s="4"/>
    </row>
    <row r="1193" spans="1:2" x14ac:dyDescent="0.25">
      <c r="A1193" s="4"/>
      <c r="B1193" s="4"/>
    </row>
    <row r="1194" spans="1:2" x14ac:dyDescent="0.25">
      <c r="A1194" s="4"/>
      <c r="B1194" s="4"/>
    </row>
    <row r="1195" spans="1:2" x14ac:dyDescent="0.25">
      <c r="A1195" s="4"/>
      <c r="B1195" s="4"/>
    </row>
    <row r="1196" spans="1:2" x14ac:dyDescent="0.25">
      <c r="A1196" s="4"/>
      <c r="B1196" s="4"/>
    </row>
    <row r="1197" spans="1:2" x14ac:dyDescent="0.25">
      <c r="A1197" s="4"/>
      <c r="B1197" s="4"/>
    </row>
    <row r="1198" spans="1:2" x14ac:dyDescent="0.25">
      <c r="A1198" s="4"/>
      <c r="B1198" s="4"/>
    </row>
    <row r="1199" spans="1:2" x14ac:dyDescent="0.25">
      <c r="A1199" s="4"/>
      <c r="B1199" s="4"/>
    </row>
    <row r="1200" spans="1:2" x14ac:dyDescent="0.25">
      <c r="A1200" s="4"/>
      <c r="B1200" s="4"/>
    </row>
    <row r="1201" spans="1:2" x14ac:dyDescent="0.25">
      <c r="A1201" s="4"/>
      <c r="B1201" s="4"/>
    </row>
    <row r="1202" spans="1:2" x14ac:dyDescent="0.25">
      <c r="A1202" s="4"/>
      <c r="B1202" s="4"/>
    </row>
    <row r="1203" spans="1:2" x14ac:dyDescent="0.25">
      <c r="A1203" s="4"/>
      <c r="B1203" s="4"/>
    </row>
    <row r="1204" spans="1:2" x14ac:dyDescent="0.25">
      <c r="A1204" s="4"/>
      <c r="B1204" s="4"/>
    </row>
    <row r="1205" spans="1:2" x14ac:dyDescent="0.25">
      <c r="A1205" s="4"/>
      <c r="B1205" s="4"/>
    </row>
    <row r="1206" spans="1:2" x14ac:dyDescent="0.25">
      <c r="A1206" s="4"/>
      <c r="B1206" s="4"/>
    </row>
    <row r="1207" spans="1:2" x14ac:dyDescent="0.25">
      <c r="A1207" s="4"/>
      <c r="B1207" s="4"/>
    </row>
    <row r="1208" spans="1:2" x14ac:dyDescent="0.25">
      <c r="A1208" s="4"/>
      <c r="B1208" s="4"/>
    </row>
    <row r="1209" spans="1:2" x14ac:dyDescent="0.25">
      <c r="A1209" s="4"/>
      <c r="B1209" s="4"/>
    </row>
    <row r="1210" spans="1:2" x14ac:dyDescent="0.25">
      <c r="A1210" s="4"/>
      <c r="B1210" s="4"/>
    </row>
    <row r="1211" spans="1:2" x14ac:dyDescent="0.25">
      <c r="A1211" s="4"/>
      <c r="B1211" s="4"/>
    </row>
    <row r="1212" spans="1:2" x14ac:dyDescent="0.25">
      <c r="A1212" s="4"/>
      <c r="B1212" s="4"/>
    </row>
    <row r="1213" spans="1:2" x14ac:dyDescent="0.25">
      <c r="A1213" s="4"/>
      <c r="B1213" s="4"/>
    </row>
    <row r="1214" spans="1:2" x14ac:dyDescent="0.25">
      <c r="A1214" s="4"/>
      <c r="B1214" s="4"/>
    </row>
    <row r="1215" spans="1:2" x14ac:dyDescent="0.25">
      <c r="A1215" s="4"/>
      <c r="B1215" s="4"/>
    </row>
    <row r="1216" spans="1:2" x14ac:dyDescent="0.25">
      <c r="A1216" s="4"/>
      <c r="B1216" s="4"/>
    </row>
    <row r="1217" spans="1:2" x14ac:dyDescent="0.25">
      <c r="A1217" s="4"/>
      <c r="B1217" s="4"/>
    </row>
    <row r="1218" spans="1:2" x14ac:dyDescent="0.25">
      <c r="A1218" s="4"/>
      <c r="B1218" s="4"/>
    </row>
    <row r="1219" spans="1:2" x14ac:dyDescent="0.25">
      <c r="A1219" s="4"/>
      <c r="B1219" s="4"/>
    </row>
    <row r="1220" spans="1:2" x14ac:dyDescent="0.25">
      <c r="A1220" s="4"/>
      <c r="B1220" s="4"/>
    </row>
    <row r="1221" spans="1:2" x14ac:dyDescent="0.25">
      <c r="A1221" s="4"/>
      <c r="B1221" s="4"/>
    </row>
    <row r="1222" spans="1:2" x14ac:dyDescent="0.25">
      <c r="A1222" s="4"/>
      <c r="B1222" s="4"/>
    </row>
    <row r="1223" spans="1:2" x14ac:dyDescent="0.25">
      <c r="A1223" s="4"/>
      <c r="B1223" s="4"/>
    </row>
    <row r="1224" spans="1:2" x14ac:dyDescent="0.25">
      <c r="A1224" s="4"/>
      <c r="B1224" s="4"/>
    </row>
    <row r="1225" spans="1:2" x14ac:dyDescent="0.25">
      <c r="A1225" s="4"/>
      <c r="B1225" s="4"/>
    </row>
    <row r="1226" spans="1:2" x14ac:dyDescent="0.25">
      <c r="A1226" s="4"/>
      <c r="B1226" s="4"/>
    </row>
    <row r="1227" spans="1:2" x14ac:dyDescent="0.25">
      <c r="A1227" s="4"/>
      <c r="B1227" s="4"/>
    </row>
    <row r="1228" spans="1:2" x14ac:dyDescent="0.25">
      <c r="A1228" s="4"/>
      <c r="B1228" s="4"/>
    </row>
    <row r="1229" spans="1:2" x14ac:dyDescent="0.25">
      <c r="A1229" s="4"/>
      <c r="B1229" s="4"/>
    </row>
    <row r="1230" spans="1:2" x14ac:dyDescent="0.25">
      <c r="A1230" s="4"/>
      <c r="B1230" s="4"/>
    </row>
    <row r="1231" spans="1:2" x14ac:dyDescent="0.25">
      <c r="A1231" s="4"/>
      <c r="B1231" s="4"/>
    </row>
    <row r="1232" spans="1:2" x14ac:dyDescent="0.25">
      <c r="A1232" s="4"/>
      <c r="B1232" s="4"/>
    </row>
    <row r="1233" spans="1:2" x14ac:dyDescent="0.25">
      <c r="A1233" s="4"/>
      <c r="B1233" s="4"/>
    </row>
    <row r="1234" spans="1:2" x14ac:dyDescent="0.25">
      <c r="A1234" s="4"/>
      <c r="B1234" s="4"/>
    </row>
    <row r="1235" spans="1:2" x14ac:dyDescent="0.25">
      <c r="A1235" s="4"/>
      <c r="B1235" s="4"/>
    </row>
    <row r="1236" spans="1:2" x14ac:dyDescent="0.25">
      <c r="A1236" s="4"/>
      <c r="B1236" s="4"/>
    </row>
    <row r="1237" spans="1:2" x14ac:dyDescent="0.25">
      <c r="A1237" s="4"/>
      <c r="B1237" s="4"/>
    </row>
    <row r="1238" spans="1:2" x14ac:dyDescent="0.25">
      <c r="A1238" s="4"/>
      <c r="B1238" s="4"/>
    </row>
    <row r="1239" spans="1:2" x14ac:dyDescent="0.25">
      <c r="A1239" s="4"/>
      <c r="B1239" s="4"/>
    </row>
    <row r="1240" spans="1:2" x14ac:dyDescent="0.25">
      <c r="A1240" s="4"/>
      <c r="B1240" s="4"/>
    </row>
    <row r="1241" spans="1:2" x14ac:dyDescent="0.25">
      <c r="A1241" s="4"/>
      <c r="B1241" s="4"/>
    </row>
    <row r="1242" spans="1:2" x14ac:dyDescent="0.25">
      <c r="A1242" s="4"/>
      <c r="B1242" s="4"/>
    </row>
    <row r="1243" spans="1:2" x14ac:dyDescent="0.25">
      <c r="A1243" s="4"/>
      <c r="B1243" s="4"/>
    </row>
    <row r="1244" spans="1:2" x14ac:dyDescent="0.25">
      <c r="A1244" s="4"/>
      <c r="B1244" s="4"/>
    </row>
    <row r="1245" spans="1:2" x14ac:dyDescent="0.25">
      <c r="A1245" s="4"/>
      <c r="B1245" s="4"/>
    </row>
    <row r="1246" spans="1:2" x14ac:dyDescent="0.25">
      <c r="A1246" s="4"/>
      <c r="B1246" s="4"/>
    </row>
    <row r="1247" spans="1:2" x14ac:dyDescent="0.25">
      <c r="A1247" s="4"/>
      <c r="B1247" s="4"/>
    </row>
    <row r="1248" spans="1:2" x14ac:dyDescent="0.25">
      <c r="A1248" s="4"/>
      <c r="B1248" s="4"/>
    </row>
    <row r="1249" spans="1:2" x14ac:dyDescent="0.25">
      <c r="A1249" s="4"/>
      <c r="B1249" s="4"/>
    </row>
    <row r="1250" spans="1:2" x14ac:dyDescent="0.25">
      <c r="A1250" s="4"/>
      <c r="B1250" s="4"/>
    </row>
    <row r="1251" spans="1:2" x14ac:dyDescent="0.25">
      <c r="A1251" s="4"/>
      <c r="B1251" s="4"/>
    </row>
    <row r="1252" spans="1:2" x14ac:dyDescent="0.25">
      <c r="A1252" s="4"/>
      <c r="B1252" s="4"/>
    </row>
    <row r="1253" spans="1:2" x14ac:dyDescent="0.25">
      <c r="A1253" s="4"/>
      <c r="B1253" s="4"/>
    </row>
    <row r="1254" spans="1:2" x14ac:dyDescent="0.25">
      <c r="A1254" s="4"/>
      <c r="B1254" s="4"/>
    </row>
    <row r="1255" spans="1:2" x14ac:dyDescent="0.25">
      <c r="A1255" s="4"/>
      <c r="B1255" s="4"/>
    </row>
    <row r="1256" spans="1:2" x14ac:dyDescent="0.25">
      <c r="A1256" s="4"/>
      <c r="B1256" s="4"/>
    </row>
    <row r="1257" spans="1:2" x14ac:dyDescent="0.25">
      <c r="A1257" s="4"/>
      <c r="B1257" s="4"/>
    </row>
    <row r="1258" spans="1:2" x14ac:dyDescent="0.25">
      <c r="A1258" s="4"/>
      <c r="B1258" s="4"/>
    </row>
    <row r="1259" spans="1:2" x14ac:dyDescent="0.25">
      <c r="A1259" s="4"/>
      <c r="B1259" s="4"/>
    </row>
    <row r="1260" spans="1:2" x14ac:dyDescent="0.25">
      <c r="A1260" s="4"/>
      <c r="B1260" s="4"/>
    </row>
    <row r="1261" spans="1:2" x14ac:dyDescent="0.25">
      <c r="A1261" s="4"/>
      <c r="B1261" s="4"/>
    </row>
    <row r="1262" spans="1:2" x14ac:dyDescent="0.25">
      <c r="A1262" s="4"/>
      <c r="B1262" s="4"/>
    </row>
    <row r="1263" spans="1:2" x14ac:dyDescent="0.25">
      <c r="A1263" s="4"/>
      <c r="B1263" s="4"/>
    </row>
    <row r="1264" spans="1:2" x14ac:dyDescent="0.25">
      <c r="A1264" s="4"/>
      <c r="B1264" s="4"/>
    </row>
    <row r="1265" spans="1:2" x14ac:dyDescent="0.25">
      <c r="A1265" s="4"/>
      <c r="B1265" s="4"/>
    </row>
    <row r="1266" spans="1:2" x14ac:dyDescent="0.25">
      <c r="A1266" s="4"/>
      <c r="B1266" s="4"/>
    </row>
    <row r="1267" spans="1:2" x14ac:dyDescent="0.25">
      <c r="A1267" s="4"/>
      <c r="B1267" s="4"/>
    </row>
    <row r="1268" spans="1:2" x14ac:dyDescent="0.25">
      <c r="A1268" s="4"/>
      <c r="B1268" s="4"/>
    </row>
    <row r="1269" spans="1:2" x14ac:dyDescent="0.25">
      <c r="A1269" s="4"/>
      <c r="B1269" s="4"/>
    </row>
    <row r="1270" spans="1:2" x14ac:dyDescent="0.25">
      <c r="A1270" s="4"/>
      <c r="B1270" s="4"/>
    </row>
    <row r="1271" spans="1:2" x14ac:dyDescent="0.25">
      <c r="A1271" s="4"/>
      <c r="B1271" s="4"/>
    </row>
    <row r="1272" spans="1:2" x14ac:dyDescent="0.25">
      <c r="A1272" s="4"/>
      <c r="B1272" s="4"/>
    </row>
    <row r="1273" spans="1:2" x14ac:dyDescent="0.25">
      <c r="A1273" s="4"/>
      <c r="B1273" s="4"/>
    </row>
    <row r="1274" spans="1:2" x14ac:dyDescent="0.25">
      <c r="A1274" s="4"/>
      <c r="B1274" s="4"/>
    </row>
    <row r="1275" spans="1:2" x14ac:dyDescent="0.25">
      <c r="A1275" s="4"/>
      <c r="B1275" s="4"/>
    </row>
    <row r="1276" spans="1:2" x14ac:dyDescent="0.25">
      <c r="A1276" s="4"/>
      <c r="B1276" s="4"/>
    </row>
    <row r="1277" spans="1:2" x14ac:dyDescent="0.25">
      <c r="A1277" s="4"/>
      <c r="B1277" s="4"/>
    </row>
    <row r="1278" spans="1:2" x14ac:dyDescent="0.25">
      <c r="A1278" s="4"/>
      <c r="B1278" s="4"/>
    </row>
    <row r="1279" spans="1:2" x14ac:dyDescent="0.25">
      <c r="A1279" s="4"/>
      <c r="B1279" s="4"/>
    </row>
    <row r="1280" spans="1:2" x14ac:dyDescent="0.25">
      <c r="A1280" s="4"/>
      <c r="B1280" s="4"/>
    </row>
    <row r="1281" spans="1:2" x14ac:dyDescent="0.25">
      <c r="A1281" s="4"/>
      <c r="B1281" s="4"/>
    </row>
    <row r="1282" spans="1:2" x14ac:dyDescent="0.25">
      <c r="A1282" s="4"/>
      <c r="B1282" s="4"/>
    </row>
    <row r="1283" spans="1:2" x14ac:dyDescent="0.25">
      <c r="A1283" s="4"/>
      <c r="B1283" s="4"/>
    </row>
    <row r="1284" spans="1:2" x14ac:dyDescent="0.25">
      <c r="A1284" s="4"/>
      <c r="B1284" s="4"/>
    </row>
    <row r="1285" spans="1:2" x14ac:dyDescent="0.25">
      <c r="A1285" s="4"/>
      <c r="B1285" s="4"/>
    </row>
    <row r="1286" spans="1:2" x14ac:dyDescent="0.25">
      <c r="A1286" s="4"/>
      <c r="B1286" s="4"/>
    </row>
    <row r="1287" spans="1:2" x14ac:dyDescent="0.25">
      <c r="A1287" s="4"/>
      <c r="B1287" s="4"/>
    </row>
    <row r="1288" spans="1:2" x14ac:dyDescent="0.25">
      <c r="A1288" s="4"/>
      <c r="B1288" s="4"/>
    </row>
    <row r="1289" spans="1:2" x14ac:dyDescent="0.25">
      <c r="A1289" s="4"/>
      <c r="B1289" s="4"/>
    </row>
    <row r="1290" spans="1:2" x14ac:dyDescent="0.25">
      <c r="A1290" s="4"/>
      <c r="B1290" s="4"/>
    </row>
    <row r="1291" spans="1:2" x14ac:dyDescent="0.25">
      <c r="A1291" s="4"/>
      <c r="B1291" s="4"/>
    </row>
    <row r="1292" spans="1:2" x14ac:dyDescent="0.25">
      <c r="A1292" s="4"/>
      <c r="B1292" s="4"/>
    </row>
    <row r="1293" spans="1:2" x14ac:dyDescent="0.25">
      <c r="A1293" s="4"/>
      <c r="B1293" s="4"/>
    </row>
    <row r="1294" spans="1:2" x14ac:dyDescent="0.25">
      <c r="A1294" s="4"/>
      <c r="B1294" s="4"/>
    </row>
    <row r="1295" spans="1:2" x14ac:dyDescent="0.25">
      <c r="A1295" s="4"/>
      <c r="B1295" s="4"/>
    </row>
    <row r="1296" spans="1:2" x14ac:dyDescent="0.25">
      <c r="A1296" s="4"/>
      <c r="B1296" s="4"/>
    </row>
    <row r="1297" spans="1:2" x14ac:dyDescent="0.25">
      <c r="A1297" s="4"/>
      <c r="B1297" s="4"/>
    </row>
    <row r="1298" spans="1:2" x14ac:dyDescent="0.25">
      <c r="A1298" s="4"/>
      <c r="B1298" s="4"/>
    </row>
    <row r="1299" spans="1:2" x14ac:dyDescent="0.25">
      <c r="A1299" s="4"/>
      <c r="B1299" s="4"/>
    </row>
    <row r="1300" spans="1:2" x14ac:dyDescent="0.25">
      <c r="A1300" s="4"/>
      <c r="B1300" s="4"/>
    </row>
    <row r="1301" spans="1:2" x14ac:dyDescent="0.25">
      <c r="A1301" s="4"/>
      <c r="B1301" s="4"/>
    </row>
    <row r="1302" spans="1:2" x14ac:dyDescent="0.25">
      <c r="A1302" s="4"/>
      <c r="B1302" s="4"/>
    </row>
    <row r="1303" spans="1:2" x14ac:dyDescent="0.25">
      <c r="A1303" s="4"/>
      <c r="B1303" s="4"/>
    </row>
    <row r="1304" spans="1:2" x14ac:dyDescent="0.25">
      <c r="A1304" s="4"/>
      <c r="B1304" s="4"/>
    </row>
    <row r="1305" spans="1:2" x14ac:dyDescent="0.25">
      <c r="A1305" s="4"/>
      <c r="B1305" s="4"/>
    </row>
    <row r="1306" spans="1:2" x14ac:dyDescent="0.25">
      <c r="A1306" s="4"/>
      <c r="B1306" s="4"/>
    </row>
    <row r="1307" spans="1:2" x14ac:dyDescent="0.25">
      <c r="A1307" s="4"/>
      <c r="B1307" s="4"/>
    </row>
    <row r="1308" spans="1:2" x14ac:dyDescent="0.25">
      <c r="A1308" s="4"/>
      <c r="B1308" s="4"/>
    </row>
    <row r="1309" spans="1:2" x14ac:dyDescent="0.25">
      <c r="A1309" s="4"/>
      <c r="B1309" s="4"/>
    </row>
    <row r="1310" spans="1:2" x14ac:dyDescent="0.25">
      <c r="A1310" s="4"/>
      <c r="B1310" s="4"/>
    </row>
    <row r="1311" spans="1:2" x14ac:dyDescent="0.25">
      <c r="A1311" s="4"/>
      <c r="B1311" s="4"/>
    </row>
    <row r="1312" spans="1:2" x14ac:dyDescent="0.25">
      <c r="A1312" s="4"/>
      <c r="B1312" s="4"/>
    </row>
    <row r="1313" spans="1:2" x14ac:dyDescent="0.25">
      <c r="A1313" s="4"/>
      <c r="B1313" s="4"/>
    </row>
    <row r="1314" spans="1:2" x14ac:dyDescent="0.25">
      <c r="A1314" s="4"/>
      <c r="B1314" s="4"/>
    </row>
    <row r="1315" spans="1:2" x14ac:dyDescent="0.25">
      <c r="A1315" s="4"/>
      <c r="B1315" s="4"/>
    </row>
    <row r="1316" spans="1:2" x14ac:dyDescent="0.25">
      <c r="A1316" s="4"/>
      <c r="B1316" s="4"/>
    </row>
    <row r="1317" spans="1:2" x14ac:dyDescent="0.25">
      <c r="A1317" s="4"/>
      <c r="B1317" s="4"/>
    </row>
    <row r="1318" spans="1:2" x14ac:dyDescent="0.25">
      <c r="A1318" s="4"/>
      <c r="B1318" s="4"/>
    </row>
    <row r="1319" spans="1:2" x14ac:dyDescent="0.25">
      <c r="A1319" s="4"/>
      <c r="B1319" s="4"/>
    </row>
    <row r="1320" spans="1:2" x14ac:dyDescent="0.25">
      <c r="A1320" s="4"/>
      <c r="B1320" s="4"/>
    </row>
    <row r="1321" spans="1:2" x14ac:dyDescent="0.25">
      <c r="A1321" s="4"/>
      <c r="B1321" s="4"/>
    </row>
    <row r="1322" spans="1:2" x14ac:dyDescent="0.25">
      <c r="A1322" s="4"/>
      <c r="B1322" s="4"/>
    </row>
    <row r="1323" spans="1:2" x14ac:dyDescent="0.25">
      <c r="A1323" s="4"/>
      <c r="B1323" s="4"/>
    </row>
    <row r="1324" spans="1:2" x14ac:dyDescent="0.25">
      <c r="A1324" s="4"/>
      <c r="B1324" s="4"/>
    </row>
    <row r="1325" spans="1:2" x14ac:dyDescent="0.25">
      <c r="A1325" s="4"/>
      <c r="B1325" s="4"/>
    </row>
    <row r="1326" spans="1:2" x14ac:dyDescent="0.25">
      <c r="A1326" s="4"/>
      <c r="B1326" s="4"/>
    </row>
    <row r="1327" spans="1:2" x14ac:dyDescent="0.25">
      <c r="A1327" s="4"/>
      <c r="B1327" s="4"/>
    </row>
    <row r="1328" spans="1:2" x14ac:dyDescent="0.25">
      <c r="A1328" s="4"/>
      <c r="B1328" s="4"/>
    </row>
    <row r="1329" spans="1:2" x14ac:dyDescent="0.25">
      <c r="A1329" s="4"/>
      <c r="B1329" s="4"/>
    </row>
    <row r="1330" spans="1:2" x14ac:dyDescent="0.25">
      <c r="A1330" s="4"/>
      <c r="B1330" s="4"/>
    </row>
    <row r="1331" spans="1:2" x14ac:dyDescent="0.25">
      <c r="A1331" s="4"/>
      <c r="B1331" s="4"/>
    </row>
    <row r="1332" spans="1:2" x14ac:dyDescent="0.25">
      <c r="A1332" s="4"/>
      <c r="B1332" s="4"/>
    </row>
    <row r="1333" spans="1:2" x14ac:dyDescent="0.25">
      <c r="A1333" s="4"/>
      <c r="B1333" s="4"/>
    </row>
    <row r="1334" spans="1:2" x14ac:dyDescent="0.25">
      <c r="A1334" s="4"/>
      <c r="B1334" s="4"/>
    </row>
    <row r="1335" spans="1:2" x14ac:dyDescent="0.25">
      <c r="A1335" s="4"/>
      <c r="B1335" s="4"/>
    </row>
    <row r="1336" spans="1:2" x14ac:dyDescent="0.25">
      <c r="A1336" s="4"/>
      <c r="B1336" s="4"/>
    </row>
    <row r="1337" spans="1:2" x14ac:dyDescent="0.25">
      <c r="A1337" s="4"/>
      <c r="B1337" s="4"/>
    </row>
    <row r="1338" spans="1:2" x14ac:dyDescent="0.25">
      <c r="A1338" s="4"/>
      <c r="B1338" s="4"/>
    </row>
    <row r="1339" spans="1:2" x14ac:dyDescent="0.25">
      <c r="A1339" s="4"/>
      <c r="B1339" s="4"/>
    </row>
    <row r="1340" spans="1:2" x14ac:dyDescent="0.25">
      <c r="A1340" s="4"/>
      <c r="B1340" s="4"/>
    </row>
    <row r="1341" spans="1:2" x14ac:dyDescent="0.25">
      <c r="A1341" s="4"/>
      <c r="B1341" s="4"/>
    </row>
    <row r="1342" spans="1:2" x14ac:dyDescent="0.25">
      <c r="A1342" s="4"/>
      <c r="B1342" s="4"/>
    </row>
    <row r="1343" spans="1:2" x14ac:dyDescent="0.25">
      <c r="A1343" s="4"/>
      <c r="B1343" s="4"/>
    </row>
    <row r="1344" spans="1:2" x14ac:dyDescent="0.25">
      <c r="A1344" s="4"/>
      <c r="B1344" s="4"/>
    </row>
    <row r="1345" spans="1:2" x14ac:dyDescent="0.25">
      <c r="A1345" s="4"/>
      <c r="B1345" s="4"/>
    </row>
    <row r="1346" spans="1:2" x14ac:dyDescent="0.25">
      <c r="A1346" s="4"/>
      <c r="B1346" s="4"/>
    </row>
    <row r="1347" spans="1:2" x14ac:dyDescent="0.25">
      <c r="A1347" s="4"/>
      <c r="B1347" s="4"/>
    </row>
    <row r="1348" spans="1:2" x14ac:dyDescent="0.25">
      <c r="A1348" s="4"/>
      <c r="B1348" s="4"/>
    </row>
    <row r="1349" spans="1:2" x14ac:dyDescent="0.25">
      <c r="A1349" s="4"/>
      <c r="B1349" s="4"/>
    </row>
    <row r="1350" spans="1:2" x14ac:dyDescent="0.25">
      <c r="A1350" s="4"/>
      <c r="B1350" s="4"/>
    </row>
    <row r="1351" spans="1:2" x14ac:dyDescent="0.25">
      <c r="A1351" s="4"/>
      <c r="B1351" s="4"/>
    </row>
    <row r="1352" spans="1:2" x14ac:dyDescent="0.25">
      <c r="A1352" s="4"/>
      <c r="B1352" s="4"/>
    </row>
    <row r="1353" spans="1:2" x14ac:dyDescent="0.25">
      <c r="A1353" s="4"/>
      <c r="B1353" s="4"/>
    </row>
    <row r="1354" spans="1:2" x14ac:dyDescent="0.25">
      <c r="A1354" s="4"/>
      <c r="B1354" s="4"/>
    </row>
    <row r="1355" spans="1:2" x14ac:dyDescent="0.25">
      <c r="A1355" s="4"/>
      <c r="B1355" s="4"/>
    </row>
    <row r="1356" spans="1:2" x14ac:dyDescent="0.25">
      <c r="A1356" s="4"/>
      <c r="B1356" s="4"/>
    </row>
    <row r="1357" spans="1:2" x14ac:dyDescent="0.25">
      <c r="A1357" s="4"/>
      <c r="B1357" s="4"/>
    </row>
    <row r="1358" spans="1:2" x14ac:dyDescent="0.25">
      <c r="A1358" s="4"/>
      <c r="B1358" s="4"/>
    </row>
    <row r="1359" spans="1:2" x14ac:dyDescent="0.25">
      <c r="A1359" s="4"/>
      <c r="B1359" s="4"/>
    </row>
    <row r="1360" spans="1:2" x14ac:dyDescent="0.25">
      <c r="A1360" s="4"/>
      <c r="B1360" s="4"/>
    </row>
    <row r="1361" spans="1:2" x14ac:dyDescent="0.25">
      <c r="A1361" s="4"/>
      <c r="B1361" s="4"/>
    </row>
    <row r="1362" spans="1:2" x14ac:dyDescent="0.25">
      <c r="A1362" s="4"/>
      <c r="B1362" s="4"/>
    </row>
    <row r="1363" spans="1:2" x14ac:dyDescent="0.25">
      <c r="A1363" s="4"/>
      <c r="B1363" s="4"/>
    </row>
    <row r="1364" spans="1:2" x14ac:dyDescent="0.25">
      <c r="A1364" s="4"/>
      <c r="B1364" s="4"/>
    </row>
    <row r="1365" spans="1:2" x14ac:dyDescent="0.25">
      <c r="A1365" s="4"/>
      <c r="B1365" s="4"/>
    </row>
    <row r="1366" spans="1:2" x14ac:dyDescent="0.25">
      <c r="A1366" s="4"/>
      <c r="B1366" s="4"/>
    </row>
    <row r="1367" spans="1:2" x14ac:dyDescent="0.25">
      <c r="A1367" s="4"/>
      <c r="B1367" s="4"/>
    </row>
    <row r="1368" spans="1:2" x14ac:dyDescent="0.25">
      <c r="A1368" s="4"/>
      <c r="B1368" s="4"/>
    </row>
    <row r="1369" spans="1:2" x14ac:dyDescent="0.25">
      <c r="A1369" s="4"/>
      <c r="B1369" s="4"/>
    </row>
    <row r="1370" spans="1:2" x14ac:dyDescent="0.25">
      <c r="A1370" s="4"/>
      <c r="B1370" s="4"/>
    </row>
    <row r="1371" spans="1:2" x14ac:dyDescent="0.25">
      <c r="A1371" s="4"/>
      <c r="B1371" s="4"/>
    </row>
    <row r="1372" spans="1:2" x14ac:dyDescent="0.25">
      <c r="A1372" s="4"/>
      <c r="B1372" s="4"/>
    </row>
    <row r="1373" spans="1:2" x14ac:dyDescent="0.25">
      <c r="A1373" s="4"/>
      <c r="B1373" s="4"/>
    </row>
    <row r="1374" spans="1:2" x14ac:dyDescent="0.25">
      <c r="A1374" s="4"/>
      <c r="B1374" s="4"/>
    </row>
    <row r="1375" spans="1:2" x14ac:dyDescent="0.25">
      <c r="A1375" s="4"/>
      <c r="B1375" s="4"/>
    </row>
    <row r="1376" spans="1:2" x14ac:dyDescent="0.25">
      <c r="A1376" s="4"/>
      <c r="B1376" s="4"/>
    </row>
    <row r="1377" spans="1:2" x14ac:dyDescent="0.25">
      <c r="A1377" s="4"/>
      <c r="B1377" s="4"/>
    </row>
    <row r="1378" spans="1:2" x14ac:dyDescent="0.25">
      <c r="A1378" s="4"/>
      <c r="B1378" s="4"/>
    </row>
    <row r="1379" spans="1:2" x14ac:dyDescent="0.25">
      <c r="A1379" s="4"/>
      <c r="B1379" s="4"/>
    </row>
    <row r="1380" spans="1:2" x14ac:dyDescent="0.25">
      <c r="A1380" s="4"/>
      <c r="B1380" s="4"/>
    </row>
    <row r="1381" spans="1:2" x14ac:dyDescent="0.25">
      <c r="A1381" s="4"/>
      <c r="B1381" s="4"/>
    </row>
    <row r="1382" spans="1:2" x14ac:dyDescent="0.25">
      <c r="A1382" s="4"/>
      <c r="B1382" s="4"/>
    </row>
    <row r="1383" spans="1:2" x14ac:dyDescent="0.25">
      <c r="A1383" s="4"/>
      <c r="B1383" s="4"/>
    </row>
    <row r="1384" spans="1:2" x14ac:dyDescent="0.25">
      <c r="A1384" s="4"/>
      <c r="B1384" s="4"/>
    </row>
    <row r="1385" spans="1:2" x14ac:dyDescent="0.25">
      <c r="A1385" s="4"/>
      <c r="B1385" s="4"/>
    </row>
    <row r="1386" spans="1:2" x14ac:dyDescent="0.25">
      <c r="A1386" s="4"/>
      <c r="B1386" s="4"/>
    </row>
    <row r="1387" spans="1:2" x14ac:dyDescent="0.25">
      <c r="A1387" s="4"/>
      <c r="B1387" s="4"/>
    </row>
    <row r="1388" spans="1:2" x14ac:dyDescent="0.25">
      <c r="A1388" s="4"/>
      <c r="B1388" s="4"/>
    </row>
    <row r="1389" spans="1:2" x14ac:dyDescent="0.25">
      <c r="A1389" s="4"/>
      <c r="B1389" s="4"/>
    </row>
    <row r="1390" spans="1:2" x14ac:dyDescent="0.25">
      <c r="A1390" s="4"/>
      <c r="B1390" s="4"/>
    </row>
    <row r="1391" spans="1:2" x14ac:dyDescent="0.25">
      <c r="A1391" s="4"/>
      <c r="B1391" s="4"/>
    </row>
    <row r="1392" spans="1:2" x14ac:dyDescent="0.25">
      <c r="A1392" s="4"/>
      <c r="B1392" s="4"/>
    </row>
    <row r="1393" spans="1:2" x14ac:dyDescent="0.25">
      <c r="A1393" s="4"/>
      <c r="B1393" s="4"/>
    </row>
    <row r="1394" spans="1:2" x14ac:dyDescent="0.25">
      <c r="A1394" s="4"/>
      <c r="B1394" s="4"/>
    </row>
    <row r="1395" spans="1:2" x14ac:dyDescent="0.25">
      <c r="A1395" s="4"/>
      <c r="B1395" s="4"/>
    </row>
    <row r="1396" spans="1:2" x14ac:dyDescent="0.25">
      <c r="A1396" s="4"/>
      <c r="B1396" s="4"/>
    </row>
    <row r="1397" spans="1:2" x14ac:dyDescent="0.25">
      <c r="A1397" s="4"/>
      <c r="B1397" s="4"/>
    </row>
    <row r="1398" spans="1:2" x14ac:dyDescent="0.25">
      <c r="A1398" s="4"/>
      <c r="B1398" s="4"/>
    </row>
    <row r="1399" spans="1:2" x14ac:dyDescent="0.25">
      <c r="A1399" s="4"/>
      <c r="B1399" s="4"/>
    </row>
    <row r="1400" spans="1:2" x14ac:dyDescent="0.25">
      <c r="A1400" s="4"/>
      <c r="B1400" s="4"/>
    </row>
    <row r="1401" spans="1:2" x14ac:dyDescent="0.25">
      <c r="A1401" s="4"/>
      <c r="B1401" s="4"/>
    </row>
    <row r="1402" spans="1:2" x14ac:dyDescent="0.25">
      <c r="A1402" s="4"/>
      <c r="B1402" s="4"/>
    </row>
    <row r="1403" spans="1:2" x14ac:dyDescent="0.25">
      <c r="A1403" s="4"/>
      <c r="B1403" s="4"/>
    </row>
    <row r="1404" spans="1:2" x14ac:dyDescent="0.25">
      <c r="A1404" s="4"/>
      <c r="B1404" s="4"/>
    </row>
    <row r="1405" spans="1:2" x14ac:dyDescent="0.25">
      <c r="A1405" s="4"/>
      <c r="B1405" s="4"/>
    </row>
    <row r="1406" spans="1:2" x14ac:dyDescent="0.25">
      <c r="A1406" s="4"/>
      <c r="B1406" s="4"/>
    </row>
    <row r="1407" spans="1:2" x14ac:dyDescent="0.25">
      <c r="A1407" s="4"/>
      <c r="B1407" s="4"/>
    </row>
    <row r="1408" spans="1:2" x14ac:dyDescent="0.25">
      <c r="A1408" s="4"/>
      <c r="B1408" s="4"/>
    </row>
    <row r="1409" spans="1:2" x14ac:dyDescent="0.25">
      <c r="A1409" s="4"/>
      <c r="B1409" s="4"/>
    </row>
    <row r="1410" spans="1:2" x14ac:dyDescent="0.25">
      <c r="A1410" s="4"/>
      <c r="B1410" s="4"/>
    </row>
    <row r="1411" spans="1:2" x14ac:dyDescent="0.25">
      <c r="A1411" s="4"/>
      <c r="B1411" s="4"/>
    </row>
    <row r="1412" spans="1:2" x14ac:dyDescent="0.25">
      <c r="A1412" s="4"/>
      <c r="B1412" s="4"/>
    </row>
    <row r="1413" spans="1:2" x14ac:dyDescent="0.25">
      <c r="A1413" s="4"/>
      <c r="B1413" s="4"/>
    </row>
    <row r="1414" spans="1:2" x14ac:dyDescent="0.25">
      <c r="A1414" s="4"/>
      <c r="B1414" s="4"/>
    </row>
    <row r="1415" spans="1:2" x14ac:dyDescent="0.25">
      <c r="A1415" s="4"/>
      <c r="B1415" s="4"/>
    </row>
    <row r="1416" spans="1:2" x14ac:dyDescent="0.25">
      <c r="A1416" s="4"/>
      <c r="B1416" s="4"/>
    </row>
    <row r="1417" spans="1:2" x14ac:dyDescent="0.25">
      <c r="A1417" s="4"/>
      <c r="B1417" s="4"/>
    </row>
    <row r="1418" spans="1:2" x14ac:dyDescent="0.25">
      <c r="A1418" s="4"/>
      <c r="B1418" s="4"/>
    </row>
    <row r="1419" spans="1:2" x14ac:dyDescent="0.25">
      <c r="A1419" s="4"/>
      <c r="B1419" s="4"/>
    </row>
    <row r="1420" spans="1:2" x14ac:dyDescent="0.25">
      <c r="A1420" s="4"/>
      <c r="B1420" s="4"/>
    </row>
    <row r="1421" spans="1:2" x14ac:dyDescent="0.25">
      <c r="A1421" s="4"/>
      <c r="B1421" s="4"/>
    </row>
    <row r="1422" spans="1:2" x14ac:dyDescent="0.25">
      <c r="A1422" s="4"/>
      <c r="B1422" s="4"/>
    </row>
    <row r="1423" spans="1:2" x14ac:dyDescent="0.25">
      <c r="A1423" s="4"/>
      <c r="B1423" s="4"/>
    </row>
    <row r="1424" spans="1:2" x14ac:dyDescent="0.25">
      <c r="A1424" s="4"/>
      <c r="B1424" s="4"/>
    </row>
    <row r="1425" spans="1:2" x14ac:dyDescent="0.25">
      <c r="A1425" s="4"/>
      <c r="B1425" s="4"/>
    </row>
    <row r="1426" spans="1:2" x14ac:dyDescent="0.25">
      <c r="A1426" s="4"/>
      <c r="B1426" s="4"/>
    </row>
    <row r="1427" spans="1:2" x14ac:dyDescent="0.25">
      <c r="A1427" s="4"/>
      <c r="B1427" s="4"/>
    </row>
    <row r="1428" spans="1:2" x14ac:dyDescent="0.25">
      <c r="A1428" s="4"/>
      <c r="B1428" s="4"/>
    </row>
    <row r="1429" spans="1:2" x14ac:dyDescent="0.25">
      <c r="A1429" s="4"/>
      <c r="B1429" s="4"/>
    </row>
    <row r="1430" spans="1:2" x14ac:dyDescent="0.25">
      <c r="A1430" s="4"/>
      <c r="B1430" s="4"/>
    </row>
    <row r="1431" spans="1:2" x14ac:dyDescent="0.25">
      <c r="A1431" s="4"/>
      <c r="B1431" s="4"/>
    </row>
    <row r="1432" spans="1:2" x14ac:dyDescent="0.25">
      <c r="A1432" s="4"/>
      <c r="B1432" s="4"/>
    </row>
    <row r="1433" spans="1:2" x14ac:dyDescent="0.25">
      <c r="A1433" s="4"/>
      <c r="B1433" s="4"/>
    </row>
    <row r="1434" spans="1:2" x14ac:dyDescent="0.25">
      <c r="A1434" s="4"/>
      <c r="B1434" s="4"/>
    </row>
    <row r="1435" spans="1:2" x14ac:dyDescent="0.25">
      <c r="A1435" s="4"/>
      <c r="B1435" s="4"/>
    </row>
    <row r="1436" spans="1:2" x14ac:dyDescent="0.25">
      <c r="A1436" s="4"/>
      <c r="B1436" s="4"/>
    </row>
    <row r="1437" spans="1:2" x14ac:dyDescent="0.25">
      <c r="A1437" s="4"/>
      <c r="B1437" s="4"/>
    </row>
    <row r="1438" spans="1:2" x14ac:dyDescent="0.25">
      <c r="A1438" s="4"/>
      <c r="B1438" s="4"/>
    </row>
    <row r="1439" spans="1:2" x14ac:dyDescent="0.25">
      <c r="A1439" s="4"/>
      <c r="B1439" s="4"/>
    </row>
    <row r="1440" spans="1:2" x14ac:dyDescent="0.25">
      <c r="A1440" s="4"/>
      <c r="B1440" s="4"/>
    </row>
    <row r="1441" spans="1:2" x14ac:dyDescent="0.25">
      <c r="A1441" s="4"/>
      <c r="B1441" s="4"/>
    </row>
    <row r="1442" spans="1:2" x14ac:dyDescent="0.25">
      <c r="A1442" s="4"/>
      <c r="B1442" s="4"/>
    </row>
    <row r="1443" spans="1:2" x14ac:dyDescent="0.25">
      <c r="A1443" s="4"/>
      <c r="B1443" s="4"/>
    </row>
    <row r="1444" spans="1:2" x14ac:dyDescent="0.25">
      <c r="A1444" s="4"/>
      <c r="B1444" s="4"/>
    </row>
    <row r="1445" spans="1:2" x14ac:dyDescent="0.25">
      <c r="A1445" s="4"/>
      <c r="B1445" s="4"/>
    </row>
    <row r="1446" spans="1:2" x14ac:dyDescent="0.25">
      <c r="A1446" s="4"/>
      <c r="B1446" s="4"/>
    </row>
    <row r="1447" spans="1:2" x14ac:dyDescent="0.25">
      <c r="A1447" s="4"/>
      <c r="B1447" s="4"/>
    </row>
    <row r="1448" spans="1:2" x14ac:dyDescent="0.25">
      <c r="A1448" s="4"/>
      <c r="B1448" s="4"/>
    </row>
    <row r="1449" spans="1:2" x14ac:dyDescent="0.25">
      <c r="A1449" s="4"/>
      <c r="B1449" s="4"/>
    </row>
    <row r="1450" spans="1:2" x14ac:dyDescent="0.25">
      <c r="A1450" s="4"/>
      <c r="B1450" s="4"/>
    </row>
    <row r="1451" spans="1:2" x14ac:dyDescent="0.25">
      <c r="A1451" s="4"/>
      <c r="B1451" s="4"/>
    </row>
    <row r="1452" spans="1:2" x14ac:dyDescent="0.25">
      <c r="A1452" s="4"/>
      <c r="B1452" s="4"/>
    </row>
    <row r="1453" spans="1:2" x14ac:dyDescent="0.25">
      <c r="A1453" s="4"/>
      <c r="B1453" s="4"/>
    </row>
    <row r="1454" spans="1:2" x14ac:dyDescent="0.25">
      <c r="A1454" s="4"/>
      <c r="B1454" s="4"/>
    </row>
    <row r="1455" spans="1:2" x14ac:dyDescent="0.25">
      <c r="A1455" s="4"/>
      <c r="B1455" s="4"/>
    </row>
    <row r="1456" spans="1:2" x14ac:dyDescent="0.25">
      <c r="A1456" s="4"/>
      <c r="B1456" s="4"/>
    </row>
    <row r="1457" spans="1:2" x14ac:dyDescent="0.25">
      <c r="A1457" s="4"/>
      <c r="B1457" s="4"/>
    </row>
    <row r="1458" spans="1:2" x14ac:dyDescent="0.25">
      <c r="A1458" s="4"/>
      <c r="B1458" s="4"/>
    </row>
    <row r="1459" spans="1:2" x14ac:dyDescent="0.25">
      <c r="A1459" s="4"/>
      <c r="B1459" s="4"/>
    </row>
    <row r="1460" spans="1:2" x14ac:dyDescent="0.25">
      <c r="A1460" s="4"/>
      <c r="B1460" s="4"/>
    </row>
    <row r="1461" spans="1:2" x14ac:dyDescent="0.25">
      <c r="A1461" s="4"/>
      <c r="B1461" s="4"/>
    </row>
    <row r="1462" spans="1:2" x14ac:dyDescent="0.25">
      <c r="A1462" s="4"/>
      <c r="B1462" s="4"/>
    </row>
    <row r="1463" spans="1:2" x14ac:dyDescent="0.25">
      <c r="A1463" s="4"/>
      <c r="B1463" s="4"/>
    </row>
    <row r="1464" spans="1:2" x14ac:dyDescent="0.25">
      <c r="A1464" s="4"/>
      <c r="B1464" s="4"/>
    </row>
    <row r="1465" spans="1:2" x14ac:dyDescent="0.25">
      <c r="A1465" s="4"/>
      <c r="B1465" s="4"/>
    </row>
    <row r="1466" spans="1:2" x14ac:dyDescent="0.25">
      <c r="A1466" s="4"/>
      <c r="B1466" s="4"/>
    </row>
    <row r="1467" spans="1:2" x14ac:dyDescent="0.25">
      <c r="A1467" s="4"/>
      <c r="B1467" s="4"/>
    </row>
    <row r="1468" spans="1:2" x14ac:dyDescent="0.25">
      <c r="A1468" s="4"/>
      <c r="B1468" s="4"/>
    </row>
    <row r="1469" spans="1:2" x14ac:dyDescent="0.25">
      <c r="A1469" s="4"/>
      <c r="B1469" s="4"/>
    </row>
    <row r="1470" spans="1:2" x14ac:dyDescent="0.25">
      <c r="A1470" s="4"/>
      <c r="B1470" s="4"/>
    </row>
    <row r="1471" spans="1:2" x14ac:dyDescent="0.25">
      <c r="A1471" s="4"/>
      <c r="B1471" s="4"/>
    </row>
    <row r="1472" spans="1:2" x14ac:dyDescent="0.25">
      <c r="A1472" s="4"/>
      <c r="B1472" s="4"/>
    </row>
    <row r="1473" spans="1:2" x14ac:dyDescent="0.25">
      <c r="A1473" s="4"/>
      <c r="B1473" s="4"/>
    </row>
    <row r="1474" spans="1:2" x14ac:dyDescent="0.25">
      <c r="A1474" s="4"/>
      <c r="B1474" s="4"/>
    </row>
    <row r="1475" spans="1:2" x14ac:dyDescent="0.25">
      <c r="A1475" s="4"/>
      <c r="B1475" s="4"/>
    </row>
    <row r="1476" spans="1:2" x14ac:dyDescent="0.25">
      <c r="A1476" s="4"/>
      <c r="B1476" s="4"/>
    </row>
    <row r="1477" spans="1:2" x14ac:dyDescent="0.25">
      <c r="A1477" s="4"/>
      <c r="B1477" s="4"/>
    </row>
    <row r="1478" spans="1:2" x14ac:dyDescent="0.25">
      <c r="A1478" s="4"/>
      <c r="B1478" s="4"/>
    </row>
    <row r="1479" spans="1:2" x14ac:dyDescent="0.25">
      <c r="A1479" s="4"/>
      <c r="B1479" s="4"/>
    </row>
    <row r="1480" spans="1:2" x14ac:dyDescent="0.25">
      <c r="A1480" s="4"/>
      <c r="B1480" s="4"/>
    </row>
    <row r="1481" spans="1:2" x14ac:dyDescent="0.25">
      <c r="A1481" s="4"/>
      <c r="B1481" s="4"/>
    </row>
    <row r="1482" spans="1:2" x14ac:dyDescent="0.25">
      <c r="A1482" s="4"/>
      <c r="B1482" s="4"/>
    </row>
    <row r="1483" spans="1:2" x14ac:dyDescent="0.25">
      <c r="A1483" s="4"/>
      <c r="B1483" s="4"/>
    </row>
    <row r="1484" spans="1:2" x14ac:dyDescent="0.25">
      <c r="A1484" s="4"/>
      <c r="B1484" s="4"/>
    </row>
    <row r="1485" spans="1:2" x14ac:dyDescent="0.25">
      <c r="A1485" s="4"/>
      <c r="B1485" s="4"/>
    </row>
    <row r="1486" spans="1:2" x14ac:dyDescent="0.25">
      <c r="A1486" s="4"/>
      <c r="B1486" s="4"/>
    </row>
    <row r="1487" spans="1:2" x14ac:dyDescent="0.25">
      <c r="A1487" s="4"/>
      <c r="B1487" s="4"/>
    </row>
    <row r="1488" spans="1:2" x14ac:dyDescent="0.25">
      <c r="A1488" s="4"/>
      <c r="B1488" s="4"/>
    </row>
    <row r="1489" spans="1:2" x14ac:dyDescent="0.25">
      <c r="A1489" s="4"/>
      <c r="B1489" s="4"/>
    </row>
    <row r="1490" spans="1:2" x14ac:dyDescent="0.25">
      <c r="A1490" s="4"/>
      <c r="B1490" s="4"/>
    </row>
    <row r="1491" spans="1:2" x14ac:dyDescent="0.25">
      <c r="A1491" s="4"/>
      <c r="B1491" s="4"/>
    </row>
    <row r="1492" spans="1:2" x14ac:dyDescent="0.25">
      <c r="A1492" s="4"/>
      <c r="B1492" s="4"/>
    </row>
    <row r="1493" spans="1:2" x14ac:dyDescent="0.25">
      <c r="A1493" s="4"/>
      <c r="B1493" s="4"/>
    </row>
    <row r="1494" spans="1:2" x14ac:dyDescent="0.25">
      <c r="A1494" s="4"/>
      <c r="B1494" s="4"/>
    </row>
    <row r="1495" spans="1:2" x14ac:dyDescent="0.25">
      <c r="A1495" s="4"/>
      <c r="B1495" s="4"/>
    </row>
    <row r="1496" spans="1:2" x14ac:dyDescent="0.25">
      <c r="A1496" s="4"/>
      <c r="B1496" s="4"/>
    </row>
    <row r="1497" spans="1:2" x14ac:dyDescent="0.25">
      <c r="A1497" s="4"/>
      <c r="B1497" s="4"/>
    </row>
    <row r="1498" spans="1:2" x14ac:dyDescent="0.25">
      <c r="A1498" s="4"/>
      <c r="B1498" s="4"/>
    </row>
    <row r="1499" spans="1:2" x14ac:dyDescent="0.25">
      <c r="A1499" s="4"/>
      <c r="B1499" s="4"/>
    </row>
    <row r="1500" spans="1:2" x14ac:dyDescent="0.25">
      <c r="A1500" s="4"/>
      <c r="B1500" s="4"/>
    </row>
    <row r="1501" spans="1:2" x14ac:dyDescent="0.25">
      <c r="A1501" s="4"/>
      <c r="B1501" s="4"/>
    </row>
    <row r="1502" spans="1:2" x14ac:dyDescent="0.25">
      <c r="A1502" s="4"/>
      <c r="B1502" s="4"/>
    </row>
    <row r="1503" spans="1:2" x14ac:dyDescent="0.25">
      <c r="A1503" s="4"/>
      <c r="B1503" s="4"/>
    </row>
    <row r="1504" spans="1:2" x14ac:dyDescent="0.25">
      <c r="A1504" s="4"/>
      <c r="B1504" s="4"/>
    </row>
    <row r="1505" spans="1:2" x14ac:dyDescent="0.25">
      <c r="A1505" s="4"/>
      <c r="B1505" s="4"/>
    </row>
    <row r="1506" spans="1:2" x14ac:dyDescent="0.25">
      <c r="A1506" s="4"/>
      <c r="B1506" s="4"/>
    </row>
    <row r="1507" spans="1:2" x14ac:dyDescent="0.25">
      <c r="A1507" s="4"/>
      <c r="B1507" s="4"/>
    </row>
    <row r="1508" spans="1:2" x14ac:dyDescent="0.25">
      <c r="A1508" s="4"/>
      <c r="B1508" s="4"/>
    </row>
    <row r="1509" spans="1:2" x14ac:dyDescent="0.25">
      <c r="A1509" s="4"/>
      <c r="B1509" s="4"/>
    </row>
    <row r="1510" spans="1:2" x14ac:dyDescent="0.25">
      <c r="A1510" s="4"/>
      <c r="B1510" s="4"/>
    </row>
    <row r="1511" spans="1:2" x14ac:dyDescent="0.25">
      <c r="A1511" s="4"/>
      <c r="B1511" s="4"/>
    </row>
    <row r="1512" spans="1:2" x14ac:dyDescent="0.25">
      <c r="A1512" s="4"/>
      <c r="B1512" s="4"/>
    </row>
    <row r="1513" spans="1:2" x14ac:dyDescent="0.25">
      <c r="A1513" s="4"/>
      <c r="B1513" s="4"/>
    </row>
    <row r="1514" spans="1:2" x14ac:dyDescent="0.25">
      <c r="A1514" s="4"/>
      <c r="B1514" s="4"/>
    </row>
    <row r="1515" spans="1:2" x14ac:dyDescent="0.25">
      <c r="A1515" s="4"/>
      <c r="B1515" s="4"/>
    </row>
    <row r="1516" spans="1:2" x14ac:dyDescent="0.25">
      <c r="A1516" s="4"/>
      <c r="B1516" s="4"/>
    </row>
    <row r="1517" spans="1:2" x14ac:dyDescent="0.25">
      <c r="A1517" s="4"/>
      <c r="B1517" s="4"/>
    </row>
    <row r="1518" spans="1:2" x14ac:dyDescent="0.25">
      <c r="A1518" s="4"/>
      <c r="B1518" s="4"/>
    </row>
    <row r="1519" spans="1:2" x14ac:dyDescent="0.25">
      <c r="A1519" s="4"/>
      <c r="B1519" s="4"/>
    </row>
    <row r="1520" spans="1:2" x14ac:dyDescent="0.25">
      <c r="A1520" s="4"/>
      <c r="B1520" s="4"/>
    </row>
    <row r="1521" spans="1:2" x14ac:dyDescent="0.25">
      <c r="A1521" s="4"/>
      <c r="B1521" s="4"/>
    </row>
    <row r="1522" spans="1:2" x14ac:dyDescent="0.25">
      <c r="A1522" s="4"/>
      <c r="B1522" s="4"/>
    </row>
    <row r="1523" spans="1:2" x14ac:dyDescent="0.25">
      <c r="A1523" s="4"/>
      <c r="B1523" s="4"/>
    </row>
    <row r="1524" spans="1:2" x14ac:dyDescent="0.25">
      <c r="A1524" s="4"/>
      <c r="B1524" s="4"/>
    </row>
    <row r="1525" spans="1:2" x14ac:dyDescent="0.25">
      <c r="A1525" s="4"/>
      <c r="B1525" s="4"/>
    </row>
    <row r="1526" spans="1:2" x14ac:dyDescent="0.25">
      <c r="A1526" s="4"/>
      <c r="B1526" s="4"/>
    </row>
    <row r="1527" spans="1:2" x14ac:dyDescent="0.25">
      <c r="A1527" s="4"/>
      <c r="B1527" s="4"/>
    </row>
    <row r="1528" spans="1:2" x14ac:dyDescent="0.25">
      <c r="A1528" s="4"/>
      <c r="B1528" s="4"/>
    </row>
    <row r="1529" spans="1:2" x14ac:dyDescent="0.25">
      <c r="A1529" s="4"/>
      <c r="B1529" s="4"/>
    </row>
    <row r="1530" spans="1:2" x14ac:dyDescent="0.25">
      <c r="A1530" s="4"/>
      <c r="B1530" s="4"/>
    </row>
    <row r="1531" spans="1:2" x14ac:dyDescent="0.25">
      <c r="A1531" s="4"/>
      <c r="B1531" s="4"/>
    </row>
    <row r="1532" spans="1:2" x14ac:dyDescent="0.25">
      <c r="A1532" s="4"/>
      <c r="B1532" s="4"/>
    </row>
    <row r="1533" spans="1:2" x14ac:dyDescent="0.25">
      <c r="A1533" s="4"/>
      <c r="B1533" s="4"/>
    </row>
    <row r="1534" spans="1:2" x14ac:dyDescent="0.25">
      <c r="A1534" s="4"/>
      <c r="B1534" s="4"/>
    </row>
    <row r="1535" spans="1:2" x14ac:dyDescent="0.25">
      <c r="A1535" s="4"/>
      <c r="B1535" s="4"/>
    </row>
    <row r="1536" spans="1:2" x14ac:dyDescent="0.25">
      <c r="A1536" s="4"/>
      <c r="B1536" s="4"/>
    </row>
    <row r="1537" spans="1:2" x14ac:dyDescent="0.25">
      <c r="A1537" s="4"/>
      <c r="B1537" s="4"/>
    </row>
    <row r="1538" spans="1:2" x14ac:dyDescent="0.25">
      <c r="A1538" s="4"/>
      <c r="B1538" s="4"/>
    </row>
    <row r="1539" spans="1:2" x14ac:dyDescent="0.25">
      <c r="A1539" s="4"/>
      <c r="B1539" s="4"/>
    </row>
    <row r="1540" spans="1:2" x14ac:dyDescent="0.25">
      <c r="A1540" s="4"/>
      <c r="B1540" s="4"/>
    </row>
    <row r="1541" spans="1:2" x14ac:dyDescent="0.25">
      <c r="A1541" s="4"/>
      <c r="B1541" s="4"/>
    </row>
    <row r="1542" spans="1:2" x14ac:dyDescent="0.25">
      <c r="A1542" s="4"/>
      <c r="B1542" s="4"/>
    </row>
    <row r="1543" spans="1:2" x14ac:dyDescent="0.25">
      <c r="A1543" s="4"/>
      <c r="B1543" s="4"/>
    </row>
    <row r="1544" spans="1:2" x14ac:dyDescent="0.25">
      <c r="A1544" s="4"/>
      <c r="B1544" s="4"/>
    </row>
    <row r="1545" spans="1:2" x14ac:dyDescent="0.25">
      <c r="A1545" s="4"/>
      <c r="B1545" s="4"/>
    </row>
    <row r="1546" spans="1:2" x14ac:dyDescent="0.25">
      <c r="A1546" s="4"/>
      <c r="B1546" s="4"/>
    </row>
    <row r="1547" spans="1:2" x14ac:dyDescent="0.25">
      <c r="A1547" s="4"/>
      <c r="B1547" s="4"/>
    </row>
    <row r="1548" spans="1:2" x14ac:dyDescent="0.25">
      <c r="A1548" s="4"/>
      <c r="B1548" s="4"/>
    </row>
    <row r="1549" spans="1:2" x14ac:dyDescent="0.25">
      <c r="A1549" s="4"/>
      <c r="B1549" s="4"/>
    </row>
    <row r="1550" spans="1:2" x14ac:dyDescent="0.25">
      <c r="A1550" s="4"/>
      <c r="B1550" s="4"/>
    </row>
    <row r="1551" spans="1:2" x14ac:dyDescent="0.25">
      <c r="A1551" s="4"/>
      <c r="B1551" s="4"/>
    </row>
    <row r="1552" spans="1:2" x14ac:dyDescent="0.25">
      <c r="A1552" s="4"/>
      <c r="B1552" s="4"/>
    </row>
    <row r="1553" spans="1:2" x14ac:dyDescent="0.25">
      <c r="A1553" s="4"/>
      <c r="B1553" s="4"/>
    </row>
    <row r="1554" spans="1:2" x14ac:dyDescent="0.25">
      <c r="A1554" s="4"/>
      <c r="B1554" s="4"/>
    </row>
    <row r="1555" spans="1:2" x14ac:dyDescent="0.25">
      <c r="A1555" s="4"/>
      <c r="B1555" s="4"/>
    </row>
    <row r="1556" spans="1:2" x14ac:dyDescent="0.25">
      <c r="A1556" s="4"/>
      <c r="B1556" s="4"/>
    </row>
    <row r="1557" spans="1:2" x14ac:dyDescent="0.25">
      <c r="A1557" s="4"/>
      <c r="B1557" s="4"/>
    </row>
    <row r="1558" spans="1:2" x14ac:dyDescent="0.25">
      <c r="A1558" s="4"/>
      <c r="B1558" s="4"/>
    </row>
    <row r="1559" spans="1:2" x14ac:dyDescent="0.25">
      <c r="A1559" s="4"/>
      <c r="B1559" s="4"/>
    </row>
    <row r="1560" spans="1:2" x14ac:dyDescent="0.25">
      <c r="A1560" s="4"/>
      <c r="B1560" s="4"/>
    </row>
    <row r="1561" spans="1:2" x14ac:dyDescent="0.25">
      <c r="A1561" s="4"/>
      <c r="B1561" s="4"/>
    </row>
    <row r="1562" spans="1:2" x14ac:dyDescent="0.25">
      <c r="A1562" s="4"/>
      <c r="B1562" s="4"/>
    </row>
    <row r="1563" spans="1:2" x14ac:dyDescent="0.25">
      <c r="A1563" s="4"/>
      <c r="B1563" s="4"/>
    </row>
    <row r="1564" spans="1:2" x14ac:dyDescent="0.25">
      <c r="A1564" s="4"/>
      <c r="B1564" s="4"/>
    </row>
    <row r="1565" spans="1:2" x14ac:dyDescent="0.25">
      <c r="A1565" s="4"/>
      <c r="B1565" s="4"/>
    </row>
    <row r="1566" spans="1:2" x14ac:dyDescent="0.25">
      <c r="A1566" s="4"/>
      <c r="B1566" s="4"/>
    </row>
    <row r="1567" spans="1:2" x14ac:dyDescent="0.25">
      <c r="A1567" s="4"/>
      <c r="B1567" s="4"/>
    </row>
    <row r="1568" spans="1:2" x14ac:dyDescent="0.25">
      <c r="A1568" s="4"/>
      <c r="B1568" s="4"/>
    </row>
    <row r="1569" spans="1:2" x14ac:dyDescent="0.25">
      <c r="A1569" s="4"/>
      <c r="B1569" s="4"/>
    </row>
    <row r="1570" spans="1:2" x14ac:dyDescent="0.25">
      <c r="A1570" s="4"/>
      <c r="B1570" s="4"/>
    </row>
    <row r="1571" spans="1:2" x14ac:dyDescent="0.25">
      <c r="A1571" s="4"/>
      <c r="B1571" s="4"/>
    </row>
    <row r="1572" spans="1:2" x14ac:dyDescent="0.25">
      <c r="A1572" s="4"/>
      <c r="B1572" s="4"/>
    </row>
    <row r="1573" spans="1:2" x14ac:dyDescent="0.25">
      <c r="A1573" s="4"/>
      <c r="B1573" s="4"/>
    </row>
    <row r="1574" spans="1:2" x14ac:dyDescent="0.25">
      <c r="A1574" s="4"/>
      <c r="B1574" s="4"/>
    </row>
    <row r="1575" spans="1:2" x14ac:dyDescent="0.25">
      <c r="A1575" s="4"/>
      <c r="B1575" s="4"/>
    </row>
    <row r="1576" spans="1:2" x14ac:dyDescent="0.25">
      <c r="A1576" s="4"/>
      <c r="B1576" s="4"/>
    </row>
    <row r="1577" spans="1:2" x14ac:dyDescent="0.25">
      <c r="A1577" s="4"/>
      <c r="B1577" s="4"/>
    </row>
    <row r="1578" spans="1:2" x14ac:dyDescent="0.25">
      <c r="A1578" s="4"/>
      <c r="B1578" s="4"/>
    </row>
    <row r="1579" spans="1:2" x14ac:dyDescent="0.25">
      <c r="A1579" s="4"/>
      <c r="B1579" s="4"/>
    </row>
    <row r="1580" spans="1:2" x14ac:dyDescent="0.25">
      <c r="A1580" s="4"/>
      <c r="B1580" s="4"/>
    </row>
    <row r="1581" spans="1:2" x14ac:dyDescent="0.25">
      <c r="A1581" s="4"/>
      <c r="B1581" s="4"/>
    </row>
    <row r="1582" spans="1:2" x14ac:dyDescent="0.25">
      <c r="A1582" s="4"/>
      <c r="B1582" s="4"/>
    </row>
    <row r="1583" spans="1:2" x14ac:dyDescent="0.25">
      <c r="A1583" s="4"/>
      <c r="B1583" s="4"/>
    </row>
    <row r="1584" spans="1:2" x14ac:dyDescent="0.25">
      <c r="A1584" s="4"/>
      <c r="B1584" s="4"/>
    </row>
    <row r="1585" spans="1:2" x14ac:dyDescent="0.25">
      <c r="A1585" s="4"/>
      <c r="B1585" s="4"/>
    </row>
    <row r="1586" spans="1:2" x14ac:dyDescent="0.25">
      <c r="A1586" s="4"/>
      <c r="B1586" s="4"/>
    </row>
    <row r="1587" spans="1:2" x14ac:dyDescent="0.25">
      <c r="A1587" s="4"/>
      <c r="B1587" s="4"/>
    </row>
    <row r="1588" spans="1:2" x14ac:dyDescent="0.25">
      <c r="A1588" s="4"/>
      <c r="B1588" s="4"/>
    </row>
    <row r="1589" spans="1:2" x14ac:dyDescent="0.25">
      <c r="A1589" s="4"/>
      <c r="B1589" s="4"/>
    </row>
    <row r="1590" spans="1:2" x14ac:dyDescent="0.25">
      <c r="A1590" s="4"/>
      <c r="B1590" s="4"/>
    </row>
    <row r="1591" spans="1:2" x14ac:dyDescent="0.25">
      <c r="A1591" s="4"/>
      <c r="B1591" s="4"/>
    </row>
    <row r="1592" spans="1:2" x14ac:dyDescent="0.25">
      <c r="A1592" s="4"/>
      <c r="B1592" s="4"/>
    </row>
    <row r="1593" spans="1:2" x14ac:dyDescent="0.25">
      <c r="A1593" s="4"/>
      <c r="B1593" s="4"/>
    </row>
    <row r="1594" spans="1:2" x14ac:dyDescent="0.25">
      <c r="A1594" s="4"/>
      <c r="B1594" s="4"/>
    </row>
    <row r="1595" spans="1:2" x14ac:dyDescent="0.25">
      <c r="A1595" s="4"/>
      <c r="B1595" s="4"/>
    </row>
    <row r="1596" spans="1:2" x14ac:dyDescent="0.25">
      <c r="A1596" s="4"/>
      <c r="B1596" s="4"/>
    </row>
    <row r="1597" spans="1:2" x14ac:dyDescent="0.25">
      <c r="A1597" s="4"/>
      <c r="B1597" s="4"/>
    </row>
    <row r="1598" spans="1:2" x14ac:dyDescent="0.25">
      <c r="A1598" s="4"/>
      <c r="B1598" s="4"/>
    </row>
    <row r="1599" spans="1:2" x14ac:dyDescent="0.25">
      <c r="A1599" s="4"/>
      <c r="B1599" s="4"/>
    </row>
    <row r="1600" spans="1:2" x14ac:dyDescent="0.25">
      <c r="A1600" s="4"/>
      <c r="B1600" s="4"/>
    </row>
    <row r="1601" spans="1:2" x14ac:dyDescent="0.25">
      <c r="A1601" s="4"/>
      <c r="B1601" s="4"/>
    </row>
    <row r="1602" spans="1:2" x14ac:dyDescent="0.25">
      <c r="A1602" s="4"/>
      <c r="B1602" s="4"/>
    </row>
    <row r="1603" spans="1:2" x14ac:dyDescent="0.25">
      <c r="A1603" s="4"/>
      <c r="B1603" s="4"/>
    </row>
    <row r="1604" spans="1:2" x14ac:dyDescent="0.25">
      <c r="A1604" s="4"/>
      <c r="B1604" s="4"/>
    </row>
    <row r="1605" spans="1:2" x14ac:dyDescent="0.25">
      <c r="A1605" s="4"/>
      <c r="B1605" s="4"/>
    </row>
    <row r="1606" spans="1:2" x14ac:dyDescent="0.25">
      <c r="A1606" s="4"/>
      <c r="B1606" s="4"/>
    </row>
    <row r="1607" spans="1:2" x14ac:dyDescent="0.25">
      <c r="A1607" s="4"/>
      <c r="B1607" s="4"/>
    </row>
    <row r="1608" spans="1:2" x14ac:dyDescent="0.25">
      <c r="A1608" s="4"/>
      <c r="B1608" s="4"/>
    </row>
    <row r="1609" spans="1:2" x14ac:dyDescent="0.25">
      <c r="A1609" s="4"/>
      <c r="B1609" s="4"/>
    </row>
    <row r="1610" spans="1:2" x14ac:dyDescent="0.25">
      <c r="A1610" s="4"/>
      <c r="B1610" s="4"/>
    </row>
    <row r="1611" spans="1:2" x14ac:dyDescent="0.25">
      <c r="A1611" s="4"/>
      <c r="B1611" s="4"/>
    </row>
    <row r="1612" spans="1:2" x14ac:dyDescent="0.25">
      <c r="A1612" s="4"/>
      <c r="B1612" s="4"/>
    </row>
    <row r="1613" spans="1:2" x14ac:dyDescent="0.25">
      <c r="A1613" s="4"/>
      <c r="B1613" s="4"/>
    </row>
    <row r="1614" spans="1:2" x14ac:dyDescent="0.25">
      <c r="A1614" s="4"/>
      <c r="B1614" s="4"/>
    </row>
    <row r="1615" spans="1:2" x14ac:dyDescent="0.25">
      <c r="A1615" s="4"/>
      <c r="B1615" s="4"/>
    </row>
    <row r="1616" spans="1:2" x14ac:dyDescent="0.25">
      <c r="A1616" s="4"/>
      <c r="B1616" s="4"/>
    </row>
    <row r="1617" spans="1:2" x14ac:dyDescent="0.25">
      <c r="A1617" s="4"/>
      <c r="B1617" s="4"/>
    </row>
    <row r="1618" spans="1:2" x14ac:dyDescent="0.25">
      <c r="A1618" s="4"/>
      <c r="B1618" s="4"/>
    </row>
    <row r="1619" spans="1:2" x14ac:dyDescent="0.25">
      <c r="A1619" s="4"/>
      <c r="B1619" s="4"/>
    </row>
    <row r="1620" spans="1:2" x14ac:dyDescent="0.25">
      <c r="A1620" s="4"/>
      <c r="B1620" s="4"/>
    </row>
    <row r="1621" spans="1:2" x14ac:dyDescent="0.25">
      <c r="A1621" s="4"/>
      <c r="B1621" s="4"/>
    </row>
    <row r="1622" spans="1:2" x14ac:dyDescent="0.25">
      <c r="A1622" s="4"/>
      <c r="B1622" s="4"/>
    </row>
    <row r="1623" spans="1:2" x14ac:dyDescent="0.25">
      <c r="A1623" s="4"/>
      <c r="B1623" s="4"/>
    </row>
    <row r="1624" spans="1:2" x14ac:dyDescent="0.25">
      <c r="A1624" s="4"/>
      <c r="B1624" s="4"/>
    </row>
    <row r="1625" spans="1:2" x14ac:dyDescent="0.25">
      <c r="A1625" s="4"/>
      <c r="B1625" s="4"/>
    </row>
    <row r="1626" spans="1:2" x14ac:dyDescent="0.25">
      <c r="A1626" s="4"/>
      <c r="B1626" s="4"/>
    </row>
    <row r="1627" spans="1:2" x14ac:dyDescent="0.25">
      <c r="A1627" s="4"/>
      <c r="B1627" s="4"/>
    </row>
    <row r="1628" spans="1:2" x14ac:dyDescent="0.25">
      <c r="A1628" s="4"/>
      <c r="B1628" s="4"/>
    </row>
    <row r="1629" spans="1:2" x14ac:dyDescent="0.25">
      <c r="A1629" s="4"/>
      <c r="B1629" s="4"/>
    </row>
    <row r="1630" spans="1:2" x14ac:dyDescent="0.25">
      <c r="A1630" s="4"/>
      <c r="B1630" s="4"/>
    </row>
    <row r="1631" spans="1:2" x14ac:dyDescent="0.25">
      <c r="A1631" s="4"/>
      <c r="B1631" s="4"/>
    </row>
    <row r="1632" spans="1:2" x14ac:dyDescent="0.25">
      <c r="A1632" s="4"/>
      <c r="B1632" s="4"/>
    </row>
    <row r="1633" spans="1:2" x14ac:dyDescent="0.25">
      <c r="A1633" s="4"/>
      <c r="B1633" s="4"/>
    </row>
    <row r="1634" spans="1:2" x14ac:dyDescent="0.25">
      <c r="A1634" s="4"/>
      <c r="B1634" s="4"/>
    </row>
    <row r="1635" spans="1:2" x14ac:dyDescent="0.25">
      <c r="A1635" s="4"/>
      <c r="B1635" s="4"/>
    </row>
    <row r="1636" spans="1:2" x14ac:dyDescent="0.25">
      <c r="A1636" s="4"/>
      <c r="B1636" s="4"/>
    </row>
    <row r="1637" spans="1:2" x14ac:dyDescent="0.25">
      <c r="A1637" s="4"/>
      <c r="B1637" s="4"/>
    </row>
    <row r="1638" spans="1:2" x14ac:dyDescent="0.25">
      <c r="A1638" s="4"/>
      <c r="B1638" s="4"/>
    </row>
    <row r="1639" spans="1:2" x14ac:dyDescent="0.25">
      <c r="A1639" s="4"/>
      <c r="B1639" s="4"/>
    </row>
    <row r="1640" spans="1:2" x14ac:dyDescent="0.25">
      <c r="A1640" s="4"/>
      <c r="B1640" s="4"/>
    </row>
    <row r="1641" spans="1:2" x14ac:dyDescent="0.25">
      <c r="A1641" s="4"/>
      <c r="B1641" s="4"/>
    </row>
    <row r="1642" spans="1:2" x14ac:dyDescent="0.25">
      <c r="A1642" s="4"/>
      <c r="B1642" s="4"/>
    </row>
    <row r="1643" spans="1:2" x14ac:dyDescent="0.25">
      <c r="A1643" s="4"/>
      <c r="B1643" s="4"/>
    </row>
    <row r="1644" spans="1:2" x14ac:dyDescent="0.25">
      <c r="A1644" s="4"/>
      <c r="B1644" s="4"/>
    </row>
    <row r="1645" spans="1:2" x14ac:dyDescent="0.25">
      <c r="A1645" s="4"/>
      <c r="B1645" s="4"/>
    </row>
    <row r="1646" spans="1:2" x14ac:dyDescent="0.25">
      <c r="A1646" s="4"/>
      <c r="B1646" s="4"/>
    </row>
    <row r="1647" spans="1:2" x14ac:dyDescent="0.25">
      <c r="A1647" s="4"/>
      <c r="B1647" s="4"/>
    </row>
    <row r="1648" spans="1:2" x14ac:dyDescent="0.25">
      <c r="A1648" s="4"/>
      <c r="B1648" s="4"/>
    </row>
    <row r="1649" spans="1:2" x14ac:dyDescent="0.25">
      <c r="A1649" s="4"/>
      <c r="B1649" s="4"/>
    </row>
    <row r="1650" spans="1:2" x14ac:dyDescent="0.25">
      <c r="A1650" s="4"/>
      <c r="B1650" s="4"/>
    </row>
    <row r="1651" spans="1:2" x14ac:dyDescent="0.25">
      <c r="A1651" s="4"/>
      <c r="B1651" s="4"/>
    </row>
    <row r="1652" spans="1:2" x14ac:dyDescent="0.25">
      <c r="A1652" s="4"/>
      <c r="B1652" s="4"/>
    </row>
    <row r="1653" spans="1:2" x14ac:dyDescent="0.25">
      <c r="A1653" s="4"/>
      <c r="B1653" s="4"/>
    </row>
    <row r="1654" spans="1:2" x14ac:dyDescent="0.25">
      <c r="A1654" s="4"/>
      <c r="B1654" s="4"/>
    </row>
    <row r="1655" spans="1:2" x14ac:dyDescent="0.25">
      <c r="A1655" s="4"/>
      <c r="B1655" s="4"/>
    </row>
    <row r="1656" spans="1:2" x14ac:dyDescent="0.25">
      <c r="A1656" s="4"/>
      <c r="B1656" s="4"/>
    </row>
    <row r="1657" spans="1:2" x14ac:dyDescent="0.25">
      <c r="A1657" s="4"/>
      <c r="B1657" s="4"/>
    </row>
    <row r="1658" spans="1:2" x14ac:dyDescent="0.25">
      <c r="A1658" s="4"/>
      <c r="B1658" s="4"/>
    </row>
    <row r="1659" spans="1:2" x14ac:dyDescent="0.25">
      <c r="A1659" s="4"/>
      <c r="B1659" s="4"/>
    </row>
    <row r="1660" spans="1:2" x14ac:dyDescent="0.25">
      <c r="A1660" s="4"/>
      <c r="B1660" s="4"/>
    </row>
    <row r="1661" spans="1:2" x14ac:dyDescent="0.25">
      <c r="A1661" s="4"/>
      <c r="B1661" s="4"/>
    </row>
    <row r="1662" spans="1:2" x14ac:dyDescent="0.25">
      <c r="A1662" s="4"/>
      <c r="B1662" s="4"/>
    </row>
    <row r="1663" spans="1:2" x14ac:dyDescent="0.25">
      <c r="A1663" s="4"/>
      <c r="B1663" s="4"/>
    </row>
    <row r="1664" spans="1:2" x14ac:dyDescent="0.25">
      <c r="A1664" s="4"/>
      <c r="B1664" s="4"/>
    </row>
    <row r="1665" spans="1:2" x14ac:dyDescent="0.25">
      <c r="A1665" s="4"/>
      <c r="B1665" s="4"/>
    </row>
    <row r="1666" spans="1:2" x14ac:dyDescent="0.25">
      <c r="A1666" s="4"/>
      <c r="B1666" s="4"/>
    </row>
    <row r="1667" spans="1:2" x14ac:dyDescent="0.25">
      <c r="A1667" s="4"/>
      <c r="B1667" s="4"/>
    </row>
    <row r="1668" spans="1:2" x14ac:dyDescent="0.25">
      <c r="A1668" s="4"/>
      <c r="B1668" s="4"/>
    </row>
    <row r="1669" spans="1:2" x14ac:dyDescent="0.25">
      <c r="A1669" s="4"/>
      <c r="B1669" s="4"/>
    </row>
    <row r="1670" spans="1:2" x14ac:dyDescent="0.25">
      <c r="A1670" s="4"/>
      <c r="B1670" s="4"/>
    </row>
    <row r="1671" spans="1:2" x14ac:dyDescent="0.25">
      <c r="A1671" s="4"/>
      <c r="B1671" s="4"/>
    </row>
    <row r="1672" spans="1:2" x14ac:dyDescent="0.25">
      <c r="A1672" s="4"/>
      <c r="B1672" s="4"/>
    </row>
    <row r="1673" spans="1:2" x14ac:dyDescent="0.25">
      <c r="A1673" s="4"/>
      <c r="B1673" s="4"/>
    </row>
    <row r="1674" spans="1:2" x14ac:dyDescent="0.25">
      <c r="A1674" s="4"/>
      <c r="B1674" s="4"/>
    </row>
    <row r="1675" spans="1:2" x14ac:dyDescent="0.25">
      <c r="A1675" s="4"/>
      <c r="B1675" s="4"/>
    </row>
    <row r="1676" spans="1:2" x14ac:dyDescent="0.25">
      <c r="A1676" s="4"/>
      <c r="B1676" s="4"/>
    </row>
    <row r="1677" spans="1:2" x14ac:dyDescent="0.25">
      <c r="A1677" s="4"/>
      <c r="B1677" s="4"/>
    </row>
    <row r="1678" spans="1:2" x14ac:dyDescent="0.25">
      <c r="A1678" s="4"/>
      <c r="B1678" s="4"/>
    </row>
    <row r="1679" spans="1:2" x14ac:dyDescent="0.25">
      <c r="A1679" s="4"/>
      <c r="B1679" s="4"/>
    </row>
    <row r="1680" spans="1:2" x14ac:dyDescent="0.25">
      <c r="A1680" s="4"/>
      <c r="B1680" s="4"/>
    </row>
    <row r="1681" spans="1:2" x14ac:dyDescent="0.25">
      <c r="A1681" s="4"/>
      <c r="B1681" s="4"/>
    </row>
    <row r="1682" spans="1:2" x14ac:dyDescent="0.25">
      <c r="A1682" s="4"/>
      <c r="B1682" s="4"/>
    </row>
    <row r="1683" spans="1:2" x14ac:dyDescent="0.25">
      <c r="A1683" s="4"/>
      <c r="B1683" s="4"/>
    </row>
    <row r="1684" spans="1:2" x14ac:dyDescent="0.25">
      <c r="A1684" s="4"/>
      <c r="B1684" s="4"/>
    </row>
    <row r="1685" spans="1:2" x14ac:dyDescent="0.25">
      <c r="A1685" s="4"/>
      <c r="B1685" s="4"/>
    </row>
    <row r="1686" spans="1:2" x14ac:dyDescent="0.25">
      <c r="A1686" s="4"/>
      <c r="B1686" s="4"/>
    </row>
    <row r="1687" spans="1:2" x14ac:dyDescent="0.25">
      <c r="A1687" s="4"/>
      <c r="B1687" s="4"/>
    </row>
    <row r="1688" spans="1:2" x14ac:dyDescent="0.25">
      <c r="A1688" s="4"/>
      <c r="B1688" s="4"/>
    </row>
    <row r="1689" spans="1:2" x14ac:dyDescent="0.25">
      <c r="A1689" s="4"/>
      <c r="B1689" s="4"/>
    </row>
    <row r="1690" spans="1:2" x14ac:dyDescent="0.25">
      <c r="A1690" s="4"/>
      <c r="B1690" s="4"/>
    </row>
    <row r="1691" spans="1:2" x14ac:dyDescent="0.25">
      <c r="A1691" s="4"/>
      <c r="B1691" s="4"/>
    </row>
    <row r="1692" spans="1:2" x14ac:dyDescent="0.25">
      <c r="A1692" s="4"/>
      <c r="B1692" s="4"/>
    </row>
    <row r="1693" spans="1:2" x14ac:dyDescent="0.25">
      <c r="A1693" s="4"/>
      <c r="B1693" s="4"/>
    </row>
    <row r="1694" spans="1:2" x14ac:dyDescent="0.25">
      <c r="A1694" s="4"/>
      <c r="B1694" s="4"/>
    </row>
    <row r="1695" spans="1:2" x14ac:dyDescent="0.25">
      <c r="A1695" s="4"/>
      <c r="B1695" s="4"/>
    </row>
    <row r="1696" spans="1:2" x14ac:dyDescent="0.25">
      <c r="A1696" s="4"/>
      <c r="B1696" s="4"/>
    </row>
    <row r="1697" spans="1:2" x14ac:dyDescent="0.25">
      <c r="A1697" s="4"/>
      <c r="B1697" s="4"/>
    </row>
    <row r="1698" spans="1:2" x14ac:dyDescent="0.25">
      <c r="A1698" s="4"/>
      <c r="B1698" s="4"/>
    </row>
    <row r="1699" spans="1:2" x14ac:dyDescent="0.25">
      <c r="A1699" s="4"/>
      <c r="B1699" s="4"/>
    </row>
    <row r="1700" spans="1:2" x14ac:dyDescent="0.25">
      <c r="A1700" s="4"/>
      <c r="B1700" s="4"/>
    </row>
    <row r="1701" spans="1:2" x14ac:dyDescent="0.25">
      <c r="A1701" s="4"/>
      <c r="B1701" s="4"/>
    </row>
    <row r="1702" spans="1:2" x14ac:dyDescent="0.25">
      <c r="A1702" s="4"/>
      <c r="B1702" s="4"/>
    </row>
    <row r="1703" spans="1:2" x14ac:dyDescent="0.25">
      <c r="A1703" s="4"/>
      <c r="B1703" s="4"/>
    </row>
    <row r="1704" spans="1:2" x14ac:dyDescent="0.25">
      <c r="A1704" s="4"/>
      <c r="B1704" s="4"/>
    </row>
    <row r="1705" spans="1:2" x14ac:dyDescent="0.25">
      <c r="A1705" s="4"/>
      <c r="B1705" s="4"/>
    </row>
    <row r="1706" spans="1:2" x14ac:dyDescent="0.25">
      <c r="A1706" s="4"/>
      <c r="B1706" s="4"/>
    </row>
    <row r="1707" spans="1:2" x14ac:dyDescent="0.25">
      <c r="A1707" s="4"/>
      <c r="B1707" s="4"/>
    </row>
    <row r="1708" spans="1:2" x14ac:dyDescent="0.25">
      <c r="A1708" s="4"/>
      <c r="B1708" s="4"/>
    </row>
    <row r="1709" spans="1:2" x14ac:dyDescent="0.25">
      <c r="A1709" s="4"/>
      <c r="B1709" s="4"/>
    </row>
    <row r="1710" spans="1:2" x14ac:dyDescent="0.25">
      <c r="A1710" s="4"/>
      <c r="B1710" s="4"/>
    </row>
    <row r="1711" spans="1:2" x14ac:dyDescent="0.25">
      <c r="A1711" s="4"/>
      <c r="B1711" s="4"/>
    </row>
    <row r="1712" spans="1:2" x14ac:dyDescent="0.25">
      <c r="A1712" s="4"/>
      <c r="B1712" s="4"/>
    </row>
    <row r="1713" spans="1:2" x14ac:dyDescent="0.25">
      <c r="A1713" s="4"/>
      <c r="B1713" s="4"/>
    </row>
    <row r="1714" spans="1:2" x14ac:dyDescent="0.25">
      <c r="A1714" s="4"/>
      <c r="B1714" s="4"/>
    </row>
    <row r="1715" spans="1:2" x14ac:dyDescent="0.25">
      <c r="A1715" s="4"/>
      <c r="B1715" s="4"/>
    </row>
    <row r="1716" spans="1:2" x14ac:dyDescent="0.25">
      <c r="A1716" s="4"/>
      <c r="B1716" s="4"/>
    </row>
    <row r="1717" spans="1:2" x14ac:dyDescent="0.25">
      <c r="A1717" s="4"/>
      <c r="B1717" s="4"/>
    </row>
    <row r="1718" spans="1:2" x14ac:dyDescent="0.25">
      <c r="A1718" s="4"/>
      <c r="B1718" s="4"/>
    </row>
    <row r="1719" spans="1:2" x14ac:dyDescent="0.25">
      <c r="A1719" s="4"/>
      <c r="B1719" s="4"/>
    </row>
    <row r="1720" spans="1:2" x14ac:dyDescent="0.25">
      <c r="A1720" s="4"/>
      <c r="B1720" s="4"/>
    </row>
    <row r="1721" spans="1:2" x14ac:dyDescent="0.25">
      <c r="A1721" s="4"/>
      <c r="B1721" s="4"/>
    </row>
    <row r="1722" spans="1:2" x14ac:dyDescent="0.25">
      <c r="A1722" s="4"/>
      <c r="B1722" s="4"/>
    </row>
    <row r="1723" spans="1:2" x14ac:dyDescent="0.25">
      <c r="A1723" s="4"/>
      <c r="B1723" s="4"/>
    </row>
    <row r="1724" spans="1:2" x14ac:dyDescent="0.25">
      <c r="A1724" s="4"/>
      <c r="B1724" s="4"/>
    </row>
    <row r="1725" spans="1:2" x14ac:dyDescent="0.25">
      <c r="A1725" s="4"/>
      <c r="B1725" s="4"/>
    </row>
    <row r="1726" spans="1:2" x14ac:dyDescent="0.25">
      <c r="A1726" s="4"/>
      <c r="B1726" s="4"/>
    </row>
    <row r="1727" spans="1:2" x14ac:dyDescent="0.25">
      <c r="A1727" s="4"/>
      <c r="B1727" s="4"/>
    </row>
    <row r="1728" spans="1:2" x14ac:dyDescent="0.25">
      <c r="A1728" s="4"/>
      <c r="B1728" s="4"/>
    </row>
    <row r="1729" spans="1:2" x14ac:dyDescent="0.25">
      <c r="A1729" s="4"/>
      <c r="B1729" s="4"/>
    </row>
    <row r="1730" spans="1:2" x14ac:dyDescent="0.25">
      <c r="A1730" s="4"/>
      <c r="B1730" s="4"/>
    </row>
    <row r="1731" spans="1:2" x14ac:dyDescent="0.25">
      <c r="A1731" s="4"/>
      <c r="B1731" s="4"/>
    </row>
    <row r="1732" spans="1:2" x14ac:dyDescent="0.25">
      <c r="A1732" s="4"/>
      <c r="B1732" s="4"/>
    </row>
    <row r="1733" spans="1:2" x14ac:dyDescent="0.25">
      <c r="A1733" s="4"/>
      <c r="B1733" s="4"/>
    </row>
    <row r="1734" spans="1:2" x14ac:dyDescent="0.25">
      <c r="A1734" s="4"/>
      <c r="B1734" s="4"/>
    </row>
    <row r="1735" spans="1:2" x14ac:dyDescent="0.25">
      <c r="A1735" s="4"/>
      <c r="B1735" s="4"/>
    </row>
    <row r="1736" spans="1:2" x14ac:dyDescent="0.25">
      <c r="A1736" s="4"/>
      <c r="B1736" s="4"/>
    </row>
    <row r="1737" spans="1:2" x14ac:dyDescent="0.25">
      <c r="A1737" s="4"/>
      <c r="B1737" s="4"/>
    </row>
    <row r="1738" spans="1:2" x14ac:dyDescent="0.25">
      <c r="A1738" s="4"/>
      <c r="B1738" s="4"/>
    </row>
    <row r="1739" spans="1:2" x14ac:dyDescent="0.25">
      <c r="A1739" s="4"/>
      <c r="B1739" s="4"/>
    </row>
    <row r="1740" spans="1:2" x14ac:dyDescent="0.25">
      <c r="A1740" s="4"/>
      <c r="B1740" s="4"/>
    </row>
    <row r="1741" spans="1:2" x14ac:dyDescent="0.25">
      <c r="A1741" s="4"/>
      <c r="B1741" s="4"/>
    </row>
    <row r="1742" spans="1:2" x14ac:dyDescent="0.25">
      <c r="A1742" s="4"/>
      <c r="B1742" s="4"/>
    </row>
    <row r="1743" spans="1:2" x14ac:dyDescent="0.25">
      <c r="A1743" s="4"/>
      <c r="B1743" s="4"/>
    </row>
    <row r="1744" spans="1:2" x14ac:dyDescent="0.25">
      <c r="A1744" s="4"/>
      <c r="B1744" s="4"/>
    </row>
    <row r="1745" spans="1:2" x14ac:dyDescent="0.25">
      <c r="A1745" s="4"/>
      <c r="B1745" s="4"/>
    </row>
    <row r="1746" spans="1:2" x14ac:dyDescent="0.25">
      <c r="A1746" s="4"/>
      <c r="B1746" s="4"/>
    </row>
    <row r="1747" spans="1:2" x14ac:dyDescent="0.25">
      <c r="A1747" s="4"/>
      <c r="B1747" s="4"/>
    </row>
    <row r="1748" spans="1:2" x14ac:dyDescent="0.25">
      <c r="A1748" s="4"/>
      <c r="B1748" s="4"/>
    </row>
    <row r="1749" spans="1:2" x14ac:dyDescent="0.25">
      <c r="A1749" s="4"/>
      <c r="B1749" s="4"/>
    </row>
    <row r="1750" spans="1:2" x14ac:dyDescent="0.25">
      <c r="A1750" s="4"/>
      <c r="B1750" s="4"/>
    </row>
    <row r="1751" spans="1:2" x14ac:dyDescent="0.25">
      <c r="A1751" s="4"/>
      <c r="B1751" s="4"/>
    </row>
    <row r="1752" spans="1:2" x14ac:dyDescent="0.25">
      <c r="A1752" s="4"/>
      <c r="B1752" s="4"/>
    </row>
    <row r="1753" spans="1:2" x14ac:dyDescent="0.25">
      <c r="A1753" s="4"/>
      <c r="B1753" s="4"/>
    </row>
    <row r="1754" spans="1:2" x14ac:dyDescent="0.25">
      <c r="A1754" s="4"/>
      <c r="B1754" s="4"/>
    </row>
    <row r="1755" spans="1:2" x14ac:dyDescent="0.25">
      <c r="A1755" s="4"/>
      <c r="B1755" s="4"/>
    </row>
    <row r="1756" spans="1:2" x14ac:dyDescent="0.25">
      <c r="A1756" s="4"/>
      <c r="B1756" s="4"/>
    </row>
    <row r="1757" spans="1:2" x14ac:dyDescent="0.25">
      <c r="A1757" s="4"/>
      <c r="B1757" s="4"/>
    </row>
    <row r="1758" spans="1:2" x14ac:dyDescent="0.25">
      <c r="A1758" s="4"/>
      <c r="B1758" s="4"/>
    </row>
    <row r="1759" spans="1:2" x14ac:dyDescent="0.25">
      <c r="A1759" s="4"/>
      <c r="B1759" s="4"/>
    </row>
    <row r="1760" spans="1:2" x14ac:dyDescent="0.25">
      <c r="A1760" s="4"/>
      <c r="B1760" s="4"/>
    </row>
    <row r="1761" spans="1:2" x14ac:dyDescent="0.25">
      <c r="A1761" s="4"/>
      <c r="B1761" s="4"/>
    </row>
    <row r="1762" spans="1:2" x14ac:dyDescent="0.25">
      <c r="A1762" s="4"/>
      <c r="B1762" s="4"/>
    </row>
    <row r="1763" spans="1:2" x14ac:dyDescent="0.25">
      <c r="A1763" s="4"/>
      <c r="B1763" s="4"/>
    </row>
    <row r="1764" spans="1:2" x14ac:dyDescent="0.25">
      <c r="A1764" s="4"/>
      <c r="B1764" s="4"/>
    </row>
    <row r="1765" spans="1:2" x14ac:dyDescent="0.25">
      <c r="A1765" s="4"/>
      <c r="B1765" s="4"/>
    </row>
    <row r="1766" spans="1:2" x14ac:dyDescent="0.25">
      <c r="A1766" s="4"/>
      <c r="B1766" s="4"/>
    </row>
    <row r="1767" spans="1:2" x14ac:dyDescent="0.25">
      <c r="A1767" s="4"/>
      <c r="B1767" s="4"/>
    </row>
    <row r="1768" spans="1:2" x14ac:dyDescent="0.25">
      <c r="A1768" s="4"/>
      <c r="B1768" s="4"/>
    </row>
    <row r="1769" spans="1:2" x14ac:dyDescent="0.25">
      <c r="A1769" s="4"/>
      <c r="B1769" s="4"/>
    </row>
    <row r="1770" spans="1:2" x14ac:dyDescent="0.25">
      <c r="A1770" s="4"/>
      <c r="B1770" s="4"/>
    </row>
    <row r="1771" spans="1:2" x14ac:dyDescent="0.25">
      <c r="A1771" s="4"/>
      <c r="B1771" s="4"/>
    </row>
    <row r="1772" spans="1:2" x14ac:dyDescent="0.25">
      <c r="A1772" s="4"/>
      <c r="B1772" s="4"/>
    </row>
    <row r="1773" spans="1:2" x14ac:dyDescent="0.25">
      <c r="A1773" s="4"/>
      <c r="B1773" s="4"/>
    </row>
    <row r="1774" spans="1:2" x14ac:dyDescent="0.25">
      <c r="A1774" s="4"/>
      <c r="B1774" s="4"/>
    </row>
    <row r="1775" spans="1:2" x14ac:dyDescent="0.25">
      <c r="A1775" s="4"/>
      <c r="B1775" s="4"/>
    </row>
    <row r="1776" spans="1:2" x14ac:dyDescent="0.25">
      <c r="A1776" s="4"/>
      <c r="B1776" s="4"/>
    </row>
    <row r="1777" spans="1:2" x14ac:dyDescent="0.25">
      <c r="A1777" s="4"/>
      <c r="B1777" s="4"/>
    </row>
    <row r="1778" spans="1:2" x14ac:dyDescent="0.25">
      <c r="A1778" s="4"/>
      <c r="B1778" s="4"/>
    </row>
    <row r="1779" spans="1:2" x14ac:dyDescent="0.25">
      <c r="A1779" s="4"/>
      <c r="B1779" s="4"/>
    </row>
    <row r="1780" spans="1:2" x14ac:dyDescent="0.25">
      <c r="A1780" s="4"/>
      <c r="B1780" s="4"/>
    </row>
    <row r="1781" spans="1:2" x14ac:dyDescent="0.25">
      <c r="A1781" s="4"/>
      <c r="B1781" s="4"/>
    </row>
    <row r="1782" spans="1:2" x14ac:dyDescent="0.25">
      <c r="A1782" s="4"/>
      <c r="B1782" s="4"/>
    </row>
    <row r="1783" spans="1:2" x14ac:dyDescent="0.25">
      <c r="A1783" s="4"/>
      <c r="B1783" s="4"/>
    </row>
    <row r="1784" spans="1:2" x14ac:dyDescent="0.25">
      <c r="A1784" s="4"/>
      <c r="B1784" s="4"/>
    </row>
    <row r="1785" spans="1:2" x14ac:dyDescent="0.25">
      <c r="A1785" s="4"/>
      <c r="B1785" s="4"/>
    </row>
    <row r="1786" spans="1:2" x14ac:dyDescent="0.25">
      <c r="A1786" s="4"/>
      <c r="B1786" s="4"/>
    </row>
    <row r="1787" spans="1:2" x14ac:dyDescent="0.25">
      <c r="A1787" s="4"/>
      <c r="B1787" s="4"/>
    </row>
    <row r="1788" spans="1:2" x14ac:dyDescent="0.25">
      <c r="A1788" s="4"/>
      <c r="B1788" s="4"/>
    </row>
    <row r="1789" spans="1:2" x14ac:dyDescent="0.25">
      <c r="A1789" s="4"/>
      <c r="B1789" s="4"/>
    </row>
    <row r="1790" spans="1:2" x14ac:dyDescent="0.25">
      <c r="A1790" s="4"/>
      <c r="B1790" s="4"/>
    </row>
    <row r="1791" spans="1:2" x14ac:dyDescent="0.25">
      <c r="A1791" s="4"/>
      <c r="B1791" s="4"/>
    </row>
    <row r="1792" spans="1:2" x14ac:dyDescent="0.25">
      <c r="A1792" s="4"/>
      <c r="B1792" s="4"/>
    </row>
    <row r="1793" spans="1:2" x14ac:dyDescent="0.25">
      <c r="A1793" s="4"/>
      <c r="B1793" s="4"/>
    </row>
    <row r="1794" spans="1:2" x14ac:dyDescent="0.25">
      <c r="A1794" s="4"/>
      <c r="B1794" s="4"/>
    </row>
    <row r="1795" spans="1:2" x14ac:dyDescent="0.25">
      <c r="A1795" s="4"/>
      <c r="B1795" s="4"/>
    </row>
    <row r="1796" spans="1:2" x14ac:dyDescent="0.25">
      <c r="A1796" s="4"/>
      <c r="B1796" s="4"/>
    </row>
    <row r="1797" spans="1:2" x14ac:dyDescent="0.25">
      <c r="A1797" s="4"/>
      <c r="B1797" s="4"/>
    </row>
    <row r="1798" spans="1:2" x14ac:dyDescent="0.25">
      <c r="A1798" s="4"/>
      <c r="B1798" s="4"/>
    </row>
    <row r="1799" spans="1:2" x14ac:dyDescent="0.25">
      <c r="A1799" s="4"/>
      <c r="B1799" s="4"/>
    </row>
    <row r="1800" spans="1:2" x14ac:dyDescent="0.25">
      <c r="A1800" s="4"/>
      <c r="B1800" s="4"/>
    </row>
    <row r="1801" spans="1:2" x14ac:dyDescent="0.25">
      <c r="A1801" s="4"/>
      <c r="B1801" s="4"/>
    </row>
    <row r="1802" spans="1:2" x14ac:dyDescent="0.25">
      <c r="A1802" s="4"/>
      <c r="B1802" s="4"/>
    </row>
    <row r="1803" spans="1:2" x14ac:dyDescent="0.25">
      <c r="A1803" s="4"/>
      <c r="B1803" s="4"/>
    </row>
    <row r="1804" spans="1:2" x14ac:dyDescent="0.25">
      <c r="A1804" s="4"/>
      <c r="B1804" s="4"/>
    </row>
    <row r="1805" spans="1:2" x14ac:dyDescent="0.25">
      <c r="A1805" s="4"/>
      <c r="B1805" s="4"/>
    </row>
    <row r="1806" spans="1:2" x14ac:dyDescent="0.25">
      <c r="A1806" s="4"/>
      <c r="B1806" s="4"/>
    </row>
    <row r="1807" spans="1:2" x14ac:dyDescent="0.25">
      <c r="A1807" s="4"/>
      <c r="B1807" s="4"/>
    </row>
    <row r="1808" spans="1:2" x14ac:dyDescent="0.25">
      <c r="A1808" s="4"/>
      <c r="B1808" s="4"/>
    </row>
    <row r="1809" spans="1:2" x14ac:dyDescent="0.25">
      <c r="A1809" s="4"/>
      <c r="B1809" s="4"/>
    </row>
    <row r="1810" spans="1:2" x14ac:dyDescent="0.25">
      <c r="A1810" s="4"/>
      <c r="B1810" s="4"/>
    </row>
    <row r="1811" spans="1:2" x14ac:dyDescent="0.25">
      <c r="A1811" s="4"/>
      <c r="B1811" s="4"/>
    </row>
    <row r="1812" spans="1:2" x14ac:dyDescent="0.25">
      <c r="A1812" s="4"/>
      <c r="B1812" s="4"/>
    </row>
    <row r="1813" spans="1:2" x14ac:dyDescent="0.25">
      <c r="A1813" s="4"/>
      <c r="B1813" s="4"/>
    </row>
    <row r="1814" spans="1:2" x14ac:dyDescent="0.25">
      <c r="A1814" s="4"/>
      <c r="B1814" s="4"/>
    </row>
    <row r="1815" spans="1:2" x14ac:dyDescent="0.25">
      <c r="A1815" s="4"/>
      <c r="B1815" s="4"/>
    </row>
    <row r="1816" spans="1:2" x14ac:dyDescent="0.25">
      <c r="A1816" s="4"/>
      <c r="B1816" s="4"/>
    </row>
    <row r="1817" spans="1:2" x14ac:dyDescent="0.25">
      <c r="A1817" s="4"/>
      <c r="B1817" s="4"/>
    </row>
    <row r="1818" spans="1:2" x14ac:dyDescent="0.25">
      <c r="A1818" s="4"/>
      <c r="B1818" s="4"/>
    </row>
    <row r="1819" spans="1:2" x14ac:dyDescent="0.25">
      <c r="A1819" s="4"/>
      <c r="B1819" s="4"/>
    </row>
    <row r="1820" spans="1:2" x14ac:dyDescent="0.25">
      <c r="A1820" s="4"/>
      <c r="B1820" s="4"/>
    </row>
    <row r="1821" spans="1:2" x14ac:dyDescent="0.25">
      <c r="A1821" s="4"/>
      <c r="B1821" s="4"/>
    </row>
    <row r="1822" spans="1:2" x14ac:dyDescent="0.25">
      <c r="A1822" s="4"/>
      <c r="B1822" s="4"/>
    </row>
    <row r="1823" spans="1:2" x14ac:dyDescent="0.25">
      <c r="A1823" s="4"/>
      <c r="B1823" s="4"/>
    </row>
    <row r="1824" spans="1:2" x14ac:dyDescent="0.25">
      <c r="A1824" s="4"/>
      <c r="B1824" s="4"/>
    </row>
    <row r="1825" spans="1:2" x14ac:dyDescent="0.25">
      <c r="A1825" s="4"/>
      <c r="B1825" s="4"/>
    </row>
    <row r="1826" spans="1:2" x14ac:dyDescent="0.25">
      <c r="A1826" s="4"/>
      <c r="B1826" s="4"/>
    </row>
    <row r="1827" spans="1:2" x14ac:dyDescent="0.25">
      <c r="A1827" s="4"/>
      <c r="B1827" s="4"/>
    </row>
    <row r="1828" spans="1:2" x14ac:dyDescent="0.25">
      <c r="A1828" s="4"/>
      <c r="B1828" s="4"/>
    </row>
    <row r="1829" spans="1:2" x14ac:dyDescent="0.25">
      <c r="A1829" s="4"/>
      <c r="B1829" s="4"/>
    </row>
    <row r="1830" spans="1:2" x14ac:dyDescent="0.25">
      <c r="A1830" s="4"/>
      <c r="B1830" s="4"/>
    </row>
    <row r="1831" spans="1:2" x14ac:dyDescent="0.25">
      <c r="A1831" s="4"/>
      <c r="B1831" s="4"/>
    </row>
    <row r="1832" spans="1:2" x14ac:dyDescent="0.25">
      <c r="A1832" s="4"/>
      <c r="B1832" s="4"/>
    </row>
    <row r="1833" spans="1:2" x14ac:dyDescent="0.25">
      <c r="A1833" s="4"/>
      <c r="B1833" s="4"/>
    </row>
    <row r="1834" spans="1:2" x14ac:dyDescent="0.25">
      <c r="A1834" s="4"/>
      <c r="B1834" s="4"/>
    </row>
    <row r="1835" spans="1:2" x14ac:dyDescent="0.25">
      <c r="A1835" s="4"/>
      <c r="B1835" s="4"/>
    </row>
    <row r="1836" spans="1:2" x14ac:dyDescent="0.25">
      <c r="A1836" s="4"/>
      <c r="B1836" s="4"/>
    </row>
    <row r="1837" spans="1:2" x14ac:dyDescent="0.25">
      <c r="A1837" s="4"/>
      <c r="B1837" s="4"/>
    </row>
    <row r="1838" spans="1:2" x14ac:dyDescent="0.25">
      <c r="A1838" s="4"/>
      <c r="B1838" s="4"/>
    </row>
    <row r="1839" spans="1:2" x14ac:dyDescent="0.25">
      <c r="A1839" s="4"/>
      <c r="B1839" s="4"/>
    </row>
    <row r="1840" spans="1:2" x14ac:dyDescent="0.25">
      <c r="A1840" s="4"/>
      <c r="B1840" s="4"/>
    </row>
    <row r="1841" spans="1:2" x14ac:dyDescent="0.25">
      <c r="A1841" s="4"/>
      <c r="B1841" s="4"/>
    </row>
    <row r="1842" spans="1:2" x14ac:dyDescent="0.25">
      <c r="A1842" s="4"/>
      <c r="B1842" s="4"/>
    </row>
    <row r="1843" spans="1:2" x14ac:dyDescent="0.25">
      <c r="A1843" s="4"/>
      <c r="B1843" s="4"/>
    </row>
    <row r="1844" spans="1:2" x14ac:dyDescent="0.25">
      <c r="A1844" s="4"/>
      <c r="B1844" s="4"/>
    </row>
    <row r="1845" spans="1:2" x14ac:dyDescent="0.25">
      <c r="A1845" s="4"/>
      <c r="B1845" s="4"/>
    </row>
    <row r="1846" spans="1:2" x14ac:dyDescent="0.25">
      <c r="A1846" s="4"/>
      <c r="B1846" s="4"/>
    </row>
    <row r="1847" spans="1:2" x14ac:dyDescent="0.25">
      <c r="A1847" s="4"/>
      <c r="B1847" s="4"/>
    </row>
    <row r="1848" spans="1:2" x14ac:dyDescent="0.25">
      <c r="A1848" s="4"/>
      <c r="B1848" s="4"/>
    </row>
    <row r="1849" spans="1:2" x14ac:dyDescent="0.25">
      <c r="A1849" s="4"/>
      <c r="B1849" s="4"/>
    </row>
    <row r="1850" spans="1:2" x14ac:dyDescent="0.25">
      <c r="A1850" s="4"/>
      <c r="B1850" s="4"/>
    </row>
    <row r="1851" spans="1:2" x14ac:dyDescent="0.25">
      <c r="A1851" s="4"/>
      <c r="B1851" s="4"/>
    </row>
    <row r="1852" spans="1:2" x14ac:dyDescent="0.25">
      <c r="A1852" s="4"/>
      <c r="B1852" s="4"/>
    </row>
    <row r="1853" spans="1:2" x14ac:dyDescent="0.25">
      <c r="A1853" s="4"/>
      <c r="B1853" s="4"/>
    </row>
    <row r="1854" spans="1:2" x14ac:dyDescent="0.25">
      <c r="A1854" s="4"/>
      <c r="B1854" s="4"/>
    </row>
    <row r="1855" spans="1:2" x14ac:dyDescent="0.25">
      <c r="A1855" s="4"/>
      <c r="B1855" s="4"/>
    </row>
    <row r="1856" spans="1:2" x14ac:dyDescent="0.25">
      <c r="A1856" s="4"/>
      <c r="B1856" s="4"/>
    </row>
    <row r="1857" spans="1:2" x14ac:dyDescent="0.25">
      <c r="A1857" s="4"/>
      <c r="B1857" s="4"/>
    </row>
    <row r="1858" spans="1:2" x14ac:dyDescent="0.25">
      <c r="A1858" s="4"/>
      <c r="B1858" s="4"/>
    </row>
    <row r="1859" spans="1:2" x14ac:dyDescent="0.25">
      <c r="A1859" s="4"/>
      <c r="B1859" s="4"/>
    </row>
    <row r="1860" spans="1:2" x14ac:dyDescent="0.25">
      <c r="A1860" s="4"/>
      <c r="B1860" s="4"/>
    </row>
    <row r="1861" spans="1:2" x14ac:dyDescent="0.25">
      <c r="A1861" s="4"/>
      <c r="B1861" s="4"/>
    </row>
    <row r="1862" spans="1:2" x14ac:dyDescent="0.25">
      <c r="A1862" s="4"/>
      <c r="B1862" s="4"/>
    </row>
    <row r="1863" spans="1:2" x14ac:dyDescent="0.25">
      <c r="A1863" s="4"/>
      <c r="B1863" s="4"/>
    </row>
    <row r="1864" spans="1:2" x14ac:dyDescent="0.25">
      <c r="A1864" s="4"/>
      <c r="B1864" s="4"/>
    </row>
    <row r="1865" spans="1:2" x14ac:dyDescent="0.25">
      <c r="A1865" s="4"/>
      <c r="B1865" s="4"/>
    </row>
    <row r="1866" spans="1:2" x14ac:dyDescent="0.25">
      <c r="A1866" s="4"/>
      <c r="B1866" s="4"/>
    </row>
    <row r="1867" spans="1:2" x14ac:dyDescent="0.25">
      <c r="A1867" s="4"/>
      <c r="B1867" s="4"/>
    </row>
    <row r="1868" spans="1:2" x14ac:dyDescent="0.25">
      <c r="A1868" s="4"/>
      <c r="B1868" s="4"/>
    </row>
    <row r="1869" spans="1:2" x14ac:dyDescent="0.25">
      <c r="A1869" s="4"/>
      <c r="B1869" s="4"/>
    </row>
    <row r="1870" spans="1:2" x14ac:dyDescent="0.25">
      <c r="A1870" s="4"/>
      <c r="B1870" s="4"/>
    </row>
    <row r="1871" spans="1:2" x14ac:dyDescent="0.25">
      <c r="A1871" s="4"/>
      <c r="B1871" s="4"/>
    </row>
    <row r="1872" spans="1:2" x14ac:dyDescent="0.25">
      <c r="A1872" s="4"/>
      <c r="B1872" s="4"/>
    </row>
    <row r="1873" spans="1:2" x14ac:dyDescent="0.25">
      <c r="A1873" s="4"/>
      <c r="B1873" s="4"/>
    </row>
    <row r="1874" spans="1:2" x14ac:dyDescent="0.25">
      <c r="A1874" s="4"/>
      <c r="B1874" s="4"/>
    </row>
    <row r="1875" spans="1:2" x14ac:dyDescent="0.25">
      <c r="A1875" s="4"/>
      <c r="B1875" s="4"/>
    </row>
    <row r="1876" spans="1:2" x14ac:dyDescent="0.25">
      <c r="A1876" s="4"/>
      <c r="B1876" s="4"/>
    </row>
    <row r="1877" spans="1:2" x14ac:dyDescent="0.25">
      <c r="A1877" s="4"/>
      <c r="B1877" s="4"/>
    </row>
    <row r="1878" spans="1:2" x14ac:dyDescent="0.25">
      <c r="A1878" s="4"/>
      <c r="B1878" s="4"/>
    </row>
    <row r="1879" spans="1:2" x14ac:dyDescent="0.25">
      <c r="A1879" s="4"/>
      <c r="B1879" s="4"/>
    </row>
    <row r="1880" spans="1:2" x14ac:dyDescent="0.25">
      <c r="A1880" s="4"/>
      <c r="B1880" s="4"/>
    </row>
    <row r="1881" spans="1:2" x14ac:dyDescent="0.25">
      <c r="A1881" s="4"/>
      <c r="B1881" s="4"/>
    </row>
    <row r="1882" spans="1:2" x14ac:dyDescent="0.25">
      <c r="A1882" s="4"/>
      <c r="B1882" s="4"/>
    </row>
    <row r="1883" spans="1:2" x14ac:dyDescent="0.25">
      <c r="A1883" s="4"/>
      <c r="B1883" s="4"/>
    </row>
    <row r="1884" spans="1:2" x14ac:dyDescent="0.25">
      <c r="A1884" s="4"/>
      <c r="B1884" s="4"/>
    </row>
    <row r="1885" spans="1:2" x14ac:dyDescent="0.25">
      <c r="A1885" s="4"/>
      <c r="B1885" s="4"/>
    </row>
    <row r="1886" spans="1:2" x14ac:dyDescent="0.25">
      <c r="A1886" s="4"/>
      <c r="B1886" s="4"/>
    </row>
    <row r="1887" spans="1:2" x14ac:dyDescent="0.25">
      <c r="A1887" s="4"/>
      <c r="B1887" s="4"/>
    </row>
    <row r="1888" spans="1:2" x14ac:dyDescent="0.25">
      <c r="A1888" s="4"/>
      <c r="B1888" s="4"/>
    </row>
    <row r="1889" spans="1:2" x14ac:dyDescent="0.25">
      <c r="A1889" s="4"/>
      <c r="B1889" s="4"/>
    </row>
    <row r="1890" spans="1:2" x14ac:dyDescent="0.25">
      <c r="A1890" s="4"/>
      <c r="B1890" s="4"/>
    </row>
    <row r="1891" spans="1:2" x14ac:dyDescent="0.25">
      <c r="A1891" s="4"/>
      <c r="B1891" s="4"/>
    </row>
    <row r="1892" spans="1:2" x14ac:dyDescent="0.25">
      <c r="A1892" s="4"/>
      <c r="B1892" s="4"/>
    </row>
    <row r="1893" spans="1:2" x14ac:dyDescent="0.25">
      <c r="A1893" s="4"/>
      <c r="B1893" s="4"/>
    </row>
    <row r="1894" spans="1:2" x14ac:dyDescent="0.25">
      <c r="A1894" s="4"/>
      <c r="B1894" s="4"/>
    </row>
    <row r="1895" spans="1:2" x14ac:dyDescent="0.25">
      <c r="A1895" s="4"/>
      <c r="B1895" s="4"/>
    </row>
    <row r="1896" spans="1:2" x14ac:dyDescent="0.25">
      <c r="A1896" s="4"/>
      <c r="B1896" s="4"/>
    </row>
    <row r="1897" spans="1:2" x14ac:dyDescent="0.25">
      <c r="A1897" s="4"/>
      <c r="B1897" s="4"/>
    </row>
    <row r="1898" spans="1:2" x14ac:dyDescent="0.25">
      <c r="A1898" s="4"/>
      <c r="B1898" s="4"/>
    </row>
    <row r="1899" spans="1:2" x14ac:dyDescent="0.25">
      <c r="A1899" s="4"/>
      <c r="B1899" s="4"/>
    </row>
    <row r="1900" spans="1:2" x14ac:dyDescent="0.25">
      <c r="A1900" s="4"/>
      <c r="B1900" s="4"/>
    </row>
    <row r="1901" spans="1:2" x14ac:dyDescent="0.25">
      <c r="A1901" s="4"/>
      <c r="B1901" s="4"/>
    </row>
    <row r="1902" spans="1:2" x14ac:dyDescent="0.25">
      <c r="A1902" s="4"/>
      <c r="B1902" s="4"/>
    </row>
    <row r="1903" spans="1:2" x14ac:dyDescent="0.25">
      <c r="A1903" s="4"/>
      <c r="B1903" s="4"/>
    </row>
    <row r="1904" spans="1:2" x14ac:dyDescent="0.25">
      <c r="A1904" s="4"/>
      <c r="B1904" s="4"/>
    </row>
    <row r="1905" spans="1:2" x14ac:dyDescent="0.25">
      <c r="A1905" s="4"/>
      <c r="B1905" s="4"/>
    </row>
    <row r="1906" spans="1:2" x14ac:dyDescent="0.25">
      <c r="A1906" s="4"/>
      <c r="B1906" s="4"/>
    </row>
    <row r="1907" spans="1:2" x14ac:dyDescent="0.25">
      <c r="A1907" s="4"/>
      <c r="B1907" s="4"/>
    </row>
    <row r="1908" spans="1:2" x14ac:dyDescent="0.25">
      <c r="A1908" s="4"/>
      <c r="B1908" s="4"/>
    </row>
    <row r="1909" spans="1:2" x14ac:dyDescent="0.25">
      <c r="A1909" s="4"/>
      <c r="B1909" s="4"/>
    </row>
    <row r="1910" spans="1:2" x14ac:dyDescent="0.25">
      <c r="A1910" s="4"/>
      <c r="B1910" s="4"/>
    </row>
    <row r="1911" spans="1:2" x14ac:dyDescent="0.25">
      <c r="A1911" s="4"/>
      <c r="B1911" s="4"/>
    </row>
    <row r="1912" spans="1:2" x14ac:dyDescent="0.25">
      <c r="A1912" s="4"/>
      <c r="B1912" s="4"/>
    </row>
    <row r="1913" spans="1:2" x14ac:dyDescent="0.25">
      <c r="A1913" s="4"/>
      <c r="B1913" s="4"/>
    </row>
    <row r="1914" spans="1:2" x14ac:dyDescent="0.25">
      <c r="A1914" s="4"/>
      <c r="B1914" s="4"/>
    </row>
    <row r="1915" spans="1:2" x14ac:dyDescent="0.25">
      <c r="A1915" s="4"/>
      <c r="B1915" s="4"/>
    </row>
    <row r="1916" spans="1:2" x14ac:dyDescent="0.25">
      <c r="A1916" s="4"/>
      <c r="B1916" s="4"/>
    </row>
    <row r="1917" spans="1:2" x14ac:dyDescent="0.25">
      <c r="A1917" s="4"/>
      <c r="B1917" s="4"/>
    </row>
    <row r="1918" spans="1:2" x14ac:dyDescent="0.25">
      <c r="A1918" s="4"/>
      <c r="B1918" s="4"/>
    </row>
    <row r="1919" spans="1:2" x14ac:dyDescent="0.25">
      <c r="A1919" s="4"/>
      <c r="B1919" s="4"/>
    </row>
    <row r="1920" spans="1:2" x14ac:dyDescent="0.25">
      <c r="A1920" s="4"/>
      <c r="B1920" s="4"/>
    </row>
    <row r="1921" spans="1:2" x14ac:dyDescent="0.25">
      <c r="A1921" s="4"/>
      <c r="B1921" s="4"/>
    </row>
    <row r="1922" spans="1:2" x14ac:dyDescent="0.25">
      <c r="A1922" s="4"/>
      <c r="B1922" s="4"/>
    </row>
    <row r="1923" spans="1:2" x14ac:dyDescent="0.25">
      <c r="A1923" s="4"/>
      <c r="B1923" s="4"/>
    </row>
    <row r="1924" spans="1:2" x14ac:dyDescent="0.25">
      <c r="A1924" s="4"/>
      <c r="B1924" s="4"/>
    </row>
    <row r="1925" spans="1:2" x14ac:dyDescent="0.25">
      <c r="A1925" s="4"/>
      <c r="B1925" s="4"/>
    </row>
    <row r="1926" spans="1:2" x14ac:dyDescent="0.25">
      <c r="A1926" s="4"/>
      <c r="B1926" s="4"/>
    </row>
    <row r="1927" spans="1:2" x14ac:dyDescent="0.25">
      <c r="A1927" s="4"/>
      <c r="B1927" s="4"/>
    </row>
    <row r="1928" spans="1:2" x14ac:dyDescent="0.25">
      <c r="A1928" s="4"/>
      <c r="B1928" s="4"/>
    </row>
    <row r="1929" spans="1:2" x14ac:dyDescent="0.25">
      <c r="A1929" s="4"/>
      <c r="B1929" s="4"/>
    </row>
    <row r="1930" spans="1:2" x14ac:dyDescent="0.25">
      <c r="A1930" s="4"/>
      <c r="B1930" s="4"/>
    </row>
    <row r="1931" spans="1:2" x14ac:dyDescent="0.25">
      <c r="A1931" s="4"/>
      <c r="B1931" s="4"/>
    </row>
    <row r="1932" spans="1:2" x14ac:dyDescent="0.25">
      <c r="A1932" s="4"/>
      <c r="B1932" s="4"/>
    </row>
    <row r="1933" spans="1:2" x14ac:dyDescent="0.25">
      <c r="A1933" s="4"/>
      <c r="B1933" s="4"/>
    </row>
    <row r="1934" spans="1:2" x14ac:dyDescent="0.25">
      <c r="A1934" s="4"/>
      <c r="B1934" s="4"/>
    </row>
    <row r="1935" spans="1:2" x14ac:dyDescent="0.25">
      <c r="A1935" s="4"/>
      <c r="B1935" s="4"/>
    </row>
    <row r="1936" spans="1:2" x14ac:dyDescent="0.25">
      <c r="A1936" s="4"/>
      <c r="B1936" s="4"/>
    </row>
    <row r="1937" spans="1:2" x14ac:dyDescent="0.25">
      <c r="A1937" s="4"/>
      <c r="B1937" s="4"/>
    </row>
    <row r="1938" spans="1:2" x14ac:dyDescent="0.25">
      <c r="A1938" s="4"/>
      <c r="B1938" s="4"/>
    </row>
    <row r="1939" spans="1:2" x14ac:dyDescent="0.25">
      <c r="A1939" s="4"/>
      <c r="B1939" s="4"/>
    </row>
    <row r="1940" spans="1:2" x14ac:dyDescent="0.25">
      <c r="A1940" s="4"/>
      <c r="B1940" s="4"/>
    </row>
    <row r="1941" spans="1:2" x14ac:dyDescent="0.25">
      <c r="A1941" s="4"/>
      <c r="B1941" s="4"/>
    </row>
    <row r="1942" spans="1:2" x14ac:dyDescent="0.25">
      <c r="A1942" s="4"/>
      <c r="B1942" s="4"/>
    </row>
    <row r="1943" spans="1:2" x14ac:dyDescent="0.25">
      <c r="A1943" s="4"/>
      <c r="B1943" s="4"/>
    </row>
    <row r="1944" spans="1:2" x14ac:dyDescent="0.25">
      <c r="A1944" s="4"/>
      <c r="B1944" s="4"/>
    </row>
    <row r="1945" spans="1:2" x14ac:dyDescent="0.25">
      <c r="A1945" s="4"/>
      <c r="B1945" s="4"/>
    </row>
    <row r="1946" spans="1:2" x14ac:dyDescent="0.25">
      <c r="A1946" s="4"/>
      <c r="B1946" s="4"/>
    </row>
    <row r="1947" spans="1:2" x14ac:dyDescent="0.25">
      <c r="A1947" s="4"/>
      <c r="B1947" s="4"/>
    </row>
    <row r="1948" spans="1:2" x14ac:dyDescent="0.25">
      <c r="A1948" s="4"/>
      <c r="B1948" s="4"/>
    </row>
    <row r="1949" spans="1:2" x14ac:dyDescent="0.25">
      <c r="A1949" s="4"/>
      <c r="B1949" s="4"/>
    </row>
    <row r="1950" spans="1:2" x14ac:dyDescent="0.25">
      <c r="A1950" s="4"/>
      <c r="B1950" s="4"/>
    </row>
    <row r="1951" spans="1:2" x14ac:dyDescent="0.25">
      <c r="A1951" s="4"/>
      <c r="B1951" s="4"/>
    </row>
    <row r="1952" spans="1:2" x14ac:dyDescent="0.25">
      <c r="A1952" s="4"/>
      <c r="B1952" s="4"/>
    </row>
    <row r="1953" spans="1:2" x14ac:dyDescent="0.25">
      <c r="A1953" s="4"/>
      <c r="B1953" s="4"/>
    </row>
    <row r="1954" spans="1:2" x14ac:dyDescent="0.25">
      <c r="A1954" s="4"/>
      <c r="B1954" s="4"/>
    </row>
    <row r="1955" spans="1:2" x14ac:dyDescent="0.25">
      <c r="A1955" s="4"/>
      <c r="B1955" s="4"/>
    </row>
    <row r="1956" spans="1:2" x14ac:dyDescent="0.25">
      <c r="A1956" s="4"/>
      <c r="B1956" s="4"/>
    </row>
    <row r="1957" spans="1:2" x14ac:dyDescent="0.25">
      <c r="A1957" s="4"/>
      <c r="B1957" s="4"/>
    </row>
    <row r="1958" spans="1:2" x14ac:dyDescent="0.25">
      <c r="A1958" s="4"/>
      <c r="B1958" s="4"/>
    </row>
    <row r="1959" spans="1:2" x14ac:dyDescent="0.25">
      <c r="A1959" s="4"/>
      <c r="B1959" s="4"/>
    </row>
    <row r="1960" spans="1:2" x14ac:dyDescent="0.25">
      <c r="A1960" s="4"/>
      <c r="B1960" s="4"/>
    </row>
    <row r="1961" spans="1:2" x14ac:dyDescent="0.25">
      <c r="A1961" s="4"/>
      <c r="B1961" s="4"/>
    </row>
    <row r="1962" spans="1:2" x14ac:dyDescent="0.25">
      <c r="A1962" s="4"/>
      <c r="B1962" s="4"/>
    </row>
    <row r="1963" spans="1:2" x14ac:dyDescent="0.25">
      <c r="A1963" s="4"/>
      <c r="B1963" s="4"/>
    </row>
    <row r="1964" spans="1:2" x14ac:dyDescent="0.25">
      <c r="A1964" s="4"/>
      <c r="B1964" s="4"/>
    </row>
    <row r="1965" spans="1:2" x14ac:dyDescent="0.25">
      <c r="A1965" s="4"/>
      <c r="B1965" s="4"/>
    </row>
    <row r="1966" spans="1:2" x14ac:dyDescent="0.25">
      <c r="A1966" s="4"/>
      <c r="B1966" s="4"/>
    </row>
    <row r="1967" spans="1:2" x14ac:dyDescent="0.25">
      <c r="A1967" s="4"/>
      <c r="B1967" s="4"/>
    </row>
    <row r="1968" spans="1:2" x14ac:dyDescent="0.25">
      <c r="A1968" s="4"/>
      <c r="B1968" s="4"/>
    </row>
    <row r="1969" spans="1:2" x14ac:dyDescent="0.25">
      <c r="A1969" s="4"/>
      <c r="B1969" s="4"/>
    </row>
    <row r="1970" spans="1:2" x14ac:dyDescent="0.25">
      <c r="A1970" s="4"/>
      <c r="B1970" s="4"/>
    </row>
    <row r="1971" spans="1:2" x14ac:dyDescent="0.25">
      <c r="A1971" s="4"/>
      <c r="B1971" s="4"/>
    </row>
    <row r="1972" spans="1:2" x14ac:dyDescent="0.25">
      <c r="A1972" s="4"/>
      <c r="B1972" s="4"/>
    </row>
    <row r="1973" spans="1:2" x14ac:dyDescent="0.25">
      <c r="A1973" s="4"/>
      <c r="B1973" s="4"/>
    </row>
    <row r="1974" spans="1:2" x14ac:dyDescent="0.25">
      <c r="A1974" s="4"/>
      <c r="B1974" s="4"/>
    </row>
    <row r="1975" spans="1:2" x14ac:dyDescent="0.25">
      <c r="A1975" s="4"/>
      <c r="B1975" s="4"/>
    </row>
    <row r="1976" spans="1:2" x14ac:dyDescent="0.25">
      <c r="A1976" s="4"/>
      <c r="B1976" s="4"/>
    </row>
    <row r="1977" spans="1:2" x14ac:dyDescent="0.25">
      <c r="A1977" s="4"/>
      <c r="B1977" s="4"/>
    </row>
    <row r="1978" spans="1:2" x14ac:dyDescent="0.25">
      <c r="A1978" s="4"/>
      <c r="B1978" s="4"/>
    </row>
    <row r="1979" spans="1:2" x14ac:dyDescent="0.25">
      <c r="A1979" s="4"/>
      <c r="B1979" s="4"/>
    </row>
    <row r="1980" spans="1:2" x14ac:dyDescent="0.25">
      <c r="A1980" s="4"/>
      <c r="B1980" s="4"/>
    </row>
    <row r="1981" spans="1:2" x14ac:dyDescent="0.25">
      <c r="A1981" s="4"/>
      <c r="B1981" s="4"/>
    </row>
    <row r="1982" spans="1:2" x14ac:dyDescent="0.25">
      <c r="A1982" s="4"/>
      <c r="B1982" s="4"/>
    </row>
    <row r="1983" spans="1:2" x14ac:dyDescent="0.25">
      <c r="A1983" s="4"/>
      <c r="B1983" s="4"/>
    </row>
    <row r="1984" spans="1:2" x14ac:dyDescent="0.25">
      <c r="A1984" s="4"/>
      <c r="B1984" s="4"/>
    </row>
    <row r="1985" spans="1:2" x14ac:dyDescent="0.25">
      <c r="A1985" s="4"/>
      <c r="B1985" s="4"/>
    </row>
    <row r="1986" spans="1:2" x14ac:dyDescent="0.25">
      <c r="A1986" s="4"/>
      <c r="B1986" s="4"/>
    </row>
    <row r="1987" spans="1:2" x14ac:dyDescent="0.25">
      <c r="A1987" s="4"/>
      <c r="B1987" s="4"/>
    </row>
    <row r="1988" spans="1:2" x14ac:dyDescent="0.25">
      <c r="A1988" s="4"/>
      <c r="B1988" s="4"/>
    </row>
    <row r="1989" spans="1:2" x14ac:dyDescent="0.25">
      <c r="A1989" s="4"/>
      <c r="B1989" s="4"/>
    </row>
    <row r="1990" spans="1:2" x14ac:dyDescent="0.25">
      <c r="A1990" s="4"/>
      <c r="B1990" s="4"/>
    </row>
    <row r="1991" spans="1:2" x14ac:dyDescent="0.25">
      <c r="A1991" s="4"/>
      <c r="B1991" s="4"/>
    </row>
    <row r="1992" spans="1:2" x14ac:dyDescent="0.25">
      <c r="A1992" s="4"/>
      <c r="B1992" s="4"/>
    </row>
    <row r="1993" spans="1:2" x14ac:dyDescent="0.25">
      <c r="A1993" s="4"/>
      <c r="B1993" s="4"/>
    </row>
    <row r="1994" spans="1:2" x14ac:dyDescent="0.25">
      <c r="A1994" s="4"/>
      <c r="B1994" s="4"/>
    </row>
    <row r="1995" spans="1:2" x14ac:dyDescent="0.25">
      <c r="A1995" s="4"/>
      <c r="B1995" s="4"/>
    </row>
    <row r="1996" spans="1:2" x14ac:dyDescent="0.25">
      <c r="A1996" s="4"/>
      <c r="B1996" s="4"/>
    </row>
    <row r="1997" spans="1:2" x14ac:dyDescent="0.25">
      <c r="A1997" s="4"/>
      <c r="B1997" s="4"/>
    </row>
    <row r="1998" spans="1:2" x14ac:dyDescent="0.25">
      <c r="A1998" s="4"/>
      <c r="B1998" s="4"/>
    </row>
    <row r="1999" spans="1:2" x14ac:dyDescent="0.25">
      <c r="A1999" s="4"/>
      <c r="B1999" s="4"/>
    </row>
    <row r="2000" spans="1:2" x14ac:dyDescent="0.25">
      <c r="A2000" s="4"/>
      <c r="B2000" s="4"/>
    </row>
    <row r="2001" spans="1:2" x14ac:dyDescent="0.25">
      <c r="A2001" s="4"/>
      <c r="B2001" s="4"/>
    </row>
    <row r="2002" spans="1:2" x14ac:dyDescent="0.25">
      <c r="A2002" s="4"/>
      <c r="B2002" s="4"/>
    </row>
    <row r="2003" spans="1:2" x14ac:dyDescent="0.25">
      <c r="A2003" s="4"/>
      <c r="B2003" s="4"/>
    </row>
    <row r="2004" spans="1:2" x14ac:dyDescent="0.25">
      <c r="A2004" s="4"/>
      <c r="B2004" s="4"/>
    </row>
    <row r="2005" spans="1:2" x14ac:dyDescent="0.25">
      <c r="A2005" s="4"/>
      <c r="B2005" s="4"/>
    </row>
    <row r="2006" spans="1:2" x14ac:dyDescent="0.25">
      <c r="A2006" s="4"/>
      <c r="B2006" s="4"/>
    </row>
    <row r="2007" spans="1:2" x14ac:dyDescent="0.25">
      <c r="A2007" s="4"/>
      <c r="B2007" s="4"/>
    </row>
    <row r="2008" spans="1:2" x14ac:dyDescent="0.25">
      <c r="A2008" s="4"/>
      <c r="B2008" s="4"/>
    </row>
    <row r="2009" spans="1:2" x14ac:dyDescent="0.25">
      <c r="A2009" s="4"/>
      <c r="B2009" s="4"/>
    </row>
    <row r="2010" spans="1:2" x14ac:dyDescent="0.25">
      <c r="A2010" s="4"/>
      <c r="B2010" s="4"/>
    </row>
    <row r="2011" spans="1:2" x14ac:dyDescent="0.25">
      <c r="A2011" s="4"/>
      <c r="B2011" s="4"/>
    </row>
    <row r="2012" spans="1:2" x14ac:dyDescent="0.25">
      <c r="A2012" s="4"/>
      <c r="B2012" s="4"/>
    </row>
    <row r="2013" spans="1:2" x14ac:dyDescent="0.25">
      <c r="A2013" s="4"/>
      <c r="B2013" s="4"/>
    </row>
    <row r="2014" spans="1:2" x14ac:dyDescent="0.25">
      <c r="A2014" s="4"/>
      <c r="B2014" s="4"/>
    </row>
    <row r="2015" spans="1:2" x14ac:dyDescent="0.25">
      <c r="A2015" s="4"/>
      <c r="B2015" s="4"/>
    </row>
    <row r="2016" spans="1:2" x14ac:dyDescent="0.25">
      <c r="A2016" s="4"/>
      <c r="B2016" s="4"/>
    </row>
    <row r="2017" spans="1:2" x14ac:dyDescent="0.25">
      <c r="A2017" s="4"/>
      <c r="B2017" s="4"/>
    </row>
    <row r="2018" spans="1:2" x14ac:dyDescent="0.25">
      <c r="A2018" s="4"/>
      <c r="B2018" s="4"/>
    </row>
    <row r="2019" spans="1:2" x14ac:dyDescent="0.25">
      <c r="A2019" s="4"/>
      <c r="B2019" s="4"/>
    </row>
    <row r="2020" spans="1:2" x14ac:dyDescent="0.25">
      <c r="A2020" s="4"/>
      <c r="B2020" s="4"/>
    </row>
    <row r="2021" spans="1:2" x14ac:dyDescent="0.25">
      <c r="A2021" s="4"/>
      <c r="B2021" s="4"/>
    </row>
    <row r="2022" spans="1:2" x14ac:dyDescent="0.25">
      <c r="A2022" s="4"/>
      <c r="B2022" s="4"/>
    </row>
    <row r="2023" spans="1:2" x14ac:dyDescent="0.25">
      <c r="A2023" s="4"/>
      <c r="B2023" s="4"/>
    </row>
    <row r="2024" spans="1:2" x14ac:dyDescent="0.25">
      <c r="A2024" s="4"/>
      <c r="B2024" s="4"/>
    </row>
    <row r="2025" spans="1:2" x14ac:dyDescent="0.25">
      <c r="A2025" s="4"/>
      <c r="B2025" s="4"/>
    </row>
    <row r="2026" spans="1:2" x14ac:dyDescent="0.25">
      <c r="A2026" s="4"/>
      <c r="B2026" s="4"/>
    </row>
    <row r="2027" spans="1:2" x14ac:dyDescent="0.25">
      <c r="A2027" s="4"/>
      <c r="B2027" s="4"/>
    </row>
    <row r="2028" spans="1:2" x14ac:dyDescent="0.25">
      <c r="A2028" s="4"/>
      <c r="B2028" s="4"/>
    </row>
    <row r="2029" spans="1:2" x14ac:dyDescent="0.25">
      <c r="A2029" s="4"/>
      <c r="B2029" s="4"/>
    </row>
    <row r="2030" spans="1:2" x14ac:dyDescent="0.25">
      <c r="A2030" s="4"/>
      <c r="B2030" s="4"/>
    </row>
    <row r="2031" spans="1:2" x14ac:dyDescent="0.25">
      <c r="A2031" s="4"/>
      <c r="B2031" s="4"/>
    </row>
    <row r="2032" spans="1:2" x14ac:dyDescent="0.25">
      <c r="A2032" s="4"/>
      <c r="B2032" s="4"/>
    </row>
    <row r="2033" spans="1:2" x14ac:dyDescent="0.25">
      <c r="A2033" s="4"/>
      <c r="B2033" s="4"/>
    </row>
    <row r="2034" spans="1:2" x14ac:dyDescent="0.25">
      <c r="A2034" s="4"/>
      <c r="B2034" s="4"/>
    </row>
    <row r="2035" spans="1:2" x14ac:dyDescent="0.25">
      <c r="A2035" s="4"/>
      <c r="B2035" s="4"/>
    </row>
    <row r="2036" spans="1:2" x14ac:dyDescent="0.25">
      <c r="A2036" s="4"/>
      <c r="B2036" s="4"/>
    </row>
    <row r="2037" spans="1:2" x14ac:dyDescent="0.25">
      <c r="A2037" s="4"/>
      <c r="B2037" s="4"/>
    </row>
    <row r="2038" spans="1:2" x14ac:dyDescent="0.25">
      <c r="A2038" s="4"/>
      <c r="B2038" s="4"/>
    </row>
    <row r="2039" spans="1:2" x14ac:dyDescent="0.25">
      <c r="A2039" s="4"/>
      <c r="B2039" s="4"/>
    </row>
    <row r="2040" spans="1:2" x14ac:dyDescent="0.25">
      <c r="A2040" s="4"/>
      <c r="B2040" s="4"/>
    </row>
    <row r="2041" spans="1:2" x14ac:dyDescent="0.25">
      <c r="A2041" s="4"/>
      <c r="B2041" s="4"/>
    </row>
    <row r="2042" spans="1:2" x14ac:dyDescent="0.25">
      <c r="A2042" s="4"/>
      <c r="B2042" s="4"/>
    </row>
    <row r="2043" spans="1:2" x14ac:dyDescent="0.25">
      <c r="A2043" s="4"/>
      <c r="B2043" s="4"/>
    </row>
    <row r="2044" spans="1:2" x14ac:dyDescent="0.25">
      <c r="A2044" s="4"/>
      <c r="B2044" s="4"/>
    </row>
    <row r="2045" spans="1:2" x14ac:dyDescent="0.25">
      <c r="A2045" s="4"/>
      <c r="B2045" s="4"/>
    </row>
    <row r="2046" spans="1:2" x14ac:dyDescent="0.25">
      <c r="A2046" s="4"/>
      <c r="B2046" s="4"/>
    </row>
    <row r="2047" spans="1:2" x14ac:dyDescent="0.25">
      <c r="A2047" s="4"/>
      <c r="B2047" s="4"/>
    </row>
    <row r="2048" spans="1:2" x14ac:dyDescent="0.25">
      <c r="A2048" s="4"/>
      <c r="B2048" s="4"/>
    </row>
    <row r="2049" spans="1:2" x14ac:dyDescent="0.25">
      <c r="A2049" s="4"/>
      <c r="B2049" s="4"/>
    </row>
    <row r="2050" spans="1:2" x14ac:dyDescent="0.25">
      <c r="A2050" s="4"/>
      <c r="B2050" s="4"/>
    </row>
    <row r="2051" spans="1:2" x14ac:dyDescent="0.25">
      <c r="A2051" s="4"/>
      <c r="B2051" s="4"/>
    </row>
    <row r="2052" spans="1:2" x14ac:dyDescent="0.25">
      <c r="A2052" s="4"/>
      <c r="B2052" s="4"/>
    </row>
    <row r="2053" spans="1:2" x14ac:dyDescent="0.25">
      <c r="A2053" s="4"/>
      <c r="B2053" s="4"/>
    </row>
    <row r="2054" spans="1:2" x14ac:dyDescent="0.25">
      <c r="A2054" s="4"/>
      <c r="B2054" s="4"/>
    </row>
    <row r="2055" spans="1:2" x14ac:dyDescent="0.25">
      <c r="A2055" s="4"/>
      <c r="B2055" s="4"/>
    </row>
    <row r="2056" spans="1:2" x14ac:dyDescent="0.25">
      <c r="A2056" s="4"/>
      <c r="B2056" s="4"/>
    </row>
    <row r="2057" spans="1:2" x14ac:dyDescent="0.25">
      <c r="A2057" s="4"/>
      <c r="B2057" s="4"/>
    </row>
    <row r="2058" spans="1:2" x14ac:dyDescent="0.25">
      <c r="A2058" s="4"/>
      <c r="B2058" s="4"/>
    </row>
    <row r="2059" spans="1:2" x14ac:dyDescent="0.25">
      <c r="A2059" s="4"/>
      <c r="B2059" s="4"/>
    </row>
    <row r="2060" spans="1:2" x14ac:dyDescent="0.25">
      <c r="A2060" s="4"/>
      <c r="B2060" s="4"/>
    </row>
    <row r="2061" spans="1:2" x14ac:dyDescent="0.25">
      <c r="A2061" s="4"/>
      <c r="B2061" s="4"/>
    </row>
    <row r="2062" spans="1:2" x14ac:dyDescent="0.25">
      <c r="A2062" s="4"/>
      <c r="B2062" s="4"/>
    </row>
    <row r="2063" spans="1:2" x14ac:dyDescent="0.25">
      <c r="A2063" s="4"/>
      <c r="B2063" s="4"/>
    </row>
    <row r="2064" spans="1:2" x14ac:dyDescent="0.25">
      <c r="A2064" s="4"/>
      <c r="B2064" s="4"/>
    </row>
    <row r="2065" spans="1:2" x14ac:dyDescent="0.25">
      <c r="A2065" s="4"/>
      <c r="B2065" s="4"/>
    </row>
    <row r="2066" spans="1:2" x14ac:dyDescent="0.25">
      <c r="A2066" s="4"/>
      <c r="B2066" s="4"/>
    </row>
    <row r="2067" spans="1:2" x14ac:dyDescent="0.25">
      <c r="A2067" s="4"/>
      <c r="B2067" s="4"/>
    </row>
    <row r="2068" spans="1:2" x14ac:dyDescent="0.25">
      <c r="A2068" s="4"/>
      <c r="B2068" s="4"/>
    </row>
    <row r="2069" spans="1:2" x14ac:dyDescent="0.25">
      <c r="A2069" s="4"/>
      <c r="B2069" s="4"/>
    </row>
    <row r="2070" spans="1:2" x14ac:dyDescent="0.25">
      <c r="A2070" s="4"/>
      <c r="B2070" s="4"/>
    </row>
    <row r="2071" spans="1:2" x14ac:dyDescent="0.25">
      <c r="A2071" s="4"/>
      <c r="B2071" s="4"/>
    </row>
    <row r="2072" spans="1:2" x14ac:dyDescent="0.25">
      <c r="A2072" s="4"/>
      <c r="B2072" s="4"/>
    </row>
    <row r="2073" spans="1:2" x14ac:dyDescent="0.25">
      <c r="A2073" s="4"/>
      <c r="B2073" s="4"/>
    </row>
    <row r="2074" spans="1:2" x14ac:dyDescent="0.25">
      <c r="A2074" s="4"/>
      <c r="B2074" s="4"/>
    </row>
    <row r="2075" spans="1:2" x14ac:dyDescent="0.25">
      <c r="A2075" s="4"/>
      <c r="B2075" s="4"/>
    </row>
    <row r="2076" spans="1:2" x14ac:dyDescent="0.25">
      <c r="A2076" s="4"/>
      <c r="B2076" s="4"/>
    </row>
    <row r="2077" spans="1:2" x14ac:dyDescent="0.25">
      <c r="A2077" s="4"/>
      <c r="B2077" s="4"/>
    </row>
    <row r="2078" spans="1:2" x14ac:dyDescent="0.25">
      <c r="A2078" s="4"/>
      <c r="B2078" s="4"/>
    </row>
    <row r="2079" spans="1:2" x14ac:dyDescent="0.25">
      <c r="A2079" s="4"/>
      <c r="B2079" s="4"/>
    </row>
    <row r="2080" spans="1:2" x14ac:dyDescent="0.25">
      <c r="A2080" s="4"/>
      <c r="B2080" s="4"/>
    </row>
    <row r="2081" spans="1:2" x14ac:dyDescent="0.25">
      <c r="A2081" s="4"/>
      <c r="B2081" s="4"/>
    </row>
    <row r="2082" spans="1:2" x14ac:dyDescent="0.25">
      <c r="A2082" s="4"/>
      <c r="B2082" s="4"/>
    </row>
    <row r="2083" spans="1:2" x14ac:dyDescent="0.25">
      <c r="A2083" s="4"/>
      <c r="B2083" s="4"/>
    </row>
    <row r="2084" spans="1:2" x14ac:dyDescent="0.25">
      <c r="A2084" s="4"/>
      <c r="B2084" s="4"/>
    </row>
    <row r="2085" spans="1:2" x14ac:dyDescent="0.25">
      <c r="A2085" s="4"/>
      <c r="B2085" s="4"/>
    </row>
    <row r="2086" spans="1:2" x14ac:dyDescent="0.25">
      <c r="A2086" s="4"/>
      <c r="B2086" s="4"/>
    </row>
    <row r="2087" spans="1:2" x14ac:dyDescent="0.25">
      <c r="A2087" s="4"/>
      <c r="B2087" s="4"/>
    </row>
    <row r="2088" spans="1:2" x14ac:dyDescent="0.25">
      <c r="A2088" s="4"/>
      <c r="B2088" s="4"/>
    </row>
    <row r="2089" spans="1:2" x14ac:dyDescent="0.25">
      <c r="A2089" s="4"/>
      <c r="B2089" s="4"/>
    </row>
    <row r="2090" spans="1:2" x14ac:dyDescent="0.25">
      <c r="A2090" s="4"/>
      <c r="B2090" s="4"/>
    </row>
    <row r="2091" spans="1:2" x14ac:dyDescent="0.25">
      <c r="A2091" s="4"/>
      <c r="B2091" s="4"/>
    </row>
    <row r="2092" spans="1:2" x14ac:dyDescent="0.25">
      <c r="A2092" s="4"/>
      <c r="B2092" s="4"/>
    </row>
    <row r="2093" spans="1:2" x14ac:dyDescent="0.25">
      <c r="A2093" s="4"/>
      <c r="B2093" s="4"/>
    </row>
    <row r="2094" spans="1:2" x14ac:dyDescent="0.25">
      <c r="A2094" s="4"/>
      <c r="B2094" s="4"/>
    </row>
    <row r="2095" spans="1:2" x14ac:dyDescent="0.25">
      <c r="A2095" s="4"/>
      <c r="B2095" s="4"/>
    </row>
    <row r="2096" spans="1:2" x14ac:dyDescent="0.25">
      <c r="A2096" s="4"/>
      <c r="B2096" s="4"/>
    </row>
    <row r="2097" spans="1:2" x14ac:dyDescent="0.25">
      <c r="A2097" s="4"/>
      <c r="B2097" s="4"/>
    </row>
    <row r="2098" spans="1:2" x14ac:dyDescent="0.25">
      <c r="A2098" s="4"/>
      <c r="B2098" s="4"/>
    </row>
    <row r="2099" spans="1:2" x14ac:dyDescent="0.25">
      <c r="A2099" s="4"/>
      <c r="B2099" s="4"/>
    </row>
    <row r="2100" spans="1:2" x14ac:dyDescent="0.25">
      <c r="A2100" s="4"/>
      <c r="B2100" s="4"/>
    </row>
    <row r="2101" spans="1:2" x14ac:dyDescent="0.25">
      <c r="A2101" s="4"/>
      <c r="B2101" s="4"/>
    </row>
    <row r="2102" spans="1:2" x14ac:dyDescent="0.25">
      <c r="A2102" s="4"/>
      <c r="B2102" s="4"/>
    </row>
    <row r="2103" spans="1:2" x14ac:dyDescent="0.25">
      <c r="A2103" s="4"/>
      <c r="B2103" s="4"/>
    </row>
    <row r="2104" spans="1:2" x14ac:dyDescent="0.25">
      <c r="A2104" s="4"/>
      <c r="B2104" s="4"/>
    </row>
    <row r="2105" spans="1:2" x14ac:dyDescent="0.25">
      <c r="A2105" s="4"/>
      <c r="B2105" s="4"/>
    </row>
    <row r="2106" spans="1:2" x14ac:dyDescent="0.25">
      <c r="A2106" s="4"/>
      <c r="B2106" s="4"/>
    </row>
    <row r="2107" spans="1:2" x14ac:dyDescent="0.25">
      <c r="A2107" s="4"/>
      <c r="B2107" s="4"/>
    </row>
    <row r="2108" spans="1:2" x14ac:dyDescent="0.25">
      <c r="A2108" s="4"/>
      <c r="B2108" s="4"/>
    </row>
    <row r="2109" spans="1:2" x14ac:dyDescent="0.25">
      <c r="A2109" s="4"/>
      <c r="B2109" s="4"/>
    </row>
    <row r="2110" spans="1:2" x14ac:dyDescent="0.25">
      <c r="A2110" s="4"/>
      <c r="B2110" s="4"/>
    </row>
    <row r="2111" spans="1:2" x14ac:dyDescent="0.25">
      <c r="A2111" s="4"/>
      <c r="B2111" s="4"/>
    </row>
    <row r="2112" spans="1:2" x14ac:dyDescent="0.25">
      <c r="A2112" s="4"/>
      <c r="B2112" s="4"/>
    </row>
    <row r="2113" spans="1:2" x14ac:dyDescent="0.25">
      <c r="A2113" s="4"/>
      <c r="B2113" s="4"/>
    </row>
    <row r="2114" spans="1:2" x14ac:dyDescent="0.25">
      <c r="A2114" s="4"/>
      <c r="B2114" s="4"/>
    </row>
    <row r="2115" spans="1:2" x14ac:dyDescent="0.25">
      <c r="A2115" s="4"/>
      <c r="B2115" s="4"/>
    </row>
    <row r="2116" spans="1:2" x14ac:dyDescent="0.25">
      <c r="A2116" s="4"/>
      <c r="B2116" s="4"/>
    </row>
    <row r="2117" spans="1:2" x14ac:dyDescent="0.25">
      <c r="A2117" s="4"/>
      <c r="B2117" s="4"/>
    </row>
    <row r="2118" spans="1:2" x14ac:dyDescent="0.25">
      <c r="A2118" s="4"/>
      <c r="B2118" s="4"/>
    </row>
    <row r="2119" spans="1:2" x14ac:dyDescent="0.25">
      <c r="A2119" s="4"/>
      <c r="B2119" s="4"/>
    </row>
    <row r="2120" spans="1:2" x14ac:dyDescent="0.25">
      <c r="A2120" s="4"/>
      <c r="B2120" s="4"/>
    </row>
    <row r="2121" spans="1:2" x14ac:dyDescent="0.25">
      <c r="A2121" s="4"/>
      <c r="B2121" s="4"/>
    </row>
    <row r="2122" spans="1:2" x14ac:dyDescent="0.25">
      <c r="A2122" s="4"/>
      <c r="B2122" s="4"/>
    </row>
    <row r="2123" spans="1:2" x14ac:dyDescent="0.25">
      <c r="A2123" s="4"/>
      <c r="B2123" s="4"/>
    </row>
    <row r="2124" spans="1:2" x14ac:dyDescent="0.25">
      <c r="A2124" s="4"/>
      <c r="B2124" s="4"/>
    </row>
    <row r="2125" spans="1:2" x14ac:dyDescent="0.25">
      <c r="A2125" s="4"/>
      <c r="B2125" s="4"/>
    </row>
    <row r="2126" spans="1:2" x14ac:dyDescent="0.25">
      <c r="A2126" s="4"/>
      <c r="B2126" s="4"/>
    </row>
    <row r="2127" spans="1:2" x14ac:dyDescent="0.25">
      <c r="A2127" s="4"/>
      <c r="B2127" s="4"/>
    </row>
    <row r="2128" spans="1:2" x14ac:dyDescent="0.25">
      <c r="A2128" s="4"/>
      <c r="B2128" s="4"/>
    </row>
    <row r="2129" spans="1:2" x14ac:dyDescent="0.25">
      <c r="A2129" s="4"/>
      <c r="B2129" s="4"/>
    </row>
    <row r="2130" spans="1:2" x14ac:dyDescent="0.25">
      <c r="A2130" s="4"/>
      <c r="B2130" s="4"/>
    </row>
    <row r="2131" spans="1:2" x14ac:dyDescent="0.25">
      <c r="A2131" s="4"/>
      <c r="B2131" s="4"/>
    </row>
    <row r="2132" spans="1:2" x14ac:dyDescent="0.25">
      <c r="A2132" s="4"/>
      <c r="B2132" s="4"/>
    </row>
    <row r="2133" spans="1:2" x14ac:dyDescent="0.25">
      <c r="A2133" s="4"/>
      <c r="B2133" s="4"/>
    </row>
    <row r="2134" spans="1:2" x14ac:dyDescent="0.25">
      <c r="A2134" s="4"/>
      <c r="B2134" s="4"/>
    </row>
    <row r="2135" spans="1:2" x14ac:dyDescent="0.25">
      <c r="A2135" s="4"/>
      <c r="B2135" s="4"/>
    </row>
    <row r="2136" spans="1:2" x14ac:dyDescent="0.25">
      <c r="A2136" s="4"/>
      <c r="B2136" s="4"/>
    </row>
    <row r="2137" spans="1:2" x14ac:dyDescent="0.25">
      <c r="A2137" s="4"/>
      <c r="B2137" s="4"/>
    </row>
    <row r="2138" spans="1:2" x14ac:dyDescent="0.25">
      <c r="A2138" s="4"/>
      <c r="B2138" s="4"/>
    </row>
    <row r="2139" spans="1:2" x14ac:dyDescent="0.25">
      <c r="A2139" s="4"/>
      <c r="B2139" s="4"/>
    </row>
    <row r="2140" spans="1:2" x14ac:dyDescent="0.25">
      <c r="A2140" s="4"/>
      <c r="B2140" s="4"/>
    </row>
    <row r="2141" spans="1:2" x14ac:dyDescent="0.25">
      <c r="A2141" s="4"/>
      <c r="B2141" s="4"/>
    </row>
    <row r="2142" spans="1:2" x14ac:dyDescent="0.25">
      <c r="A2142" s="4"/>
      <c r="B2142" s="4"/>
    </row>
    <row r="2143" spans="1:2" x14ac:dyDescent="0.25">
      <c r="A2143" s="4"/>
      <c r="B2143" s="4"/>
    </row>
    <row r="2144" spans="1:2" x14ac:dyDescent="0.25">
      <c r="A2144" s="4"/>
      <c r="B2144" s="4"/>
    </row>
    <row r="2145" spans="1:2" x14ac:dyDescent="0.25">
      <c r="A2145" s="4"/>
      <c r="B2145" s="4"/>
    </row>
    <row r="2146" spans="1:2" x14ac:dyDescent="0.25">
      <c r="A2146" s="4"/>
      <c r="B2146" s="4"/>
    </row>
    <row r="2147" spans="1:2" x14ac:dyDescent="0.25">
      <c r="A2147" s="4"/>
      <c r="B2147" s="4"/>
    </row>
    <row r="2148" spans="1:2" x14ac:dyDescent="0.25">
      <c r="A2148" s="4"/>
      <c r="B2148" s="4"/>
    </row>
    <row r="2149" spans="1:2" x14ac:dyDescent="0.25">
      <c r="A2149" s="4"/>
      <c r="B2149" s="4"/>
    </row>
    <row r="2150" spans="1:2" x14ac:dyDescent="0.25">
      <c r="A2150" s="4"/>
      <c r="B2150" s="4"/>
    </row>
    <row r="2151" spans="1:2" x14ac:dyDescent="0.25">
      <c r="A2151" s="4"/>
      <c r="B2151" s="4"/>
    </row>
    <row r="2152" spans="1:2" x14ac:dyDescent="0.25">
      <c r="A2152" s="4"/>
      <c r="B2152" s="4"/>
    </row>
    <row r="2153" spans="1:2" x14ac:dyDescent="0.25">
      <c r="A2153" s="4"/>
      <c r="B2153" s="4"/>
    </row>
    <row r="2154" spans="1:2" x14ac:dyDescent="0.25">
      <c r="A2154" s="4"/>
      <c r="B2154" s="4"/>
    </row>
    <row r="2155" spans="1:2" x14ac:dyDescent="0.25">
      <c r="A2155" s="4"/>
      <c r="B2155" s="4"/>
    </row>
    <row r="2156" spans="1:2" x14ac:dyDescent="0.25">
      <c r="A2156" s="4"/>
      <c r="B2156" s="4"/>
    </row>
    <row r="2157" spans="1:2" x14ac:dyDescent="0.25">
      <c r="A2157" s="4"/>
      <c r="B2157" s="4"/>
    </row>
    <row r="2158" spans="1:2" x14ac:dyDescent="0.25">
      <c r="A2158" s="4"/>
      <c r="B2158" s="4"/>
    </row>
    <row r="2159" spans="1:2" x14ac:dyDescent="0.25">
      <c r="A2159" s="4"/>
      <c r="B2159" s="4"/>
    </row>
    <row r="2160" spans="1:2" x14ac:dyDescent="0.25">
      <c r="A2160" s="4"/>
      <c r="B2160" s="4"/>
    </row>
    <row r="2161" spans="1:2" x14ac:dyDescent="0.25">
      <c r="A2161" s="4"/>
      <c r="B2161" s="4"/>
    </row>
    <row r="2162" spans="1:2" x14ac:dyDescent="0.25">
      <c r="A2162" s="4"/>
      <c r="B2162" s="4"/>
    </row>
    <row r="2163" spans="1:2" x14ac:dyDescent="0.25">
      <c r="A2163" s="4"/>
      <c r="B2163" s="4"/>
    </row>
    <row r="2164" spans="1:2" x14ac:dyDescent="0.25">
      <c r="A2164" s="4"/>
      <c r="B2164" s="4"/>
    </row>
    <row r="2165" spans="1:2" x14ac:dyDescent="0.25">
      <c r="A2165" s="4"/>
      <c r="B2165" s="4"/>
    </row>
    <row r="2166" spans="1:2" x14ac:dyDescent="0.25">
      <c r="A2166" s="4"/>
      <c r="B2166" s="4"/>
    </row>
    <row r="2167" spans="1:2" x14ac:dyDescent="0.25">
      <c r="A2167" s="4"/>
      <c r="B2167" s="4"/>
    </row>
    <row r="2168" spans="1:2" x14ac:dyDescent="0.25">
      <c r="A2168" s="4"/>
      <c r="B2168" s="4"/>
    </row>
    <row r="2169" spans="1:2" x14ac:dyDescent="0.25">
      <c r="A2169" s="4"/>
      <c r="B2169" s="4"/>
    </row>
    <row r="2170" spans="1:2" x14ac:dyDescent="0.25">
      <c r="A2170" s="4"/>
      <c r="B2170" s="4"/>
    </row>
    <row r="2171" spans="1:2" x14ac:dyDescent="0.25">
      <c r="A2171" s="4"/>
      <c r="B2171" s="4"/>
    </row>
    <row r="2172" spans="1:2" x14ac:dyDescent="0.25">
      <c r="A2172" s="4"/>
      <c r="B2172" s="4"/>
    </row>
    <row r="2173" spans="1:2" x14ac:dyDescent="0.25">
      <c r="A2173" s="4"/>
      <c r="B2173" s="4"/>
    </row>
    <row r="2174" spans="1:2" x14ac:dyDescent="0.25">
      <c r="A2174" s="4"/>
      <c r="B2174" s="4"/>
    </row>
    <row r="2175" spans="1:2" x14ac:dyDescent="0.25">
      <c r="A2175" s="4"/>
      <c r="B2175" s="4"/>
    </row>
    <row r="2176" spans="1:2" x14ac:dyDescent="0.25">
      <c r="A2176" s="4"/>
      <c r="B2176" s="4"/>
    </row>
    <row r="2177" spans="1:2" x14ac:dyDescent="0.25">
      <c r="A2177" s="4"/>
      <c r="B2177" s="4"/>
    </row>
    <row r="2178" spans="1:2" x14ac:dyDescent="0.25">
      <c r="A2178" s="4"/>
      <c r="B2178" s="4"/>
    </row>
    <row r="2179" spans="1:2" x14ac:dyDescent="0.25">
      <c r="A2179" s="4"/>
      <c r="B2179" s="4"/>
    </row>
    <row r="2180" spans="1:2" x14ac:dyDescent="0.25">
      <c r="A2180" s="4"/>
      <c r="B2180" s="4"/>
    </row>
    <row r="2181" spans="1:2" x14ac:dyDescent="0.25">
      <c r="A2181" s="4"/>
      <c r="B2181" s="4"/>
    </row>
    <row r="2182" spans="1:2" x14ac:dyDescent="0.25">
      <c r="A2182" s="4"/>
      <c r="B2182" s="4"/>
    </row>
    <row r="2183" spans="1:2" x14ac:dyDescent="0.25">
      <c r="A2183" s="4"/>
      <c r="B2183" s="4"/>
    </row>
    <row r="2184" spans="1:2" x14ac:dyDescent="0.25">
      <c r="A2184" s="4"/>
      <c r="B2184" s="4"/>
    </row>
    <row r="2185" spans="1:2" x14ac:dyDescent="0.25">
      <c r="A2185" s="4"/>
      <c r="B2185" s="4"/>
    </row>
    <row r="2186" spans="1:2" x14ac:dyDescent="0.25">
      <c r="A2186" s="4"/>
      <c r="B2186" s="4"/>
    </row>
    <row r="2187" spans="1:2" x14ac:dyDescent="0.25">
      <c r="A2187" s="4"/>
      <c r="B2187" s="4"/>
    </row>
    <row r="2188" spans="1:2" x14ac:dyDescent="0.25">
      <c r="A2188" s="4"/>
      <c r="B2188" s="4"/>
    </row>
    <row r="2189" spans="1:2" x14ac:dyDescent="0.25">
      <c r="A2189" s="4"/>
      <c r="B2189" s="4"/>
    </row>
    <row r="2190" spans="1:2" x14ac:dyDescent="0.25">
      <c r="A2190" s="4"/>
      <c r="B2190" s="4"/>
    </row>
    <row r="2191" spans="1:2" x14ac:dyDescent="0.25">
      <c r="A2191" s="4"/>
      <c r="B2191" s="4"/>
    </row>
    <row r="2192" spans="1:2" x14ac:dyDescent="0.25">
      <c r="A2192" s="4"/>
      <c r="B2192" s="4"/>
    </row>
    <row r="2193" spans="1:2" x14ac:dyDescent="0.25">
      <c r="A2193" s="4"/>
      <c r="B2193" s="4"/>
    </row>
    <row r="2194" spans="1:2" x14ac:dyDescent="0.25">
      <c r="A2194" s="4"/>
      <c r="B2194" s="4"/>
    </row>
    <row r="2195" spans="1:2" x14ac:dyDescent="0.25">
      <c r="A2195" s="4"/>
      <c r="B2195" s="4"/>
    </row>
    <row r="2196" spans="1:2" x14ac:dyDescent="0.25">
      <c r="A2196" s="4"/>
      <c r="B2196" s="4"/>
    </row>
    <row r="2197" spans="1:2" x14ac:dyDescent="0.25">
      <c r="A2197" s="4"/>
      <c r="B2197" s="4"/>
    </row>
    <row r="2198" spans="1:2" x14ac:dyDescent="0.25">
      <c r="A2198" s="4"/>
      <c r="B2198" s="4"/>
    </row>
    <row r="2199" spans="1:2" x14ac:dyDescent="0.25">
      <c r="A2199" s="4"/>
      <c r="B2199" s="4"/>
    </row>
    <row r="2200" spans="1:2" x14ac:dyDescent="0.25">
      <c r="A2200" s="4"/>
      <c r="B2200" s="4"/>
    </row>
    <row r="2201" spans="1:2" x14ac:dyDescent="0.25">
      <c r="A2201" s="4"/>
      <c r="B2201" s="4"/>
    </row>
    <row r="2202" spans="1:2" x14ac:dyDescent="0.25">
      <c r="A2202" s="4"/>
      <c r="B2202" s="4"/>
    </row>
    <row r="2203" spans="1:2" x14ac:dyDescent="0.25">
      <c r="A2203" s="4"/>
      <c r="B2203" s="4"/>
    </row>
    <row r="2204" spans="1:2" x14ac:dyDescent="0.25">
      <c r="A2204" s="4"/>
      <c r="B2204" s="4"/>
    </row>
    <row r="2205" spans="1:2" x14ac:dyDescent="0.25">
      <c r="A2205" s="4"/>
      <c r="B2205" s="4"/>
    </row>
    <row r="2206" spans="1:2" x14ac:dyDescent="0.25">
      <c r="A2206" s="4"/>
      <c r="B2206" s="4"/>
    </row>
    <row r="2207" spans="1:2" x14ac:dyDescent="0.25">
      <c r="A2207" s="4"/>
      <c r="B2207" s="4"/>
    </row>
    <row r="2208" spans="1:2" x14ac:dyDescent="0.25">
      <c r="A2208" s="4"/>
      <c r="B2208" s="4"/>
    </row>
    <row r="2209" spans="1:2" x14ac:dyDescent="0.25">
      <c r="A2209" s="4"/>
      <c r="B2209" s="4"/>
    </row>
    <row r="2210" spans="1:2" x14ac:dyDescent="0.25">
      <c r="A2210" s="4"/>
      <c r="B2210" s="4"/>
    </row>
    <row r="2211" spans="1:2" x14ac:dyDescent="0.25">
      <c r="A2211" s="4"/>
      <c r="B2211" s="4"/>
    </row>
    <row r="2212" spans="1:2" x14ac:dyDescent="0.25">
      <c r="A2212" s="4"/>
      <c r="B2212" s="4"/>
    </row>
    <row r="2213" spans="1:2" x14ac:dyDescent="0.25">
      <c r="A2213" s="4"/>
      <c r="B2213" s="4"/>
    </row>
    <row r="2214" spans="1:2" x14ac:dyDescent="0.25">
      <c r="A2214" s="4"/>
      <c r="B2214" s="4"/>
    </row>
    <row r="2215" spans="1:2" x14ac:dyDescent="0.25">
      <c r="A2215" s="4"/>
      <c r="B2215" s="4"/>
    </row>
    <row r="2216" spans="1:2" x14ac:dyDescent="0.25">
      <c r="A2216" s="4"/>
      <c r="B2216" s="4"/>
    </row>
    <row r="2217" spans="1:2" x14ac:dyDescent="0.25">
      <c r="A2217" s="4"/>
      <c r="B2217" s="4"/>
    </row>
    <row r="2218" spans="1:2" x14ac:dyDescent="0.25">
      <c r="A2218" s="4"/>
      <c r="B2218" s="4"/>
    </row>
    <row r="2219" spans="1:2" x14ac:dyDescent="0.25">
      <c r="A2219" s="4"/>
      <c r="B2219" s="4"/>
    </row>
    <row r="2220" spans="1:2" x14ac:dyDescent="0.25">
      <c r="A2220" s="4"/>
      <c r="B2220" s="4"/>
    </row>
    <row r="2221" spans="1:2" x14ac:dyDescent="0.25">
      <c r="A2221" s="4"/>
      <c r="B2221" s="4"/>
    </row>
    <row r="2222" spans="1:2" x14ac:dyDescent="0.25">
      <c r="A2222" s="4"/>
      <c r="B2222" s="4"/>
    </row>
    <row r="2223" spans="1:2" x14ac:dyDescent="0.25">
      <c r="A2223" s="4"/>
      <c r="B2223" s="4"/>
    </row>
    <row r="2224" spans="1:2" x14ac:dyDescent="0.25">
      <c r="A2224" s="4"/>
      <c r="B2224" s="4"/>
    </row>
    <row r="2225" spans="1:2" x14ac:dyDescent="0.25">
      <c r="A2225" s="4"/>
      <c r="B2225" s="4"/>
    </row>
    <row r="2226" spans="1:2" x14ac:dyDescent="0.25">
      <c r="A2226" s="4"/>
      <c r="B2226" s="4"/>
    </row>
    <row r="2227" spans="1:2" x14ac:dyDescent="0.25">
      <c r="A2227" s="4"/>
      <c r="B2227" s="4"/>
    </row>
    <row r="2228" spans="1:2" x14ac:dyDescent="0.25">
      <c r="A2228" s="4"/>
      <c r="B2228" s="4"/>
    </row>
    <row r="2229" spans="1:2" x14ac:dyDescent="0.25">
      <c r="A2229" s="4"/>
      <c r="B2229" s="4"/>
    </row>
    <row r="2230" spans="1:2" x14ac:dyDescent="0.25">
      <c r="A2230" s="4"/>
      <c r="B2230" s="4"/>
    </row>
    <row r="2231" spans="1:2" x14ac:dyDescent="0.25">
      <c r="A2231" s="4"/>
      <c r="B2231" s="4"/>
    </row>
    <row r="2232" spans="1:2" x14ac:dyDescent="0.25">
      <c r="A2232" s="4"/>
      <c r="B2232" s="4"/>
    </row>
    <row r="2233" spans="1:2" x14ac:dyDescent="0.25">
      <c r="A2233" s="4"/>
      <c r="B2233" s="4"/>
    </row>
    <row r="2234" spans="1:2" x14ac:dyDescent="0.25">
      <c r="A2234" s="4"/>
      <c r="B2234" s="4"/>
    </row>
    <row r="2235" spans="1:2" x14ac:dyDescent="0.25">
      <c r="A2235" s="4"/>
      <c r="B2235" s="4"/>
    </row>
    <row r="2236" spans="1:2" x14ac:dyDescent="0.25">
      <c r="A2236" s="4"/>
      <c r="B2236" s="4"/>
    </row>
    <row r="2237" spans="1:2" x14ac:dyDescent="0.25">
      <c r="A2237" s="4"/>
      <c r="B2237" s="4"/>
    </row>
    <row r="2238" spans="1:2" x14ac:dyDescent="0.25">
      <c r="A2238" s="4"/>
      <c r="B2238" s="4"/>
    </row>
    <row r="2239" spans="1:2" x14ac:dyDescent="0.25">
      <c r="A2239" s="4"/>
      <c r="B2239" s="4"/>
    </row>
    <row r="2240" spans="1:2" x14ac:dyDescent="0.25">
      <c r="A2240" s="4"/>
      <c r="B2240" s="4"/>
    </row>
    <row r="2241" spans="1:2" x14ac:dyDescent="0.25">
      <c r="A2241" s="4"/>
      <c r="B2241" s="4"/>
    </row>
    <row r="2242" spans="1:2" x14ac:dyDescent="0.25">
      <c r="A2242" s="4"/>
      <c r="B2242" s="4"/>
    </row>
    <row r="2243" spans="1:2" x14ac:dyDescent="0.25">
      <c r="A2243" s="4"/>
      <c r="B2243" s="4"/>
    </row>
    <row r="2244" spans="1:2" x14ac:dyDescent="0.25">
      <c r="A2244" s="4"/>
      <c r="B2244" s="4"/>
    </row>
    <row r="2245" spans="1:2" x14ac:dyDescent="0.25">
      <c r="A2245" s="4"/>
      <c r="B2245" s="4"/>
    </row>
    <row r="2246" spans="1:2" x14ac:dyDescent="0.25">
      <c r="A2246" s="4"/>
      <c r="B2246" s="4"/>
    </row>
    <row r="2247" spans="1:2" x14ac:dyDescent="0.25">
      <c r="A2247" s="4"/>
      <c r="B2247" s="4"/>
    </row>
    <row r="2248" spans="1:2" x14ac:dyDescent="0.25">
      <c r="A2248" s="4"/>
      <c r="B2248" s="4"/>
    </row>
    <row r="2249" spans="1:2" x14ac:dyDescent="0.25">
      <c r="A2249" s="4"/>
      <c r="B2249" s="4"/>
    </row>
    <row r="2250" spans="1:2" x14ac:dyDescent="0.25">
      <c r="A2250" s="4"/>
      <c r="B2250" s="4"/>
    </row>
    <row r="2251" spans="1:2" x14ac:dyDescent="0.25">
      <c r="A2251" s="4"/>
      <c r="B2251" s="4"/>
    </row>
    <row r="2252" spans="1:2" x14ac:dyDescent="0.25">
      <c r="A2252" s="4"/>
      <c r="B2252" s="4"/>
    </row>
    <row r="2253" spans="1:2" x14ac:dyDescent="0.25">
      <c r="A2253" s="4"/>
      <c r="B2253" s="4"/>
    </row>
    <row r="2254" spans="1:2" x14ac:dyDescent="0.25">
      <c r="A2254" s="4"/>
      <c r="B2254" s="4"/>
    </row>
    <row r="2255" spans="1:2" x14ac:dyDescent="0.25">
      <c r="A2255" s="4"/>
      <c r="B2255" s="4"/>
    </row>
    <row r="2256" spans="1:2" x14ac:dyDescent="0.25">
      <c r="A2256" s="4"/>
      <c r="B2256" s="4"/>
    </row>
    <row r="2257" spans="1:2" x14ac:dyDescent="0.25">
      <c r="A2257" s="4"/>
      <c r="B2257" s="4"/>
    </row>
    <row r="2258" spans="1:2" x14ac:dyDescent="0.25">
      <c r="A2258" s="4"/>
      <c r="B2258" s="4"/>
    </row>
    <row r="2259" spans="1:2" x14ac:dyDescent="0.25">
      <c r="A2259" s="4"/>
      <c r="B2259" s="4"/>
    </row>
    <row r="2260" spans="1:2" x14ac:dyDescent="0.25">
      <c r="A2260" s="4"/>
      <c r="B2260" s="4"/>
    </row>
    <row r="2261" spans="1:2" x14ac:dyDescent="0.25">
      <c r="A2261" s="4"/>
      <c r="B2261" s="4"/>
    </row>
    <row r="2262" spans="1:2" x14ac:dyDescent="0.25">
      <c r="A2262" s="4"/>
      <c r="B2262" s="4"/>
    </row>
    <row r="2263" spans="1:2" x14ac:dyDescent="0.25">
      <c r="A2263" s="4"/>
      <c r="B2263" s="4"/>
    </row>
    <row r="2264" spans="1:2" x14ac:dyDescent="0.25">
      <c r="A2264" s="4"/>
      <c r="B2264" s="4"/>
    </row>
    <row r="2265" spans="1:2" x14ac:dyDescent="0.25">
      <c r="A2265" s="4"/>
      <c r="B2265" s="4"/>
    </row>
    <row r="2266" spans="1:2" x14ac:dyDescent="0.25">
      <c r="A2266" s="4"/>
      <c r="B2266" s="4"/>
    </row>
    <row r="2267" spans="1:2" x14ac:dyDescent="0.25">
      <c r="A2267" s="4"/>
      <c r="B2267" s="4"/>
    </row>
    <row r="2268" spans="1:2" x14ac:dyDescent="0.25">
      <c r="A2268" s="4"/>
      <c r="B2268" s="4"/>
    </row>
    <row r="2269" spans="1:2" x14ac:dyDescent="0.25">
      <c r="A2269" s="4"/>
      <c r="B2269" s="4"/>
    </row>
    <row r="2270" spans="1:2" x14ac:dyDescent="0.25">
      <c r="A2270" s="4"/>
      <c r="B2270" s="4"/>
    </row>
    <row r="2271" spans="1:2" x14ac:dyDescent="0.25">
      <c r="A2271" s="4"/>
      <c r="B2271" s="4"/>
    </row>
    <row r="2272" spans="1:2" x14ac:dyDescent="0.25">
      <c r="A2272" s="4"/>
      <c r="B2272" s="4"/>
    </row>
    <row r="2273" spans="1:2" x14ac:dyDescent="0.25">
      <c r="A2273" s="4"/>
      <c r="B2273" s="4"/>
    </row>
    <row r="2274" spans="1:2" x14ac:dyDescent="0.25">
      <c r="A2274" s="4"/>
      <c r="B2274" s="4"/>
    </row>
    <row r="2275" spans="1:2" x14ac:dyDescent="0.25">
      <c r="A2275" s="4"/>
      <c r="B2275" s="4"/>
    </row>
    <row r="2276" spans="1:2" x14ac:dyDescent="0.25">
      <c r="A2276" s="4"/>
      <c r="B2276" s="4"/>
    </row>
    <row r="2277" spans="1:2" x14ac:dyDescent="0.25">
      <c r="A2277" s="4"/>
      <c r="B2277" s="4"/>
    </row>
    <row r="2278" spans="1:2" x14ac:dyDescent="0.25">
      <c r="A2278" s="4"/>
      <c r="B2278" s="4"/>
    </row>
    <row r="2279" spans="1:2" x14ac:dyDescent="0.25">
      <c r="A2279" s="4"/>
      <c r="B2279" s="4"/>
    </row>
    <row r="2280" spans="1:2" x14ac:dyDescent="0.25">
      <c r="A2280" s="4"/>
      <c r="B2280" s="4"/>
    </row>
    <row r="2281" spans="1:2" x14ac:dyDescent="0.25">
      <c r="A2281" s="4"/>
      <c r="B2281" s="4"/>
    </row>
    <row r="2282" spans="1:2" x14ac:dyDescent="0.25">
      <c r="A2282" s="4"/>
      <c r="B2282" s="4"/>
    </row>
    <row r="2283" spans="1:2" x14ac:dyDescent="0.25">
      <c r="A2283" s="4"/>
      <c r="B2283" s="4"/>
    </row>
    <row r="2284" spans="1:2" x14ac:dyDescent="0.25">
      <c r="A2284" s="4"/>
      <c r="B2284" s="4"/>
    </row>
    <row r="2285" spans="1:2" x14ac:dyDescent="0.25">
      <c r="A2285" s="4"/>
      <c r="B2285" s="4"/>
    </row>
    <row r="2286" spans="1:2" x14ac:dyDescent="0.25">
      <c r="A2286" s="4"/>
      <c r="B2286" s="4"/>
    </row>
    <row r="2287" spans="1:2" x14ac:dyDescent="0.25">
      <c r="A2287" s="4"/>
      <c r="B2287" s="4"/>
    </row>
    <row r="2288" spans="1:2" x14ac:dyDescent="0.25">
      <c r="A2288" s="4"/>
      <c r="B2288" s="4"/>
    </row>
    <row r="2289" spans="1:2" x14ac:dyDescent="0.25">
      <c r="A2289" s="4"/>
      <c r="B2289" s="4"/>
    </row>
    <row r="2290" spans="1:2" x14ac:dyDescent="0.25">
      <c r="A2290" s="4"/>
      <c r="B2290" s="4"/>
    </row>
    <row r="2291" spans="1:2" x14ac:dyDescent="0.25">
      <c r="A2291" s="4"/>
      <c r="B2291" s="4"/>
    </row>
    <row r="2292" spans="1:2" x14ac:dyDescent="0.25">
      <c r="A2292" s="4"/>
      <c r="B2292" s="4"/>
    </row>
    <row r="2293" spans="1:2" x14ac:dyDescent="0.25">
      <c r="A2293" s="4"/>
      <c r="B2293" s="4"/>
    </row>
    <row r="2294" spans="1:2" x14ac:dyDescent="0.25">
      <c r="A2294" s="4"/>
      <c r="B2294" s="4"/>
    </row>
    <row r="2295" spans="1:2" x14ac:dyDescent="0.25">
      <c r="A2295" s="4"/>
      <c r="B2295" s="4"/>
    </row>
    <row r="2296" spans="1:2" x14ac:dyDescent="0.25">
      <c r="A2296" s="4"/>
      <c r="B2296" s="4"/>
    </row>
    <row r="2297" spans="1:2" x14ac:dyDescent="0.25">
      <c r="A2297" s="4"/>
      <c r="B2297" s="4"/>
    </row>
    <row r="2298" spans="1:2" x14ac:dyDescent="0.25">
      <c r="A2298" s="4"/>
      <c r="B2298" s="4"/>
    </row>
    <row r="2299" spans="1:2" x14ac:dyDescent="0.25">
      <c r="A2299" s="4"/>
      <c r="B2299" s="4"/>
    </row>
    <row r="2300" spans="1:2" x14ac:dyDescent="0.25">
      <c r="A2300" s="4"/>
      <c r="B2300" s="4"/>
    </row>
    <row r="2301" spans="1:2" x14ac:dyDescent="0.25">
      <c r="A2301" s="4"/>
      <c r="B2301" s="4"/>
    </row>
    <row r="2302" spans="1:2" x14ac:dyDescent="0.25">
      <c r="A2302" s="4"/>
      <c r="B2302" s="4"/>
    </row>
    <row r="2303" spans="1:2" x14ac:dyDescent="0.25">
      <c r="A2303" s="4"/>
      <c r="B2303" s="4"/>
    </row>
    <row r="2304" spans="1:2" x14ac:dyDescent="0.25">
      <c r="A2304" s="4"/>
      <c r="B2304" s="4"/>
    </row>
    <row r="2305" spans="1:2" x14ac:dyDescent="0.25">
      <c r="A2305" s="4"/>
      <c r="B2305" s="4"/>
    </row>
    <row r="2306" spans="1:2" x14ac:dyDescent="0.25">
      <c r="A2306" s="4"/>
      <c r="B2306" s="4"/>
    </row>
    <row r="2307" spans="1:2" x14ac:dyDescent="0.25">
      <c r="A2307" s="4"/>
      <c r="B2307" s="4"/>
    </row>
    <row r="2308" spans="1:2" x14ac:dyDescent="0.25">
      <c r="A2308" s="4"/>
      <c r="B2308" s="4"/>
    </row>
    <row r="2309" spans="1:2" x14ac:dyDescent="0.25">
      <c r="A2309" s="4"/>
      <c r="B2309" s="4"/>
    </row>
    <row r="2310" spans="1:2" x14ac:dyDescent="0.25">
      <c r="A2310" s="4"/>
      <c r="B2310" s="4"/>
    </row>
    <row r="2311" spans="1:2" x14ac:dyDescent="0.25">
      <c r="A2311" s="4"/>
      <c r="B2311" s="4"/>
    </row>
    <row r="2312" spans="1:2" x14ac:dyDescent="0.25">
      <c r="A2312" s="4"/>
      <c r="B2312" s="4"/>
    </row>
    <row r="2313" spans="1:2" x14ac:dyDescent="0.25">
      <c r="A2313" s="4"/>
      <c r="B2313" s="4"/>
    </row>
    <row r="2314" spans="1:2" x14ac:dyDescent="0.25">
      <c r="A2314" s="4"/>
      <c r="B2314" s="4"/>
    </row>
    <row r="2315" spans="1:2" x14ac:dyDescent="0.25">
      <c r="A2315" s="4"/>
      <c r="B2315" s="4"/>
    </row>
    <row r="2316" spans="1:2" x14ac:dyDescent="0.25">
      <c r="A2316" s="4"/>
      <c r="B2316" s="4"/>
    </row>
    <row r="2317" spans="1:2" x14ac:dyDescent="0.25">
      <c r="A2317" s="4"/>
      <c r="B2317" s="4"/>
    </row>
    <row r="2318" spans="1:2" x14ac:dyDescent="0.25">
      <c r="A2318" s="4"/>
      <c r="B2318" s="4"/>
    </row>
    <row r="2319" spans="1:2" x14ac:dyDescent="0.25">
      <c r="A2319" s="4"/>
      <c r="B2319" s="4"/>
    </row>
    <row r="2320" spans="1:2" x14ac:dyDescent="0.25">
      <c r="A2320" s="4"/>
      <c r="B2320" s="4"/>
    </row>
    <row r="2321" spans="1:2" x14ac:dyDescent="0.25">
      <c r="A2321" s="4"/>
      <c r="B2321" s="4"/>
    </row>
    <row r="2322" spans="1:2" x14ac:dyDescent="0.25">
      <c r="A2322" s="4"/>
      <c r="B2322" s="4"/>
    </row>
    <row r="2323" spans="1:2" x14ac:dyDescent="0.25">
      <c r="A2323" s="4"/>
      <c r="B2323" s="4"/>
    </row>
    <row r="2324" spans="1:2" x14ac:dyDescent="0.25">
      <c r="A2324" s="4"/>
      <c r="B2324" s="4"/>
    </row>
    <row r="2325" spans="1:2" x14ac:dyDescent="0.25">
      <c r="A2325" s="4"/>
      <c r="B2325" s="4"/>
    </row>
    <row r="2326" spans="1:2" x14ac:dyDescent="0.25">
      <c r="A2326" s="4"/>
      <c r="B2326" s="4"/>
    </row>
    <row r="2327" spans="1:2" x14ac:dyDescent="0.25">
      <c r="A2327" s="4"/>
      <c r="B2327" s="4"/>
    </row>
    <row r="2328" spans="1:2" x14ac:dyDescent="0.25">
      <c r="A2328" s="4"/>
      <c r="B2328" s="4"/>
    </row>
    <row r="2329" spans="1:2" x14ac:dyDescent="0.25">
      <c r="A2329" s="4"/>
      <c r="B2329" s="4"/>
    </row>
    <row r="2330" spans="1:2" x14ac:dyDescent="0.25">
      <c r="A2330" s="4"/>
      <c r="B2330" s="4"/>
    </row>
    <row r="2331" spans="1:2" x14ac:dyDescent="0.25">
      <c r="A2331" s="4"/>
      <c r="B2331" s="4"/>
    </row>
    <row r="2332" spans="1:2" x14ac:dyDescent="0.25">
      <c r="A2332" s="4"/>
      <c r="B2332" s="4"/>
    </row>
    <row r="2333" spans="1:2" x14ac:dyDescent="0.25">
      <c r="A2333" s="4"/>
      <c r="B2333" s="4"/>
    </row>
    <row r="2334" spans="1:2" x14ac:dyDescent="0.25">
      <c r="A2334" s="4"/>
      <c r="B2334" s="4"/>
    </row>
    <row r="2335" spans="1:2" x14ac:dyDescent="0.25">
      <c r="A2335" s="4"/>
      <c r="B2335" s="4"/>
    </row>
    <row r="2336" spans="1:2" x14ac:dyDescent="0.25">
      <c r="A2336" s="4"/>
      <c r="B2336" s="4"/>
    </row>
    <row r="2337" spans="1:2" x14ac:dyDescent="0.25">
      <c r="A2337" s="4"/>
      <c r="B2337" s="4"/>
    </row>
    <row r="2338" spans="1:2" x14ac:dyDescent="0.25">
      <c r="A2338" s="4"/>
      <c r="B2338" s="4"/>
    </row>
    <row r="2339" spans="1:2" x14ac:dyDescent="0.25">
      <c r="A2339" s="4"/>
      <c r="B2339" s="4"/>
    </row>
    <row r="2340" spans="1:2" x14ac:dyDescent="0.25">
      <c r="A2340" s="4"/>
      <c r="B2340" s="4"/>
    </row>
    <row r="2341" spans="1:2" x14ac:dyDescent="0.25">
      <c r="A2341" s="4"/>
      <c r="B2341" s="4"/>
    </row>
    <row r="2342" spans="1:2" x14ac:dyDescent="0.25">
      <c r="A2342" s="4"/>
      <c r="B2342" s="4"/>
    </row>
    <row r="2343" spans="1:2" x14ac:dyDescent="0.25">
      <c r="A2343" s="4"/>
      <c r="B2343" s="4"/>
    </row>
    <row r="2344" spans="1:2" x14ac:dyDescent="0.25">
      <c r="A2344" s="4"/>
      <c r="B2344" s="4"/>
    </row>
    <row r="2345" spans="1:2" x14ac:dyDescent="0.25">
      <c r="A2345" s="4"/>
      <c r="B2345" s="4"/>
    </row>
    <row r="2346" spans="1:2" x14ac:dyDescent="0.25">
      <c r="A2346" s="4"/>
      <c r="B2346" s="4"/>
    </row>
    <row r="2347" spans="1:2" x14ac:dyDescent="0.25">
      <c r="A2347" s="4"/>
      <c r="B2347" s="4"/>
    </row>
    <row r="2348" spans="1:2" x14ac:dyDescent="0.25">
      <c r="A2348" s="4"/>
      <c r="B2348" s="4"/>
    </row>
    <row r="2349" spans="1:2" x14ac:dyDescent="0.25">
      <c r="A2349" s="4"/>
      <c r="B2349" s="4"/>
    </row>
    <row r="2350" spans="1:2" x14ac:dyDescent="0.25">
      <c r="A2350" s="4"/>
      <c r="B2350" s="4"/>
    </row>
    <row r="2351" spans="1:2" x14ac:dyDescent="0.25">
      <c r="A2351" s="4"/>
      <c r="B2351" s="4"/>
    </row>
    <row r="2352" spans="1:2" x14ac:dyDescent="0.25">
      <c r="A2352" s="4"/>
      <c r="B2352" s="4"/>
    </row>
    <row r="2353" spans="1:2" x14ac:dyDescent="0.25">
      <c r="A2353" s="4"/>
      <c r="B2353" s="4"/>
    </row>
    <row r="2354" spans="1:2" x14ac:dyDescent="0.25">
      <c r="A2354" s="4"/>
      <c r="B2354" s="4"/>
    </row>
    <row r="2355" spans="1:2" x14ac:dyDescent="0.25">
      <c r="A2355" s="4"/>
      <c r="B2355" s="4"/>
    </row>
    <row r="2356" spans="1:2" x14ac:dyDescent="0.25">
      <c r="A2356" s="4"/>
      <c r="B2356" s="4"/>
    </row>
    <row r="2357" spans="1:2" x14ac:dyDescent="0.25">
      <c r="A2357" s="4"/>
      <c r="B2357" s="4"/>
    </row>
    <row r="2358" spans="1:2" x14ac:dyDescent="0.25">
      <c r="A2358" s="4"/>
      <c r="B2358" s="4"/>
    </row>
    <row r="2359" spans="1:2" x14ac:dyDescent="0.25">
      <c r="A2359" s="4"/>
      <c r="B2359" s="4"/>
    </row>
    <row r="2360" spans="1:2" x14ac:dyDescent="0.25">
      <c r="A2360" s="4"/>
      <c r="B2360" s="4"/>
    </row>
    <row r="2361" spans="1:2" x14ac:dyDescent="0.25">
      <c r="A2361" s="4"/>
      <c r="B2361" s="4"/>
    </row>
    <row r="2362" spans="1:2" x14ac:dyDescent="0.25">
      <c r="A2362" s="4"/>
      <c r="B2362" s="4"/>
    </row>
    <row r="2363" spans="1:2" x14ac:dyDescent="0.25">
      <c r="A2363" s="4"/>
      <c r="B2363" s="4"/>
    </row>
    <row r="2364" spans="1:2" x14ac:dyDescent="0.25">
      <c r="A2364" s="4"/>
      <c r="B2364" s="4"/>
    </row>
    <row r="2365" spans="1:2" x14ac:dyDescent="0.25">
      <c r="A2365" s="4"/>
      <c r="B2365" s="4"/>
    </row>
    <row r="2366" spans="1:2" x14ac:dyDescent="0.25">
      <c r="A2366" s="4"/>
      <c r="B2366" s="4"/>
    </row>
    <row r="2367" spans="1:2" x14ac:dyDescent="0.25">
      <c r="A2367" s="4"/>
      <c r="B2367" s="4"/>
    </row>
    <row r="2368" spans="1:2" x14ac:dyDescent="0.25">
      <c r="A2368" s="4"/>
      <c r="B2368" s="4"/>
    </row>
    <row r="2369" spans="1:2" x14ac:dyDescent="0.25">
      <c r="A2369" s="4"/>
      <c r="B2369" s="4"/>
    </row>
    <row r="2370" spans="1:2" x14ac:dyDescent="0.25">
      <c r="A2370" s="4"/>
      <c r="B2370" s="4"/>
    </row>
    <row r="2371" spans="1:2" x14ac:dyDescent="0.25">
      <c r="A2371" s="4"/>
      <c r="B2371" s="4"/>
    </row>
    <row r="2372" spans="1:2" x14ac:dyDescent="0.25">
      <c r="A2372" s="4"/>
      <c r="B2372" s="4"/>
    </row>
    <row r="2373" spans="1:2" x14ac:dyDescent="0.25">
      <c r="A2373" s="4"/>
      <c r="B2373" s="4"/>
    </row>
    <row r="2374" spans="1:2" x14ac:dyDescent="0.25">
      <c r="A2374" s="4"/>
      <c r="B2374" s="4"/>
    </row>
    <row r="2375" spans="1:2" x14ac:dyDescent="0.25">
      <c r="A2375" s="4"/>
      <c r="B2375" s="4"/>
    </row>
    <row r="2376" spans="1:2" x14ac:dyDescent="0.25">
      <c r="A2376" s="4"/>
      <c r="B2376" s="4"/>
    </row>
    <row r="2377" spans="1:2" x14ac:dyDescent="0.25">
      <c r="A2377" s="4"/>
      <c r="B2377" s="4"/>
    </row>
    <row r="2378" spans="1:2" x14ac:dyDescent="0.25">
      <c r="A2378" s="4"/>
      <c r="B2378" s="4"/>
    </row>
    <row r="2379" spans="1:2" x14ac:dyDescent="0.25">
      <c r="A2379" s="4"/>
      <c r="B2379" s="4"/>
    </row>
    <row r="2380" spans="1:2" x14ac:dyDescent="0.25">
      <c r="A2380" s="4"/>
      <c r="B2380" s="4"/>
    </row>
    <row r="2381" spans="1:2" x14ac:dyDescent="0.25">
      <c r="A2381" s="4"/>
      <c r="B2381" s="4"/>
    </row>
    <row r="2382" spans="1:2" x14ac:dyDescent="0.25">
      <c r="A2382" s="4"/>
      <c r="B2382" s="4"/>
    </row>
    <row r="2383" spans="1:2" x14ac:dyDescent="0.25">
      <c r="A2383" s="4"/>
      <c r="B2383" s="4"/>
    </row>
    <row r="2384" spans="1:2" x14ac:dyDescent="0.25">
      <c r="A2384" s="4"/>
      <c r="B2384" s="4"/>
    </row>
    <row r="2385" spans="1:2" x14ac:dyDescent="0.25">
      <c r="A2385" s="4"/>
      <c r="B2385" s="4"/>
    </row>
    <row r="2386" spans="1:2" x14ac:dyDescent="0.25">
      <c r="A2386" s="4"/>
      <c r="B2386" s="4"/>
    </row>
    <row r="2387" spans="1:2" x14ac:dyDescent="0.25">
      <c r="A2387" s="4"/>
      <c r="B2387" s="4"/>
    </row>
    <row r="2388" spans="1:2" x14ac:dyDescent="0.25">
      <c r="A2388" s="4"/>
      <c r="B2388" s="4"/>
    </row>
    <row r="2389" spans="1:2" x14ac:dyDescent="0.25">
      <c r="A2389" s="4"/>
      <c r="B2389" s="4"/>
    </row>
    <row r="2390" spans="1:2" x14ac:dyDescent="0.25">
      <c r="A2390" s="4"/>
      <c r="B2390" s="4"/>
    </row>
    <row r="2391" spans="1:2" x14ac:dyDescent="0.25">
      <c r="A2391" s="4"/>
      <c r="B2391" s="4"/>
    </row>
    <row r="2392" spans="1:2" x14ac:dyDescent="0.25">
      <c r="A2392" s="4"/>
      <c r="B2392" s="4"/>
    </row>
    <row r="2393" spans="1:2" x14ac:dyDescent="0.25">
      <c r="A2393" s="4"/>
      <c r="B2393" s="4"/>
    </row>
    <row r="2394" spans="1:2" x14ac:dyDescent="0.25">
      <c r="A2394" s="4"/>
      <c r="B2394" s="4"/>
    </row>
    <row r="2395" spans="1:2" x14ac:dyDescent="0.25">
      <c r="A2395" s="4"/>
      <c r="B2395" s="4"/>
    </row>
    <row r="2396" spans="1:2" x14ac:dyDescent="0.25">
      <c r="A2396" s="4"/>
      <c r="B2396" s="4"/>
    </row>
    <row r="2397" spans="1:2" x14ac:dyDescent="0.25">
      <c r="A2397" s="4"/>
      <c r="B2397" s="4"/>
    </row>
    <row r="2398" spans="1:2" x14ac:dyDescent="0.25">
      <c r="A2398" s="4"/>
      <c r="B2398" s="4"/>
    </row>
    <row r="2399" spans="1:2" x14ac:dyDescent="0.25">
      <c r="A2399" s="4"/>
      <c r="B2399" s="4"/>
    </row>
    <row r="2400" spans="1:2" x14ac:dyDescent="0.25">
      <c r="A2400" s="4"/>
      <c r="B2400" s="4"/>
    </row>
    <row r="2401" spans="1:2" x14ac:dyDescent="0.25">
      <c r="A2401" s="4"/>
      <c r="B2401" s="4"/>
    </row>
    <row r="2402" spans="1:2" x14ac:dyDescent="0.25">
      <c r="A2402" s="4"/>
      <c r="B2402" s="4"/>
    </row>
    <row r="2403" spans="1:2" x14ac:dyDescent="0.25">
      <c r="A2403" s="4"/>
      <c r="B2403" s="4"/>
    </row>
    <row r="2404" spans="1:2" x14ac:dyDescent="0.25">
      <c r="A2404" s="4"/>
      <c r="B2404" s="4"/>
    </row>
    <row r="2405" spans="1:2" x14ac:dyDescent="0.25">
      <c r="A2405" s="4"/>
      <c r="B2405" s="4"/>
    </row>
    <row r="2406" spans="1:2" x14ac:dyDescent="0.25">
      <c r="A2406" s="4"/>
      <c r="B2406" s="4"/>
    </row>
    <row r="2407" spans="1:2" x14ac:dyDescent="0.25">
      <c r="A2407" s="4"/>
      <c r="B2407" s="4"/>
    </row>
    <row r="2408" spans="1:2" x14ac:dyDescent="0.25">
      <c r="A2408" s="4"/>
      <c r="B2408" s="4"/>
    </row>
    <row r="2409" spans="1:2" x14ac:dyDescent="0.25">
      <c r="A2409" s="4"/>
      <c r="B2409" s="4"/>
    </row>
    <row r="2410" spans="1:2" x14ac:dyDescent="0.25">
      <c r="A2410" s="4"/>
      <c r="B2410" s="4"/>
    </row>
    <row r="2411" spans="1:2" x14ac:dyDescent="0.25">
      <c r="A2411" s="4"/>
      <c r="B2411" s="4"/>
    </row>
    <row r="2412" spans="1:2" x14ac:dyDescent="0.25">
      <c r="A2412" s="4"/>
      <c r="B2412" s="4"/>
    </row>
    <row r="2413" spans="1:2" x14ac:dyDescent="0.25">
      <c r="A2413" s="4"/>
      <c r="B2413" s="4"/>
    </row>
    <row r="2414" spans="1:2" x14ac:dyDescent="0.25">
      <c r="A2414" s="4"/>
      <c r="B2414" s="4"/>
    </row>
    <row r="2415" spans="1:2" x14ac:dyDescent="0.25">
      <c r="A2415" s="4"/>
      <c r="B2415" s="4"/>
    </row>
    <row r="2416" spans="1:2" x14ac:dyDescent="0.25">
      <c r="A2416" s="4"/>
      <c r="B2416" s="4"/>
    </row>
    <row r="2417" spans="1:2" x14ac:dyDescent="0.25">
      <c r="A2417" s="4"/>
      <c r="B2417" s="4"/>
    </row>
    <row r="2418" spans="1:2" x14ac:dyDescent="0.25">
      <c r="A2418" s="4"/>
      <c r="B2418" s="4"/>
    </row>
    <row r="2419" spans="1:2" x14ac:dyDescent="0.25">
      <c r="A2419" s="4"/>
      <c r="B2419" s="4"/>
    </row>
    <row r="2420" spans="1:2" x14ac:dyDescent="0.25">
      <c r="A2420" s="4"/>
      <c r="B2420" s="4"/>
    </row>
    <row r="2421" spans="1:2" x14ac:dyDescent="0.25">
      <c r="A2421" s="4"/>
      <c r="B2421" s="4"/>
    </row>
    <row r="2422" spans="1:2" x14ac:dyDescent="0.25">
      <c r="A2422" s="4"/>
      <c r="B2422" s="4"/>
    </row>
    <row r="2423" spans="1:2" x14ac:dyDescent="0.25">
      <c r="A2423" s="4"/>
      <c r="B2423" s="4"/>
    </row>
    <row r="2424" spans="1:2" x14ac:dyDescent="0.25">
      <c r="A2424" s="4"/>
      <c r="B2424" s="4"/>
    </row>
    <row r="2425" spans="1:2" x14ac:dyDescent="0.25">
      <c r="A2425" s="4"/>
      <c r="B2425" s="4"/>
    </row>
    <row r="2426" spans="1:2" x14ac:dyDescent="0.25">
      <c r="A2426" s="4"/>
      <c r="B2426" s="4"/>
    </row>
    <row r="2427" spans="1:2" x14ac:dyDescent="0.25">
      <c r="A2427" s="4"/>
      <c r="B2427" s="4"/>
    </row>
    <row r="2428" spans="1:2" x14ac:dyDescent="0.25">
      <c r="A2428" s="4"/>
      <c r="B2428" s="4"/>
    </row>
    <row r="2429" spans="1:2" x14ac:dyDescent="0.25">
      <c r="A2429" s="4"/>
      <c r="B2429" s="4"/>
    </row>
    <row r="2430" spans="1:2" x14ac:dyDescent="0.25">
      <c r="A2430" s="4"/>
      <c r="B2430" s="4"/>
    </row>
    <row r="2431" spans="1:2" x14ac:dyDescent="0.25">
      <c r="A2431" s="4"/>
      <c r="B2431" s="4"/>
    </row>
    <row r="2432" spans="1:2" x14ac:dyDescent="0.25">
      <c r="A2432" s="4"/>
      <c r="B2432" s="4"/>
    </row>
    <row r="2433" spans="1:2" x14ac:dyDescent="0.25">
      <c r="A2433" s="4"/>
      <c r="B2433" s="4"/>
    </row>
    <row r="2434" spans="1:2" x14ac:dyDescent="0.25">
      <c r="A2434" s="4"/>
      <c r="B2434" s="4"/>
    </row>
    <row r="2435" spans="1:2" x14ac:dyDescent="0.25">
      <c r="A2435" s="4"/>
      <c r="B2435" s="4"/>
    </row>
    <row r="2436" spans="1:2" x14ac:dyDescent="0.25">
      <c r="A2436" s="4"/>
      <c r="B2436" s="4"/>
    </row>
    <row r="2437" spans="1:2" x14ac:dyDescent="0.25">
      <c r="A2437" s="4"/>
      <c r="B2437" s="4"/>
    </row>
    <row r="2438" spans="1:2" x14ac:dyDescent="0.25">
      <c r="A2438" s="4"/>
      <c r="B2438" s="4"/>
    </row>
    <row r="2439" spans="1:2" x14ac:dyDescent="0.25">
      <c r="A2439" s="4"/>
      <c r="B2439" s="4"/>
    </row>
    <row r="2440" spans="1:2" x14ac:dyDescent="0.25">
      <c r="A2440" s="4"/>
      <c r="B2440" s="4"/>
    </row>
    <row r="2441" spans="1:2" x14ac:dyDescent="0.25">
      <c r="A2441" s="4"/>
      <c r="B2441" s="4"/>
    </row>
    <row r="2442" spans="1:2" x14ac:dyDescent="0.25">
      <c r="A2442" s="4"/>
      <c r="B2442" s="4"/>
    </row>
    <row r="2443" spans="1:2" x14ac:dyDescent="0.25">
      <c r="A2443" s="4"/>
      <c r="B2443" s="4"/>
    </row>
    <row r="2444" spans="1:2" x14ac:dyDescent="0.25">
      <c r="A2444" s="4"/>
      <c r="B2444" s="4"/>
    </row>
    <row r="2445" spans="1:2" x14ac:dyDescent="0.25">
      <c r="A2445" s="4"/>
      <c r="B2445" s="4"/>
    </row>
    <row r="2446" spans="1:2" x14ac:dyDescent="0.25">
      <c r="A2446" s="4"/>
      <c r="B2446" s="4"/>
    </row>
    <row r="2447" spans="1:2" x14ac:dyDescent="0.25">
      <c r="A2447" s="4"/>
      <c r="B2447" s="4"/>
    </row>
    <row r="2448" spans="1:2" x14ac:dyDescent="0.25">
      <c r="A2448" s="4"/>
      <c r="B2448" s="4"/>
    </row>
    <row r="2449" spans="1:2" x14ac:dyDescent="0.25">
      <c r="A2449" s="4"/>
      <c r="B2449" s="4"/>
    </row>
    <row r="2450" spans="1:2" x14ac:dyDescent="0.25">
      <c r="A2450" s="4"/>
      <c r="B2450" s="4"/>
    </row>
    <row r="2451" spans="1:2" x14ac:dyDescent="0.25">
      <c r="A2451" s="4"/>
      <c r="B2451" s="4"/>
    </row>
    <row r="2452" spans="1:2" x14ac:dyDescent="0.25">
      <c r="A2452" s="4"/>
      <c r="B2452" s="4"/>
    </row>
    <row r="2453" spans="1:2" x14ac:dyDescent="0.25">
      <c r="A2453" s="4"/>
      <c r="B2453" s="4"/>
    </row>
    <row r="2454" spans="1:2" x14ac:dyDescent="0.25">
      <c r="A2454" s="4"/>
      <c r="B2454" s="4"/>
    </row>
    <row r="2455" spans="1:2" x14ac:dyDescent="0.25">
      <c r="A2455" s="4"/>
      <c r="B2455" s="4"/>
    </row>
    <row r="2456" spans="1:2" x14ac:dyDescent="0.25">
      <c r="A2456" s="4"/>
      <c r="B2456" s="4"/>
    </row>
    <row r="2457" spans="1:2" x14ac:dyDescent="0.25">
      <c r="A2457" s="4"/>
      <c r="B2457" s="4"/>
    </row>
    <row r="2458" spans="1:2" x14ac:dyDescent="0.25">
      <c r="A2458" s="4"/>
      <c r="B2458" s="4"/>
    </row>
    <row r="2459" spans="1:2" x14ac:dyDescent="0.25">
      <c r="A2459" s="4"/>
      <c r="B2459" s="4"/>
    </row>
    <row r="2460" spans="1:2" x14ac:dyDescent="0.25">
      <c r="A2460" s="4"/>
      <c r="B2460" s="4"/>
    </row>
    <row r="2461" spans="1:2" x14ac:dyDescent="0.25">
      <c r="A2461" s="4"/>
      <c r="B2461" s="4"/>
    </row>
    <row r="2462" spans="1:2" x14ac:dyDescent="0.25">
      <c r="A2462" s="4"/>
      <c r="B2462" s="4"/>
    </row>
    <row r="2463" spans="1:2" x14ac:dyDescent="0.25">
      <c r="A2463" s="4"/>
      <c r="B2463" s="4"/>
    </row>
    <row r="2464" spans="1:2" x14ac:dyDescent="0.25">
      <c r="A2464" s="4"/>
      <c r="B2464" s="4"/>
    </row>
    <row r="2465" spans="1:2" x14ac:dyDescent="0.25">
      <c r="A2465" s="4"/>
      <c r="B2465" s="4"/>
    </row>
    <row r="2466" spans="1:2" x14ac:dyDescent="0.25">
      <c r="A2466" s="4"/>
      <c r="B2466" s="4"/>
    </row>
    <row r="2467" spans="1:2" x14ac:dyDescent="0.25">
      <c r="A2467" s="4"/>
      <c r="B2467" s="4"/>
    </row>
    <row r="2468" spans="1:2" x14ac:dyDescent="0.25">
      <c r="A2468" s="4"/>
      <c r="B2468" s="4"/>
    </row>
    <row r="2469" spans="1:2" x14ac:dyDescent="0.25">
      <c r="A2469" s="4"/>
      <c r="B2469" s="4"/>
    </row>
    <row r="2470" spans="1:2" x14ac:dyDescent="0.25">
      <c r="A2470" s="4"/>
      <c r="B2470" s="4"/>
    </row>
    <row r="2471" spans="1:2" x14ac:dyDescent="0.25">
      <c r="A2471" s="4"/>
      <c r="B2471" s="4"/>
    </row>
    <row r="2472" spans="1:2" x14ac:dyDescent="0.25">
      <c r="A2472" s="4"/>
      <c r="B2472" s="4"/>
    </row>
    <row r="2473" spans="1:2" x14ac:dyDescent="0.25">
      <c r="A2473" s="4"/>
      <c r="B2473" s="4"/>
    </row>
    <row r="2474" spans="1:2" x14ac:dyDescent="0.25">
      <c r="A2474" s="4"/>
      <c r="B2474" s="4"/>
    </row>
    <row r="2475" spans="1:2" x14ac:dyDescent="0.25">
      <c r="A2475" s="4"/>
      <c r="B2475" s="4"/>
    </row>
    <row r="2476" spans="1:2" x14ac:dyDescent="0.25">
      <c r="A2476" s="4"/>
      <c r="B2476" s="4"/>
    </row>
    <row r="2477" spans="1:2" x14ac:dyDescent="0.25">
      <c r="A2477" s="4"/>
      <c r="B2477" s="4"/>
    </row>
    <row r="2478" spans="1:2" x14ac:dyDescent="0.25">
      <c r="A2478" s="4"/>
      <c r="B2478" s="4"/>
    </row>
    <row r="2479" spans="1:2" x14ac:dyDescent="0.25">
      <c r="A2479" s="4"/>
      <c r="B2479" s="4"/>
    </row>
    <row r="2480" spans="1:2" x14ac:dyDescent="0.25">
      <c r="A2480" s="4"/>
      <c r="B2480" s="4"/>
    </row>
    <row r="2481" spans="1:2" x14ac:dyDescent="0.25">
      <c r="A2481" s="4"/>
      <c r="B2481" s="4"/>
    </row>
    <row r="2482" spans="1:2" x14ac:dyDescent="0.25">
      <c r="A2482" s="4"/>
      <c r="B2482" s="4"/>
    </row>
    <row r="2483" spans="1:2" x14ac:dyDescent="0.25">
      <c r="A2483" s="4"/>
      <c r="B2483" s="4"/>
    </row>
    <row r="2484" spans="1:2" x14ac:dyDescent="0.25">
      <c r="A2484" s="4"/>
      <c r="B2484" s="4"/>
    </row>
    <row r="2485" spans="1:2" x14ac:dyDescent="0.25">
      <c r="A2485" s="4"/>
      <c r="B2485" s="4"/>
    </row>
    <row r="2486" spans="1:2" x14ac:dyDescent="0.25">
      <c r="A2486" s="4"/>
      <c r="B2486" s="4"/>
    </row>
    <row r="2487" spans="1:2" x14ac:dyDescent="0.25">
      <c r="A2487" s="4"/>
      <c r="B2487" s="4"/>
    </row>
    <row r="2488" spans="1:2" x14ac:dyDescent="0.25">
      <c r="A2488" s="4"/>
      <c r="B2488" s="4"/>
    </row>
    <row r="2489" spans="1:2" x14ac:dyDescent="0.25">
      <c r="A2489" s="4"/>
      <c r="B2489" s="4"/>
    </row>
    <row r="2490" spans="1:2" x14ac:dyDescent="0.25">
      <c r="A2490" s="4"/>
      <c r="B2490" s="4"/>
    </row>
    <row r="2491" spans="1:2" x14ac:dyDescent="0.25">
      <c r="A2491" s="4"/>
      <c r="B2491" s="4"/>
    </row>
    <row r="2492" spans="1:2" x14ac:dyDescent="0.25">
      <c r="A2492" s="4"/>
      <c r="B2492" s="4"/>
    </row>
    <row r="2493" spans="1:2" x14ac:dyDescent="0.25">
      <c r="A2493" s="4"/>
      <c r="B2493" s="4"/>
    </row>
    <row r="2494" spans="1:2" x14ac:dyDescent="0.25">
      <c r="A2494" s="4"/>
      <c r="B2494" s="4"/>
    </row>
    <row r="2495" spans="1:2" x14ac:dyDescent="0.25">
      <c r="A2495" s="4"/>
      <c r="B2495" s="4"/>
    </row>
    <row r="2496" spans="1:2" x14ac:dyDescent="0.25">
      <c r="A2496" s="4"/>
      <c r="B2496" s="4"/>
    </row>
    <row r="2497" spans="1:2" x14ac:dyDescent="0.25">
      <c r="A2497" s="4"/>
      <c r="B2497" s="4"/>
    </row>
    <row r="2498" spans="1:2" x14ac:dyDescent="0.25">
      <c r="A2498" s="4"/>
      <c r="B2498" s="4"/>
    </row>
    <row r="2499" spans="1:2" x14ac:dyDescent="0.25">
      <c r="A2499" s="4"/>
      <c r="B2499" s="4"/>
    </row>
    <row r="2500" spans="1:2" x14ac:dyDescent="0.25">
      <c r="A2500" s="4"/>
      <c r="B2500" s="4"/>
    </row>
    <row r="2501" spans="1:2" x14ac:dyDescent="0.25">
      <c r="A2501" s="4"/>
      <c r="B2501" s="4"/>
    </row>
    <row r="2502" spans="1:2" x14ac:dyDescent="0.25">
      <c r="A2502" s="4"/>
      <c r="B2502" s="4"/>
    </row>
    <row r="2503" spans="1:2" x14ac:dyDescent="0.25">
      <c r="A2503" s="4"/>
      <c r="B2503" s="4"/>
    </row>
    <row r="2504" spans="1:2" x14ac:dyDescent="0.25">
      <c r="A2504" s="4"/>
      <c r="B2504" s="4"/>
    </row>
    <row r="2505" spans="1:2" x14ac:dyDescent="0.25">
      <c r="A2505" s="4"/>
      <c r="B2505" s="4"/>
    </row>
    <row r="2506" spans="1:2" x14ac:dyDescent="0.25">
      <c r="A2506" s="4"/>
      <c r="B2506" s="4"/>
    </row>
    <row r="2507" spans="1:2" x14ac:dyDescent="0.25">
      <c r="A2507" s="4"/>
      <c r="B2507" s="4"/>
    </row>
    <row r="2508" spans="1:2" x14ac:dyDescent="0.25">
      <c r="A2508" s="4"/>
      <c r="B2508" s="4"/>
    </row>
    <row r="2509" spans="1:2" x14ac:dyDescent="0.25">
      <c r="A2509" s="4"/>
      <c r="B2509" s="4"/>
    </row>
    <row r="2510" spans="1:2" x14ac:dyDescent="0.25">
      <c r="A2510" s="4"/>
      <c r="B2510" s="4"/>
    </row>
    <row r="2511" spans="1:2" x14ac:dyDescent="0.25">
      <c r="A2511" s="4"/>
      <c r="B2511" s="4"/>
    </row>
    <row r="2512" spans="1:2" x14ac:dyDescent="0.25">
      <c r="A2512" s="4"/>
      <c r="B2512" s="4"/>
    </row>
    <row r="2513" spans="1:2" x14ac:dyDescent="0.25">
      <c r="A2513" s="4"/>
      <c r="B2513" s="4"/>
    </row>
    <row r="2514" spans="1:2" x14ac:dyDescent="0.25">
      <c r="A2514" s="4"/>
      <c r="B2514" s="4"/>
    </row>
    <row r="2515" spans="1:2" x14ac:dyDescent="0.25">
      <c r="A2515" s="4"/>
      <c r="B2515" s="4"/>
    </row>
    <row r="2516" spans="1:2" x14ac:dyDescent="0.25">
      <c r="A2516" s="4"/>
      <c r="B2516" s="4"/>
    </row>
    <row r="2517" spans="1:2" x14ac:dyDescent="0.25">
      <c r="A2517" s="4"/>
      <c r="B2517" s="4"/>
    </row>
    <row r="2518" spans="1:2" x14ac:dyDescent="0.25">
      <c r="A2518" s="4"/>
      <c r="B2518" s="4"/>
    </row>
    <row r="2519" spans="1:2" x14ac:dyDescent="0.25">
      <c r="A2519" s="4"/>
      <c r="B2519" s="4"/>
    </row>
    <row r="2520" spans="1:2" x14ac:dyDescent="0.25">
      <c r="A2520" s="4"/>
      <c r="B2520" s="4"/>
    </row>
    <row r="2521" spans="1:2" x14ac:dyDescent="0.25">
      <c r="A2521" s="4"/>
      <c r="B2521" s="4"/>
    </row>
    <row r="2522" spans="1:2" x14ac:dyDescent="0.25">
      <c r="A2522" s="4"/>
      <c r="B2522" s="4"/>
    </row>
    <row r="2523" spans="1:2" x14ac:dyDescent="0.25">
      <c r="A2523" s="4"/>
      <c r="B2523" s="4"/>
    </row>
    <row r="2524" spans="1:2" x14ac:dyDescent="0.25">
      <c r="A2524" s="4"/>
      <c r="B2524" s="4"/>
    </row>
    <row r="2525" spans="1:2" x14ac:dyDescent="0.25">
      <c r="A2525" s="4"/>
      <c r="B2525" s="4"/>
    </row>
    <row r="2526" spans="1:2" x14ac:dyDescent="0.25">
      <c r="A2526" s="4"/>
      <c r="B2526" s="4"/>
    </row>
    <row r="2527" spans="1:2" x14ac:dyDescent="0.25">
      <c r="A2527" s="4"/>
      <c r="B2527" s="4"/>
    </row>
    <row r="2528" spans="1:2" x14ac:dyDescent="0.25">
      <c r="A2528" s="4"/>
      <c r="B2528" s="4"/>
    </row>
    <row r="2529" spans="1:2" x14ac:dyDescent="0.25">
      <c r="A2529" s="4"/>
      <c r="B2529" s="4"/>
    </row>
    <row r="2530" spans="1:2" x14ac:dyDescent="0.25">
      <c r="A2530" s="4"/>
      <c r="B2530" s="4"/>
    </row>
    <row r="2531" spans="1:2" x14ac:dyDescent="0.25">
      <c r="A2531" s="4"/>
      <c r="B2531" s="4"/>
    </row>
    <row r="2532" spans="1:2" x14ac:dyDescent="0.25">
      <c r="A2532" s="4"/>
      <c r="B2532" s="4"/>
    </row>
    <row r="2533" spans="1:2" x14ac:dyDescent="0.25">
      <c r="A2533" s="4"/>
      <c r="B2533" s="4"/>
    </row>
    <row r="2534" spans="1:2" x14ac:dyDescent="0.25">
      <c r="A2534" s="4"/>
      <c r="B2534" s="4"/>
    </row>
    <row r="2535" spans="1:2" x14ac:dyDescent="0.25">
      <c r="A2535" s="4"/>
      <c r="B2535" s="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78"/>
  <sheetViews>
    <sheetView workbookViewId="0">
      <pane ySplit="1" topLeftCell="A149" activePane="bottomLeft" state="frozen"/>
      <selection pane="bottomLeft" activeCell="R128" sqref="R128"/>
    </sheetView>
  </sheetViews>
  <sheetFormatPr defaultColWidth="9.140625" defaultRowHeight="15" x14ac:dyDescent="0.25"/>
  <cols>
    <col min="1" max="1" width="6.42578125" style="11" bestFit="1" customWidth="1"/>
    <col min="2" max="2" width="6.7109375" style="5" bestFit="1" customWidth="1"/>
    <col min="3" max="3" width="7.140625" style="12" bestFit="1" customWidth="1"/>
    <col min="4" max="4" width="7.140625" style="4" customWidth="1"/>
    <col min="5" max="5" width="11.42578125" style="4" hidden="1" customWidth="1"/>
    <col min="6" max="6" width="12.85546875" style="4" hidden="1" customWidth="1"/>
    <col min="7" max="7" width="19" style="4" hidden="1" customWidth="1"/>
    <col min="8" max="8" width="23.28515625" style="4" hidden="1" customWidth="1"/>
    <col min="9" max="9" width="19" style="4" hidden="1" customWidth="1"/>
    <col min="10" max="10" width="24" style="4" hidden="1" customWidth="1"/>
    <col min="11" max="11" width="31.42578125" style="4" hidden="1" customWidth="1"/>
    <col min="12" max="12" width="15.28515625" style="4" hidden="1" customWidth="1"/>
    <col min="13" max="13" width="17" style="4" hidden="1" customWidth="1"/>
    <col min="14" max="14" width="14.7109375" style="4" hidden="1" customWidth="1"/>
    <col min="15" max="15" width="14.28515625" style="4" hidden="1" customWidth="1"/>
    <col min="16" max="16" width="18.85546875" style="4" hidden="1" customWidth="1"/>
    <col min="17" max="17" width="19.7109375" style="4" hidden="1" customWidth="1"/>
    <col min="18" max="18" width="34.42578125" style="4" bestFit="1" customWidth="1"/>
    <col min="19" max="19" width="34.42578125" style="4" customWidth="1"/>
    <col min="20" max="20" width="21.42578125" customWidth="1"/>
    <col min="21" max="21" width="79.140625" style="4" bestFit="1" customWidth="1"/>
    <col min="22" max="24" width="9.140625" style="4"/>
    <col min="25" max="25" width="33" style="4" customWidth="1"/>
    <col min="26" max="16384" width="9.140625" style="4"/>
  </cols>
  <sheetData>
    <row r="1" spans="1:25" x14ac:dyDescent="0.25">
      <c r="A1" s="11" t="s">
        <v>122</v>
      </c>
      <c r="B1" s="5" t="s">
        <v>61</v>
      </c>
      <c r="C1" s="12" t="s">
        <v>34</v>
      </c>
      <c r="D1" s="4" t="s">
        <v>63</v>
      </c>
      <c r="E1" s="4" t="s">
        <v>43</v>
      </c>
      <c r="F1" s="4" t="s">
        <v>36</v>
      </c>
      <c r="G1" s="4" t="s">
        <v>38</v>
      </c>
      <c r="H1" s="4" t="s">
        <v>64</v>
      </c>
      <c r="I1" s="4" t="s">
        <v>144</v>
      </c>
      <c r="J1" s="4" t="s">
        <v>45</v>
      </c>
      <c r="K1" s="4" t="s">
        <v>35</v>
      </c>
      <c r="L1" s="4" t="s">
        <v>37</v>
      </c>
      <c r="M1" s="4" t="s">
        <v>39</v>
      </c>
      <c r="N1" s="4" t="s">
        <v>40</v>
      </c>
      <c r="O1" s="4" t="s">
        <v>41</v>
      </c>
      <c r="P1" s="4" t="s">
        <v>42</v>
      </c>
      <c r="Q1" s="4" t="s">
        <v>44</v>
      </c>
      <c r="R1" s="4" t="s">
        <v>202</v>
      </c>
      <c r="S1" s="4" t="s">
        <v>423</v>
      </c>
      <c r="T1" s="4" t="s">
        <v>205</v>
      </c>
      <c r="U1" s="4" t="s">
        <v>206</v>
      </c>
      <c r="V1" s="4" t="s">
        <v>428</v>
      </c>
      <c r="Y1" s="6" t="s">
        <v>155</v>
      </c>
    </row>
    <row r="2" spans="1:25" x14ac:dyDescent="0.25">
      <c r="A2" s="4">
        <v>70</v>
      </c>
      <c r="B2" s="4" t="s">
        <v>212</v>
      </c>
      <c r="C2" s="4">
        <v>0</v>
      </c>
      <c r="D2" s="4">
        <v>0</v>
      </c>
      <c r="R2" s="4" t="s">
        <v>203</v>
      </c>
      <c r="T2" s="4"/>
    </row>
    <row r="3" spans="1:25" x14ac:dyDescent="0.25">
      <c r="A3" s="4">
        <v>70</v>
      </c>
      <c r="B3" s="4" t="s">
        <v>212</v>
      </c>
      <c r="C3" s="4">
        <v>1</v>
      </c>
      <c r="D3" s="4">
        <v>0</v>
      </c>
      <c r="R3" s="4" t="s">
        <v>204</v>
      </c>
      <c r="T3" s="4" t="s">
        <v>208</v>
      </c>
      <c r="U3" s="4" t="s">
        <v>210</v>
      </c>
      <c r="V3" s="4" t="s">
        <v>209</v>
      </c>
    </row>
    <row r="4" spans="1:25" x14ac:dyDescent="0.25">
      <c r="A4" s="4">
        <v>70</v>
      </c>
      <c r="B4" s="4" t="s">
        <v>212</v>
      </c>
      <c r="C4" s="4">
        <v>2</v>
      </c>
      <c r="D4" s="4">
        <v>0</v>
      </c>
      <c r="R4" s="4" t="s">
        <v>204</v>
      </c>
      <c r="T4" s="4" t="s">
        <v>208</v>
      </c>
      <c r="U4" s="4" t="s">
        <v>211</v>
      </c>
    </row>
    <row r="5" spans="1:25" x14ac:dyDescent="0.25">
      <c r="A5">
        <v>71</v>
      </c>
      <c r="B5" t="s">
        <v>258</v>
      </c>
      <c r="C5" s="4">
        <v>0</v>
      </c>
      <c r="D5" s="4">
        <v>0</v>
      </c>
      <c r="R5" s="4" t="s">
        <v>203</v>
      </c>
      <c r="T5" s="4"/>
    </row>
    <row r="6" spans="1:25" customFormat="1" x14ac:dyDescent="0.25">
      <c r="A6">
        <v>71</v>
      </c>
      <c r="B6" t="s">
        <v>258</v>
      </c>
      <c r="C6" s="4">
        <v>1</v>
      </c>
      <c r="D6" s="4">
        <v>0</v>
      </c>
      <c r="R6" s="4" t="s">
        <v>204</v>
      </c>
      <c r="S6" s="4" t="s">
        <v>262</v>
      </c>
      <c r="T6" s="4" t="s">
        <v>266</v>
      </c>
      <c r="U6" s="4" t="s">
        <v>267</v>
      </c>
      <c r="V6" s="4" t="s">
        <v>209</v>
      </c>
    </row>
    <row r="7" spans="1:25" customFormat="1" x14ac:dyDescent="0.25">
      <c r="A7">
        <v>71</v>
      </c>
      <c r="B7" t="s">
        <v>258</v>
      </c>
      <c r="C7" s="4">
        <v>2</v>
      </c>
      <c r="D7" s="4">
        <v>0</v>
      </c>
      <c r="R7" s="4" t="s">
        <v>264</v>
      </c>
      <c r="S7" t="s">
        <v>263</v>
      </c>
      <c r="T7" s="4" t="s">
        <v>266</v>
      </c>
      <c r="V7" t="s">
        <v>209</v>
      </c>
    </row>
    <row r="8" spans="1:25" customFormat="1" x14ac:dyDescent="0.25">
      <c r="A8">
        <v>71</v>
      </c>
      <c r="B8" t="s">
        <v>258</v>
      </c>
      <c r="C8" s="4">
        <v>3</v>
      </c>
      <c r="D8" s="4">
        <v>0</v>
      </c>
      <c r="R8" s="4" t="s">
        <v>265</v>
      </c>
      <c r="S8" t="s">
        <v>268</v>
      </c>
      <c r="U8" t="s">
        <v>269</v>
      </c>
      <c r="V8" t="s">
        <v>270</v>
      </c>
    </row>
    <row r="9" spans="1:25" customFormat="1" x14ac:dyDescent="0.25">
      <c r="A9">
        <v>72</v>
      </c>
      <c r="B9" t="s">
        <v>287</v>
      </c>
      <c r="C9" s="4">
        <v>1</v>
      </c>
      <c r="D9" s="4">
        <v>0</v>
      </c>
      <c r="R9" s="4" t="s">
        <v>264</v>
      </c>
      <c r="S9" t="s">
        <v>263</v>
      </c>
      <c r="T9" s="4" t="s">
        <v>294</v>
      </c>
      <c r="V9" t="s">
        <v>209</v>
      </c>
    </row>
    <row r="10" spans="1:25" customFormat="1" x14ac:dyDescent="0.25">
      <c r="A10">
        <v>72</v>
      </c>
      <c r="B10" t="s">
        <v>287</v>
      </c>
      <c r="C10" s="4">
        <v>2</v>
      </c>
      <c r="D10" s="4">
        <v>0</v>
      </c>
      <c r="R10" s="4" t="s">
        <v>288</v>
      </c>
      <c r="S10" t="s">
        <v>291</v>
      </c>
      <c r="T10" s="4" t="s">
        <v>294</v>
      </c>
      <c r="U10" t="s">
        <v>295</v>
      </c>
      <c r="V10" t="s">
        <v>298</v>
      </c>
    </row>
    <row r="11" spans="1:25" x14ac:dyDescent="0.25">
      <c r="A11">
        <v>72</v>
      </c>
      <c r="B11" t="s">
        <v>287</v>
      </c>
      <c r="C11" s="4">
        <v>3</v>
      </c>
      <c r="D11" s="4">
        <v>0</v>
      </c>
      <c r="R11" s="4" t="s">
        <v>289</v>
      </c>
      <c r="S11" s="4" t="s">
        <v>292</v>
      </c>
      <c r="T11" s="4" t="s">
        <v>294</v>
      </c>
      <c r="U11" s="4" t="s">
        <v>267</v>
      </c>
      <c r="V11" s="4" t="s">
        <v>297</v>
      </c>
    </row>
    <row r="12" spans="1:25" x14ac:dyDescent="0.25">
      <c r="A12">
        <v>72</v>
      </c>
      <c r="B12" t="s">
        <v>287</v>
      </c>
      <c r="C12" s="4">
        <v>4</v>
      </c>
      <c r="D12" s="4">
        <v>0</v>
      </c>
      <c r="R12" s="4" t="s">
        <v>290</v>
      </c>
      <c r="S12" s="4" t="s">
        <v>293</v>
      </c>
      <c r="T12" s="4" t="s">
        <v>294</v>
      </c>
      <c r="U12" s="4" t="s">
        <v>296</v>
      </c>
      <c r="V12" t="s">
        <v>298</v>
      </c>
    </row>
    <row r="13" spans="1:25" x14ac:dyDescent="0.25">
      <c r="A13">
        <v>73</v>
      </c>
      <c r="B13" t="s">
        <v>358</v>
      </c>
      <c r="C13" s="4">
        <v>0</v>
      </c>
      <c r="D13" s="4">
        <v>0</v>
      </c>
      <c r="R13" s="4" t="s">
        <v>203</v>
      </c>
      <c r="T13" s="4"/>
    </row>
    <row r="14" spans="1:25" x14ac:dyDescent="0.25">
      <c r="A14">
        <v>73</v>
      </c>
      <c r="B14" t="s">
        <v>358</v>
      </c>
      <c r="C14" s="4">
        <v>1</v>
      </c>
      <c r="D14" s="4">
        <v>0</v>
      </c>
      <c r="R14" s="4" t="s">
        <v>361</v>
      </c>
      <c r="S14" s="4" t="s">
        <v>362</v>
      </c>
      <c r="T14" s="4"/>
      <c r="U14" s="4" t="s">
        <v>363</v>
      </c>
      <c r="V14" s="4" t="s">
        <v>297</v>
      </c>
    </row>
    <row r="15" spans="1:25" x14ac:dyDescent="0.25">
      <c r="A15">
        <v>73</v>
      </c>
      <c r="B15" t="s">
        <v>358</v>
      </c>
      <c r="C15" s="4">
        <v>2</v>
      </c>
      <c r="D15" s="4">
        <v>0</v>
      </c>
      <c r="R15" s="4" t="s">
        <v>361</v>
      </c>
      <c r="S15" s="4" t="s">
        <v>362</v>
      </c>
      <c r="T15" s="4"/>
      <c r="U15" s="4" t="s">
        <v>364</v>
      </c>
      <c r="V15" s="4" t="s">
        <v>297</v>
      </c>
    </row>
    <row r="16" spans="1:25" x14ac:dyDescent="0.25">
      <c r="A16">
        <v>73</v>
      </c>
      <c r="B16" t="s">
        <v>358</v>
      </c>
      <c r="C16" s="4">
        <v>3</v>
      </c>
      <c r="D16" s="4">
        <v>0</v>
      </c>
      <c r="R16" s="4" t="s">
        <v>361</v>
      </c>
      <c r="S16" s="4" t="s">
        <v>365</v>
      </c>
      <c r="T16" s="4"/>
      <c r="U16" s="4" t="s">
        <v>366</v>
      </c>
      <c r="V16" s="4" t="s">
        <v>297</v>
      </c>
    </row>
    <row r="17" spans="1:22" x14ac:dyDescent="0.25">
      <c r="A17">
        <v>73</v>
      </c>
      <c r="B17" t="s">
        <v>358</v>
      </c>
      <c r="C17" s="4">
        <v>4</v>
      </c>
      <c r="D17" s="4">
        <v>0</v>
      </c>
      <c r="R17" s="4" t="s">
        <v>361</v>
      </c>
      <c r="S17" s="4" t="s">
        <v>365</v>
      </c>
      <c r="T17" s="4"/>
      <c r="U17" s="4" t="s">
        <v>367</v>
      </c>
      <c r="V17" s="4" t="s">
        <v>297</v>
      </c>
    </row>
    <row r="18" spans="1:22" x14ac:dyDescent="0.25">
      <c r="A18">
        <v>73</v>
      </c>
      <c r="B18" t="s">
        <v>358</v>
      </c>
      <c r="C18" s="4">
        <v>5</v>
      </c>
      <c r="D18" s="4">
        <v>0</v>
      </c>
      <c r="R18" s="4" t="s">
        <v>361</v>
      </c>
      <c r="S18" s="4" t="s">
        <v>365</v>
      </c>
      <c r="T18" s="4"/>
      <c r="U18" s="4" t="s">
        <v>368</v>
      </c>
      <c r="V18" s="4" t="s">
        <v>297</v>
      </c>
    </row>
    <row r="19" spans="1:22" x14ac:dyDescent="0.25">
      <c r="A19">
        <v>73</v>
      </c>
      <c r="B19" t="s">
        <v>358</v>
      </c>
      <c r="C19" s="4">
        <v>6</v>
      </c>
      <c r="D19" s="4">
        <v>0</v>
      </c>
      <c r="R19" s="4" t="s">
        <v>361</v>
      </c>
      <c r="S19" s="4" t="s">
        <v>369</v>
      </c>
      <c r="T19" s="4"/>
      <c r="U19" s="4" t="s">
        <v>370</v>
      </c>
      <c r="V19" s="4" t="s">
        <v>297</v>
      </c>
    </row>
    <row r="20" spans="1:22" x14ac:dyDescent="0.25">
      <c r="A20">
        <v>73</v>
      </c>
      <c r="B20" t="s">
        <v>358</v>
      </c>
      <c r="C20" s="4">
        <v>7</v>
      </c>
      <c r="D20" s="4">
        <v>0</v>
      </c>
      <c r="R20" s="4" t="s">
        <v>361</v>
      </c>
      <c r="S20" s="4" t="s">
        <v>369</v>
      </c>
      <c r="T20" s="4"/>
      <c r="U20" s="4" t="s">
        <v>371</v>
      </c>
      <c r="V20" s="4" t="s">
        <v>297</v>
      </c>
    </row>
    <row r="21" spans="1:22" x14ac:dyDescent="0.25">
      <c r="A21">
        <v>73</v>
      </c>
      <c r="B21" t="s">
        <v>358</v>
      </c>
      <c r="C21" s="4">
        <v>8</v>
      </c>
      <c r="D21" s="4">
        <v>0</v>
      </c>
      <c r="R21" s="4" t="s">
        <v>361</v>
      </c>
      <c r="S21" s="4" t="s">
        <v>369</v>
      </c>
      <c r="T21" s="4"/>
      <c r="U21" s="4" t="s">
        <v>372</v>
      </c>
      <c r="V21" s="4" t="s">
        <v>297</v>
      </c>
    </row>
    <row r="22" spans="1:22" x14ac:dyDescent="0.25">
      <c r="A22">
        <v>73</v>
      </c>
      <c r="B22" t="s">
        <v>358</v>
      </c>
      <c r="C22" s="4">
        <v>9</v>
      </c>
      <c r="D22" s="4">
        <v>0</v>
      </c>
      <c r="R22" s="4" t="s">
        <v>361</v>
      </c>
      <c r="S22" s="4" t="s">
        <v>369</v>
      </c>
      <c r="T22" s="4"/>
      <c r="U22" s="4" t="s">
        <v>373</v>
      </c>
      <c r="V22" s="4" t="s">
        <v>297</v>
      </c>
    </row>
    <row r="23" spans="1:22" x14ac:dyDescent="0.25">
      <c r="A23" s="4">
        <v>74</v>
      </c>
      <c r="B23" s="4" t="s">
        <v>412</v>
      </c>
      <c r="C23" s="4">
        <v>0</v>
      </c>
      <c r="D23" s="4">
        <v>0</v>
      </c>
      <c r="R23" s="4" t="s">
        <v>203</v>
      </c>
      <c r="T23" s="4"/>
    </row>
    <row r="24" spans="1:22" x14ac:dyDescent="0.25">
      <c r="A24" s="4">
        <v>74</v>
      </c>
      <c r="B24" s="4" t="s">
        <v>412</v>
      </c>
      <c r="C24" s="4">
        <v>1</v>
      </c>
      <c r="D24" s="4">
        <v>1</v>
      </c>
      <c r="R24" s="4" t="s">
        <v>416</v>
      </c>
      <c r="S24" s="4" t="s">
        <v>424</v>
      </c>
      <c r="T24" s="4"/>
      <c r="U24" s="4" t="s">
        <v>432</v>
      </c>
      <c r="V24" s="4" t="s">
        <v>414</v>
      </c>
    </row>
    <row r="25" spans="1:22" x14ac:dyDescent="0.25">
      <c r="A25" s="4">
        <v>74</v>
      </c>
      <c r="B25" s="4" t="s">
        <v>412</v>
      </c>
      <c r="C25" s="4">
        <v>2</v>
      </c>
      <c r="D25" s="4">
        <v>1</v>
      </c>
      <c r="R25" s="4" t="s">
        <v>416</v>
      </c>
      <c r="S25" s="4" t="s">
        <v>422</v>
      </c>
      <c r="T25" s="4"/>
      <c r="U25" s="4" t="s">
        <v>433</v>
      </c>
      <c r="V25" s="4" t="s">
        <v>414</v>
      </c>
    </row>
    <row r="26" spans="1:22" x14ac:dyDescent="0.25">
      <c r="A26" s="4">
        <v>74</v>
      </c>
      <c r="B26" s="4" t="s">
        <v>412</v>
      </c>
      <c r="C26" s="4">
        <v>3</v>
      </c>
      <c r="D26" s="4">
        <v>0</v>
      </c>
      <c r="R26" s="4" t="s">
        <v>416</v>
      </c>
      <c r="S26" s="4" t="s">
        <v>425</v>
      </c>
      <c r="T26" s="4"/>
      <c r="U26" s="4" t="s">
        <v>434</v>
      </c>
      <c r="V26" s="4" t="s">
        <v>414</v>
      </c>
    </row>
    <row r="27" spans="1:22" x14ac:dyDescent="0.25">
      <c r="A27" s="4">
        <v>74</v>
      </c>
      <c r="B27" s="4" t="s">
        <v>412</v>
      </c>
      <c r="C27" s="4">
        <v>4</v>
      </c>
      <c r="D27" s="4">
        <v>0</v>
      </c>
      <c r="R27" s="4" t="s">
        <v>416</v>
      </c>
      <c r="S27" s="4" t="s">
        <v>419</v>
      </c>
      <c r="T27" s="4"/>
      <c r="U27" s="4" t="s">
        <v>435</v>
      </c>
      <c r="V27" s="4" t="s">
        <v>414</v>
      </c>
    </row>
    <row r="28" spans="1:22" x14ac:dyDescent="0.25">
      <c r="A28" s="4">
        <v>74</v>
      </c>
      <c r="B28" s="4" t="s">
        <v>412</v>
      </c>
      <c r="C28" s="4">
        <v>5</v>
      </c>
      <c r="D28" s="4">
        <v>1</v>
      </c>
      <c r="R28" s="4" t="s">
        <v>416</v>
      </c>
      <c r="S28" s="4" t="s">
        <v>474</v>
      </c>
      <c r="T28" s="4"/>
      <c r="U28" s="4" t="s">
        <v>434</v>
      </c>
      <c r="V28" s="4" t="s">
        <v>414</v>
      </c>
    </row>
    <row r="29" spans="1:22" x14ac:dyDescent="0.25">
      <c r="A29" s="4">
        <v>74</v>
      </c>
      <c r="B29" s="4" t="s">
        <v>412</v>
      </c>
      <c r="C29" s="4">
        <v>6</v>
      </c>
      <c r="D29" s="4">
        <v>0</v>
      </c>
      <c r="R29" s="4" t="s">
        <v>416</v>
      </c>
      <c r="S29" s="4" t="s">
        <v>421</v>
      </c>
      <c r="T29" s="4"/>
      <c r="U29" s="4" t="s">
        <v>436</v>
      </c>
      <c r="V29" s="4" t="s">
        <v>414</v>
      </c>
    </row>
    <row r="30" spans="1:22" x14ac:dyDescent="0.25">
      <c r="A30" s="4">
        <v>74</v>
      </c>
      <c r="B30" s="4" t="s">
        <v>412</v>
      </c>
      <c r="C30" s="4">
        <v>7</v>
      </c>
      <c r="D30" s="4">
        <v>1</v>
      </c>
      <c r="R30" s="4" t="s">
        <v>416</v>
      </c>
      <c r="S30" s="4" t="s">
        <v>422</v>
      </c>
      <c r="T30" s="4"/>
      <c r="U30" s="4" t="s">
        <v>437</v>
      </c>
      <c r="V30" s="4" t="s">
        <v>414</v>
      </c>
    </row>
    <row r="31" spans="1:22" x14ac:dyDescent="0.25">
      <c r="A31" s="4">
        <v>74</v>
      </c>
      <c r="B31" s="4" t="s">
        <v>412</v>
      </c>
      <c r="C31" s="4">
        <v>8</v>
      </c>
      <c r="D31" s="4">
        <v>1</v>
      </c>
      <c r="R31" s="4" t="s">
        <v>416</v>
      </c>
      <c r="S31" s="4" t="s">
        <v>417</v>
      </c>
      <c r="T31" s="4"/>
      <c r="U31" s="4" t="s">
        <v>438</v>
      </c>
      <c r="V31" s="4" t="s">
        <v>414</v>
      </c>
    </row>
    <row r="32" spans="1:22" x14ac:dyDescent="0.25">
      <c r="A32" s="4">
        <v>74</v>
      </c>
      <c r="B32" s="4" t="s">
        <v>412</v>
      </c>
      <c r="C32" s="4">
        <v>9</v>
      </c>
      <c r="D32" s="4">
        <v>0</v>
      </c>
      <c r="R32" s="4" t="s">
        <v>416</v>
      </c>
      <c r="S32" s="4" t="s">
        <v>426</v>
      </c>
      <c r="T32" s="4"/>
      <c r="U32" s="4" t="s">
        <v>435</v>
      </c>
      <c r="V32" s="4" t="s">
        <v>415</v>
      </c>
    </row>
    <row r="33" spans="1:22" x14ac:dyDescent="0.25">
      <c r="A33" s="4">
        <v>74</v>
      </c>
      <c r="B33" s="4" t="s">
        <v>412</v>
      </c>
      <c r="C33" s="4">
        <v>10</v>
      </c>
      <c r="D33" s="4">
        <v>1</v>
      </c>
      <c r="R33" s="4" t="s">
        <v>416</v>
      </c>
      <c r="S33" s="4" t="s">
        <v>424</v>
      </c>
      <c r="T33" s="4"/>
      <c r="U33" s="4" t="s">
        <v>439</v>
      </c>
      <c r="V33" s="4" t="s">
        <v>414</v>
      </c>
    </row>
    <row r="34" spans="1:22" x14ac:dyDescent="0.25">
      <c r="A34" s="4">
        <v>74</v>
      </c>
      <c r="B34" s="4" t="s">
        <v>412</v>
      </c>
      <c r="C34" s="4">
        <v>11</v>
      </c>
      <c r="D34" s="4">
        <v>1</v>
      </c>
      <c r="R34" s="4" t="s">
        <v>416</v>
      </c>
      <c r="S34" s="4" t="s">
        <v>420</v>
      </c>
      <c r="T34" s="4"/>
      <c r="U34" s="4" t="s">
        <v>440</v>
      </c>
      <c r="V34" s="4" t="s">
        <v>414</v>
      </c>
    </row>
    <row r="35" spans="1:22" x14ac:dyDescent="0.25">
      <c r="A35" s="4">
        <v>74</v>
      </c>
      <c r="B35" s="4" t="s">
        <v>412</v>
      </c>
      <c r="C35" s="4">
        <v>12</v>
      </c>
      <c r="D35" s="4">
        <v>1</v>
      </c>
      <c r="R35" s="4" t="s">
        <v>416</v>
      </c>
      <c r="S35" s="4" t="s">
        <v>418</v>
      </c>
      <c r="T35" s="4"/>
      <c r="U35" s="4" t="s">
        <v>441</v>
      </c>
      <c r="V35" s="4" t="s">
        <v>414</v>
      </c>
    </row>
    <row r="36" spans="1:22" x14ac:dyDescent="0.25">
      <c r="A36" s="4">
        <v>74</v>
      </c>
      <c r="B36" s="4" t="s">
        <v>412</v>
      </c>
      <c r="C36" s="4">
        <v>13</v>
      </c>
      <c r="D36" s="4">
        <v>0</v>
      </c>
      <c r="R36" s="4" t="s">
        <v>416</v>
      </c>
      <c r="S36" s="4" t="s">
        <v>427</v>
      </c>
      <c r="T36" s="4"/>
      <c r="U36" s="4" t="s">
        <v>442</v>
      </c>
      <c r="V36" s="4" t="s">
        <v>414</v>
      </c>
    </row>
    <row r="37" spans="1:22" x14ac:dyDescent="0.25">
      <c r="A37" s="4">
        <v>74</v>
      </c>
      <c r="B37" s="4" t="s">
        <v>412</v>
      </c>
      <c r="C37" s="4">
        <v>14</v>
      </c>
      <c r="D37" s="4">
        <v>2</v>
      </c>
      <c r="R37" s="4" t="s">
        <v>416</v>
      </c>
      <c r="S37" s="4" t="s">
        <v>452</v>
      </c>
      <c r="T37" s="4"/>
      <c r="U37" s="4" t="s">
        <v>486</v>
      </c>
      <c r="V37" s="4" t="s">
        <v>414</v>
      </c>
    </row>
    <row r="38" spans="1:22" x14ac:dyDescent="0.25">
      <c r="A38" s="4">
        <v>74</v>
      </c>
      <c r="B38" s="4" t="s">
        <v>412</v>
      </c>
      <c r="C38" s="4">
        <v>15</v>
      </c>
      <c r="D38" s="4">
        <v>2</v>
      </c>
      <c r="R38" s="4" t="s">
        <v>416</v>
      </c>
      <c r="S38" s="4" t="s">
        <v>421</v>
      </c>
      <c r="T38" s="4"/>
      <c r="U38" s="4" t="s">
        <v>485</v>
      </c>
      <c r="V38" s="4" t="s">
        <v>415</v>
      </c>
    </row>
    <row r="39" spans="1:22" x14ac:dyDescent="0.25">
      <c r="A39" s="4">
        <v>74</v>
      </c>
      <c r="B39" s="4" t="s">
        <v>412</v>
      </c>
      <c r="C39" s="4">
        <v>16</v>
      </c>
      <c r="D39" s="4">
        <v>2</v>
      </c>
      <c r="R39" s="4" t="s">
        <v>416</v>
      </c>
      <c r="S39" s="4" t="s">
        <v>453</v>
      </c>
      <c r="T39" s="4"/>
      <c r="U39" s="4" t="s">
        <v>484</v>
      </c>
      <c r="V39" s="4" t="s">
        <v>414</v>
      </c>
    </row>
    <row r="40" spans="1:22" x14ac:dyDescent="0.25">
      <c r="A40" s="4">
        <v>74</v>
      </c>
      <c r="B40" s="4" t="s">
        <v>412</v>
      </c>
      <c r="C40" s="4">
        <v>17</v>
      </c>
      <c r="D40" s="4">
        <v>2</v>
      </c>
      <c r="R40" s="4" t="s">
        <v>416</v>
      </c>
      <c r="S40" s="4" t="s">
        <v>475</v>
      </c>
      <c r="T40" s="4"/>
      <c r="U40" s="4" t="s">
        <v>490</v>
      </c>
      <c r="V40" s="4" t="s">
        <v>414</v>
      </c>
    </row>
    <row r="41" spans="1:22" x14ac:dyDescent="0.25">
      <c r="A41" s="4">
        <v>74</v>
      </c>
      <c r="B41" s="4" t="s">
        <v>412</v>
      </c>
      <c r="C41" s="4">
        <v>18</v>
      </c>
      <c r="D41" s="4">
        <v>2</v>
      </c>
      <c r="R41" s="4" t="s">
        <v>416</v>
      </c>
      <c r="S41" s="4" t="s">
        <v>427</v>
      </c>
      <c r="T41" s="4"/>
      <c r="U41" s="4" t="s">
        <v>491</v>
      </c>
      <c r="V41" s="4" t="s">
        <v>414</v>
      </c>
    </row>
    <row r="42" spans="1:22" x14ac:dyDescent="0.25">
      <c r="A42" s="4">
        <v>74</v>
      </c>
      <c r="B42" s="4" t="s">
        <v>412</v>
      </c>
      <c r="C42" s="4">
        <v>19</v>
      </c>
      <c r="D42" s="4">
        <v>2</v>
      </c>
      <c r="R42" s="4" t="s">
        <v>416</v>
      </c>
      <c r="S42" s="4" t="s">
        <v>427</v>
      </c>
      <c r="T42" s="4"/>
      <c r="U42" s="4" t="s">
        <v>494</v>
      </c>
      <c r="V42" s="4" t="s">
        <v>414</v>
      </c>
    </row>
    <row r="43" spans="1:22" x14ac:dyDescent="0.25">
      <c r="A43" s="4">
        <v>74</v>
      </c>
      <c r="B43" s="4" t="s">
        <v>412</v>
      </c>
      <c r="C43" s="4">
        <v>20</v>
      </c>
      <c r="D43" s="4">
        <v>2</v>
      </c>
      <c r="R43" s="4" t="s">
        <v>416</v>
      </c>
      <c r="S43" s="4" t="s">
        <v>422</v>
      </c>
      <c r="T43" s="4"/>
      <c r="U43" s="4" t="s">
        <v>433</v>
      </c>
      <c r="V43" s="4" t="s">
        <v>414</v>
      </c>
    </row>
    <row r="44" spans="1:22" x14ac:dyDescent="0.25">
      <c r="A44" s="4">
        <v>74</v>
      </c>
      <c r="B44" s="4" t="s">
        <v>412</v>
      </c>
      <c r="C44" s="4">
        <v>21</v>
      </c>
      <c r="D44" s="4">
        <v>2</v>
      </c>
      <c r="R44" s="4" t="s">
        <v>416</v>
      </c>
      <c r="S44" s="4" t="s">
        <v>475</v>
      </c>
      <c r="T44" s="4"/>
      <c r="U44" s="4" t="s">
        <v>490</v>
      </c>
      <c r="V44" s="4" t="s">
        <v>415</v>
      </c>
    </row>
    <row r="45" spans="1:22" x14ac:dyDescent="0.25">
      <c r="A45" s="4">
        <v>74</v>
      </c>
      <c r="B45" s="4" t="s">
        <v>412</v>
      </c>
      <c r="C45" s="4">
        <v>22</v>
      </c>
      <c r="D45" s="4">
        <v>2</v>
      </c>
      <c r="R45" s="4" t="s">
        <v>416</v>
      </c>
      <c r="S45" s="4" t="s">
        <v>454</v>
      </c>
      <c r="T45" s="4"/>
      <c r="U45" s="4" t="s">
        <v>502</v>
      </c>
      <c r="V45" s="4" t="s">
        <v>414</v>
      </c>
    </row>
    <row r="46" spans="1:22" x14ac:dyDescent="0.25">
      <c r="A46" s="4">
        <v>74</v>
      </c>
      <c r="B46" s="4" t="s">
        <v>412</v>
      </c>
      <c r="C46" s="4">
        <v>23</v>
      </c>
      <c r="D46" s="4">
        <v>2</v>
      </c>
      <c r="R46" s="4" t="s">
        <v>416</v>
      </c>
      <c r="S46" s="4" t="s">
        <v>454</v>
      </c>
      <c r="T46" s="4"/>
      <c r="U46" s="4" t="s">
        <v>505</v>
      </c>
      <c r="V46" s="4" t="s">
        <v>414</v>
      </c>
    </row>
    <row r="47" spans="1:22" x14ac:dyDescent="0.25">
      <c r="A47" s="4">
        <v>74</v>
      </c>
      <c r="B47" s="4" t="s">
        <v>412</v>
      </c>
      <c r="C47" s="4">
        <v>24</v>
      </c>
      <c r="D47" s="4">
        <v>2</v>
      </c>
      <c r="R47" s="4" t="s">
        <v>416</v>
      </c>
      <c r="S47" s="4" t="s">
        <v>508</v>
      </c>
      <c r="T47" s="4"/>
      <c r="U47" s="4" t="s">
        <v>434</v>
      </c>
      <c r="V47" s="4" t="s">
        <v>414</v>
      </c>
    </row>
    <row r="48" spans="1:22" x14ac:dyDescent="0.25">
      <c r="A48" s="4">
        <v>74</v>
      </c>
      <c r="B48" s="4" t="s">
        <v>412</v>
      </c>
      <c r="C48" s="4">
        <v>25</v>
      </c>
      <c r="D48" s="4">
        <v>2</v>
      </c>
      <c r="R48" s="4" t="s">
        <v>416</v>
      </c>
      <c r="S48" s="4" t="s">
        <v>476</v>
      </c>
      <c r="T48" s="4"/>
      <c r="U48" s="4" t="s">
        <v>509</v>
      </c>
      <c r="V48" s="4" t="s">
        <v>414</v>
      </c>
    </row>
    <row r="49" spans="1:25" x14ac:dyDescent="0.25">
      <c r="A49" s="4">
        <v>74</v>
      </c>
      <c r="B49" s="4" t="s">
        <v>412</v>
      </c>
      <c r="C49" s="4">
        <v>26</v>
      </c>
      <c r="D49" s="4">
        <v>2</v>
      </c>
      <c r="R49" s="4" t="s">
        <v>416</v>
      </c>
      <c r="S49" s="4" t="s">
        <v>477</v>
      </c>
      <c r="T49" s="4"/>
      <c r="U49" s="4" t="s">
        <v>512</v>
      </c>
      <c r="V49" s="4" t="s">
        <v>414</v>
      </c>
    </row>
    <row r="50" spans="1:25" x14ac:dyDescent="0.25">
      <c r="A50" s="4">
        <v>74</v>
      </c>
      <c r="B50" s="4" t="s">
        <v>412</v>
      </c>
      <c r="C50" s="4">
        <v>27</v>
      </c>
      <c r="D50" s="4">
        <v>2</v>
      </c>
      <c r="R50" s="4" t="s">
        <v>416</v>
      </c>
      <c r="S50" s="4" t="s">
        <v>478</v>
      </c>
      <c r="T50" s="4"/>
      <c r="U50" s="4" t="s">
        <v>490</v>
      </c>
      <c r="V50" s="4" t="s">
        <v>414</v>
      </c>
    </row>
    <row r="51" spans="1:25" x14ac:dyDescent="0.25">
      <c r="A51" s="4">
        <v>74</v>
      </c>
      <c r="B51" s="4" t="s">
        <v>412</v>
      </c>
      <c r="C51" s="4">
        <v>28</v>
      </c>
      <c r="D51" s="4">
        <v>2</v>
      </c>
      <c r="R51" s="4" t="s">
        <v>416</v>
      </c>
      <c r="S51" s="4" t="s">
        <v>453</v>
      </c>
      <c r="T51" s="4"/>
      <c r="U51" s="4" t="s">
        <v>484</v>
      </c>
      <c r="V51" s="4" t="s">
        <v>451</v>
      </c>
    </row>
    <row r="52" spans="1:25" x14ac:dyDescent="0.25">
      <c r="A52" s="4">
        <v>74</v>
      </c>
      <c r="B52" s="4" t="s">
        <v>412</v>
      </c>
      <c r="C52" s="4">
        <v>29</v>
      </c>
      <c r="D52" s="4">
        <v>2</v>
      </c>
      <c r="R52" s="4" t="s">
        <v>416</v>
      </c>
      <c r="S52" s="4" t="s">
        <v>452</v>
      </c>
      <c r="T52" s="4"/>
      <c r="U52" s="4" t="s">
        <v>486</v>
      </c>
      <c r="V52" s="4" t="s">
        <v>451</v>
      </c>
    </row>
    <row r="53" spans="1:25" x14ac:dyDescent="0.25">
      <c r="A53" s="4"/>
      <c r="B53" s="4"/>
      <c r="C53" s="4"/>
      <c r="T53" s="4"/>
    </row>
    <row r="54" spans="1:25" x14ac:dyDescent="0.25">
      <c r="A54" s="4">
        <v>75</v>
      </c>
      <c r="B54" s="4" t="s">
        <v>535</v>
      </c>
      <c r="C54" s="4">
        <v>0</v>
      </c>
      <c r="D54" s="4">
        <v>0</v>
      </c>
      <c r="R54" s="4" t="s">
        <v>203</v>
      </c>
      <c r="T54" s="4"/>
    </row>
    <row r="55" spans="1:25" x14ac:dyDescent="0.25">
      <c r="A55" s="4">
        <v>75</v>
      </c>
      <c r="B55" s="4" t="s">
        <v>535</v>
      </c>
      <c r="C55" s="4">
        <v>1</v>
      </c>
      <c r="D55" s="4">
        <v>0</v>
      </c>
      <c r="R55" s="4" t="s">
        <v>264</v>
      </c>
      <c r="S55" s="4" t="s">
        <v>524</v>
      </c>
      <c r="T55" s="4" t="s">
        <v>542</v>
      </c>
      <c r="V55" s="4" t="s">
        <v>209</v>
      </c>
    </row>
    <row r="56" spans="1:25" x14ac:dyDescent="0.25">
      <c r="A56" s="4">
        <v>75</v>
      </c>
      <c r="B56" s="4" t="s">
        <v>535</v>
      </c>
      <c r="C56" s="4">
        <v>2</v>
      </c>
      <c r="D56" s="4">
        <v>0</v>
      </c>
      <c r="R56" s="4" t="s">
        <v>264</v>
      </c>
      <c r="S56" s="4" t="s">
        <v>537</v>
      </c>
      <c r="T56" s="4" t="s">
        <v>540</v>
      </c>
      <c r="V56" s="4" t="s">
        <v>209</v>
      </c>
    </row>
    <row r="57" spans="1:25" x14ac:dyDescent="0.25">
      <c r="A57" s="4">
        <v>75</v>
      </c>
      <c r="B57" s="4" t="s">
        <v>535</v>
      </c>
      <c r="C57" s="4">
        <v>3</v>
      </c>
      <c r="D57" s="4">
        <v>0</v>
      </c>
      <c r="R57" s="4" t="s">
        <v>264</v>
      </c>
      <c r="S57" s="4" t="s">
        <v>538</v>
      </c>
      <c r="T57" s="4" t="s">
        <v>539</v>
      </c>
      <c r="V57" s="4" t="s">
        <v>209</v>
      </c>
    </row>
    <row r="58" spans="1:25" x14ac:dyDescent="0.25">
      <c r="A58" s="4">
        <v>75</v>
      </c>
      <c r="B58" s="4" t="s">
        <v>535</v>
      </c>
      <c r="C58" s="4">
        <v>4</v>
      </c>
      <c r="D58" s="4">
        <v>0</v>
      </c>
      <c r="R58" s="4" t="s">
        <v>264</v>
      </c>
      <c r="S58" s="4" t="s">
        <v>541</v>
      </c>
      <c r="T58" s="4" t="s">
        <v>543</v>
      </c>
      <c r="V58" s="4" t="s">
        <v>209</v>
      </c>
    </row>
    <row r="59" spans="1:25" x14ac:dyDescent="0.25">
      <c r="A59" s="4">
        <v>75</v>
      </c>
      <c r="B59" s="4" t="s">
        <v>535</v>
      </c>
      <c r="C59" s="4">
        <v>5</v>
      </c>
      <c r="D59" s="4">
        <v>0</v>
      </c>
      <c r="R59" s="4" t="s">
        <v>264</v>
      </c>
      <c r="S59" s="4" t="s">
        <v>549</v>
      </c>
      <c r="T59" s="4" t="s">
        <v>544</v>
      </c>
      <c r="U59" s="4" t="s">
        <v>544</v>
      </c>
      <c r="V59" s="4" t="s">
        <v>209</v>
      </c>
    </row>
    <row r="60" spans="1:25" x14ac:dyDescent="0.25">
      <c r="A60" s="4">
        <v>75</v>
      </c>
      <c r="B60" s="4" t="s">
        <v>535</v>
      </c>
      <c r="C60" s="4">
        <v>6</v>
      </c>
      <c r="D60" s="4">
        <v>0</v>
      </c>
      <c r="Y60" s="4" t="s">
        <v>831</v>
      </c>
    </row>
    <row r="61" spans="1:25" x14ac:dyDescent="0.25">
      <c r="A61" s="4">
        <v>75</v>
      </c>
      <c r="B61" s="4" t="s">
        <v>535</v>
      </c>
      <c r="C61" s="4">
        <v>7</v>
      </c>
      <c r="D61" s="4">
        <v>0</v>
      </c>
      <c r="Y61" s="4" t="s">
        <v>832</v>
      </c>
    </row>
    <row r="62" spans="1:25" x14ac:dyDescent="0.25">
      <c r="A62" s="4">
        <v>75</v>
      </c>
      <c r="B62" s="4" t="s">
        <v>535</v>
      </c>
      <c r="C62" s="4">
        <v>8</v>
      </c>
      <c r="D62" s="4">
        <v>0</v>
      </c>
      <c r="Y62" s="8" t="s">
        <v>833</v>
      </c>
    </row>
    <row r="63" spans="1:25" x14ac:dyDescent="0.25">
      <c r="A63" s="4">
        <v>75</v>
      </c>
      <c r="B63" s="4" t="s">
        <v>535</v>
      </c>
      <c r="C63" s="4">
        <v>9</v>
      </c>
      <c r="D63" s="4">
        <v>0</v>
      </c>
      <c r="Y63" s="8" t="s">
        <v>834</v>
      </c>
    </row>
    <row r="64" spans="1:25" x14ac:dyDescent="0.25">
      <c r="A64" s="4">
        <v>75</v>
      </c>
      <c r="B64" s="4" t="s">
        <v>535</v>
      </c>
      <c r="C64" s="4">
        <v>10</v>
      </c>
      <c r="D64" s="4">
        <v>0</v>
      </c>
      <c r="Y64" s="35" t="s">
        <v>835</v>
      </c>
    </row>
    <row r="65" spans="1:28" x14ac:dyDescent="0.25">
      <c r="A65" s="4"/>
      <c r="B65" s="4"/>
      <c r="C65" s="4"/>
      <c r="T65" s="4"/>
    </row>
    <row r="66" spans="1:28" s="17" customFormat="1" x14ac:dyDescent="0.25">
      <c r="A66" s="17">
        <v>76</v>
      </c>
      <c r="B66" s="17" t="s">
        <v>563</v>
      </c>
      <c r="C66" s="17">
        <v>0</v>
      </c>
      <c r="D66" s="17">
        <v>0</v>
      </c>
      <c r="R66" s="17" t="s">
        <v>203</v>
      </c>
    </row>
    <row r="67" spans="1:28" s="17" customFormat="1" x14ac:dyDescent="0.25">
      <c r="A67" s="17">
        <v>76</v>
      </c>
      <c r="B67" s="17" t="s">
        <v>563</v>
      </c>
      <c r="C67" s="17">
        <v>1</v>
      </c>
      <c r="D67" s="17">
        <v>0</v>
      </c>
      <c r="R67" s="17" t="s">
        <v>361</v>
      </c>
      <c r="S67" s="17" t="s">
        <v>838</v>
      </c>
      <c r="U67" s="17" t="s">
        <v>839</v>
      </c>
    </row>
    <row r="68" spans="1:28" s="17" customFormat="1" x14ac:dyDescent="0.25">
      <c r="A68" s="17">
        <v>76</v>
      </c>
      <c r="B68" s="17" t="s">
        <v>563</v>
      </c>
      <c r="C68" s="17">
        <v>2</v>
      </c>
      <c r="D68" s="17">
        <v>0</v>
      </c>
      <c r="Y68" s="19" t="s">
        <v>840</v>
      </c>
    </row>
    <row r="69" spans="1:28" s="17" customFormat="1" x14ac:dyDescent="0.25">
      <c r="A69" s="17">
        <v>76</v>
      </c>
      <c r="B69" s="17" t="s">
        <v>563</v>
      </c>
      <c r="C69" s="17">
        <v>3</v>
      </c>
      <c r="D69" s="17">
        <v>0</v>
      </c>
      <c r="Y69" s="17" t="s">
        <v>841</v>
      </c>
    </row>
    <row r="70" spans="1:28" s="17" customFormat="1" x14ac:dyDescent="0.25">
      <c r="A70" s="17">
        <v>76</v>
      </c>
      <c r="B70" s="17" t="s">
        <v>563</v>
      </c>
      <c r="C70" s="17">
        <v>4</v>
      </c>
      <c r="D70" s="17">
        <v>0</v>
      </c>
      <c r="Y70" s="19" t="s">
        <v>842</v>
      </c>
    </row>
    <row r="71" spans="1:28" s="17" customFormat="1" x14ac:dyDescent="0.25">
      <c r="A71" s="17">
        <v>76</v>
      </c>
      <c r="B71" s="17" t="s">
        <v>563</v>
      </c>
      <c r="C71" s="17">
        <v>5</v>
      </c>
      <c r="D71" s="17">
        <v>0</v>
      </c>
      <c r="Y71" s="19" t="s">
        <v>843</v>
      </c>
      <c r="Z71" s="19"/>
      <c r="AA71" s="19"/>
      <c r="AB71" s="19" t="s">
        <v>565</v>
      </c>
    </row>
    <row r="72" spans="1:28" x14ac:dyDescent="0.25">
      <c r="A72" s="4"/>
      <c r="B72" s="4"/>
      <c r="C72" s="4"/>
      <c r="T72" s="4"/>
    </row>
    <row r="73" spans="1:28" x14ac:dyDescent="0.25">
      <c r="A73" s="4">
        <v>77</v>
      </c>
      <c r="B73" s="4" t="s">
        <v>582</v>
      </c>
      <c r="C73" s="4">
        <v>0</v>
      </c>
      <c r="D73" s="4">
        <v>0</v>
      </c>
      <c r="R73" s="4" t="s">
        <v>203</v>
      </c>
      <c r="T73" s="4"/>
    </row>
    <row r="74" spans="1:28" x14ac:dyDescent="0.25">
      <c r="A74" s="4">
        <v>77</v>
      </c>
      <c r="B74" s="4" t="s">
        <v>582</v>
      </c>
      <c r="C74" s="4">
        <v>1</v>
      </c>
      <c r="D74" s="4">
        <v>0</v>
      </c>
      <c r="R74" s="4" t="s">
        <v>416</v>
      </c>
      <c r="S74" s="35" t="s">
        <v>851</v>
      </c>
      <c r="U74" s="4" t="s">
        <v>585</v>
      </c>
      <c r="V74" s="4" t="s">
        <v>414</v>
      </c>
    </row>
    <row r="75" spans="1:28" x14ac:dyDescent="0.25">
      <c r="A75" s="4">
        <v>77</v>
      </c>
      <c r="B75" s="4" t="s">
        <v>582</v>
      </c>
      <c r="C75" s="4">
        <v>2</v>
      </c>
      <c r="D75" s="4">
        <v>0</v>
      </c>
      <c r="R75" s="4" t="s">
        <v>416</v>
      </c>
      <c r="S75" s="35" t="s">
        <v>852</v>
      </c>
      <c r="T75" s="4"/>
      <c r="U75" s="4" t="s">
        <v>586</v>
      </c>
      <c r="V75" s="4" t="s">
        <v>414</v>
      </c>
    </row>
    <row r="76" spans="1:28" x14ac:dyDescent="0.25">
      <c r="A76" s="4">
        <v>77</v>
      </c>
      <c r="B76" s="4" t="s">
        <v>582</v>
      </c>
      <c r="C76" s="4">
        <v>3</v>
      </c>
      <c r="D76" s="4">
        <v>0</v>
      </c>
      <c r="R76" s="4" t="s">
        <v>361</v>
      </c>
      <c r="S76" s="35" t="s">
        <v>847</v>
      </c>
      <c r="T76" s="4"/>
      <c r="U76" s="4" t="s">
        <v>588</v>
      </c>
      <c r="V76" s="4" t="s">
        <v>849</v>
      </c>
    </row>
    <row r="77" spans="1:28" x14ac:dyDescent="0.25">
      <c r="A77" s="4">
        <v>77</v>
      </c>
      <c r="B77" s="4" t="s">
        <v>582</v>
      </c>
      <c r="C77" s="4">
        <v>4</v>
      </c>
      <c r="D77" s="4">
        <v>0</v>
      </c>
      <c r="R77" s="4" t="s">
        <v>361</v>
      </c>
      <c r="S77" s="35" t="s">
        <v>848</v>
      </c>
      <c r="T77" s="4"/>
      <c r="U77" s="4" t="s">
        <v>589</v>
      </c>
      <c r="V77" s="4" t="s">
        <v>850</v>
      </c>
    </row>
    <row r="78" spans="1:28" x14ac:dyDescent="0.25">
      <c r="A78" s="4">
        <v>77</v>
      </c>
      <c r="B78" s="4" t="s">
        <v>582</v>
      </c>
      <c r="C78" s="4">
        <v>5</v>
      </c>
      <c r="D78" s="4">
        <v>0</v>
      </c>
      <c r="T78" s="4"/>
      <c r="Y78" s="4" t="s">
        <v>594</v>
      </c>
    </row>
    <row r="79" spans="1:28" x14ac:dyDescent="0.25">
      <c r="A79" s="4">
        <v>77</v>
      </c>
      <c r="B79" s="4" t="s">
        <v>582</v>
      </c>
      <c r="C79" s="4">
        <v>6</v>
      </c>
      <c r="D79" s="4">
        <v>0</v>
      </c>
      <c r="T79" s="4"/>
      <c r="Y79" s="4" t="s">
        <v>595</v>
      </c>
    </row>
    <row r="80" spans="1:28" x14ac:dyDescent="0.25">
      <c r="A80" s="4">
        <v>77</v>
      </c>
      <c r="B80" s="4" t="s">
        <v>582</v>
      </c>
      <c r="C80" s="4">
        <v>7</v>
      </c>
      <c r="D80" s="4">
        <v>0</v>
      </c>
      <c r="T80" s="4"/>
      <c r="Y80" s="4" t="s">
        <v>596</v>
      </c>
    </row>
    <row r="81" spans="1:25" x14ac:dyDescent="0.25">
      <c r="A81" s="4"/>
      <c r="B81" s="4"/>
      <c r="C81" s="4"/>
      <c r="T81" s="4"/>
    </row>
    <row r="82" spans="1:25" x14ac:dyDescent="0.25">
      <c r="A82" s="4">
        <v>78</v>
      </c>
      <c r="B82" s="4" t="s">
        <v>643</v>
      </c>
      <c r="C82" s="4">
        <v>0</v>
      </c>
      <c r="D82" s="4">
        <v>0</v>
      </c>
      <c r="R82" s="4" t="s">
        <v>203</v>
      </c>
      <c r="T82" s="4"/>
    </row>
    <row r="83" spans="1:25" x14ac:dyDescent="0.25">
      <c r="A83" s="4">
        <v>78</v>
      </c>
      <c r="B83" s="4" t="s">
        <v>643</v>
      </c>
      <c r="C83" s="4">
        <v>1</v>
      </c>
      <c r="D83" s="4">
        <v>0</v>
      </c>
      <c r="R83" s="4" t="s">
        <v>416</v>
      </c>
      <c r="S83" s="4" t="s">
        <v>646</v>
      </c>
      <c r="T83" s="4"/>
      <c r="U83" s="4" t="s">
        <v>647</v>
      </c>
      <c r="V83" s="4" t="s">
        <v>648</v>
      </c>
    </row>
    <row r="84" spans="1:25" x14ac:dyDescent="0.25">
      <c r="A84" s="4">
        <v>78</v>
      </c>
      <c r="B84" s="4" t="s">
        <v>643</v>
      </c>
      <c r="C84" s="4">
        <v>2</v>
      </c>
      <c r="D84" s="4">
        <v>0</v>
      </c>
      <c r="R84" s="4" t="s">
        <v>416</v>
      </c>
      <c r="S84" s="4" t="s">
        <v>646</v>
      </c>
      <c r="T84" s="4"/>
      <c r="U84" s="4" t="s">
        <v>647</v>
      </c>
      <c r="V84" s="4" t="s">
        <v>649</v>
      </c>
    </row>
    <row r="85" spans="1:25" x14ac:dyDescent="0.25">
      <c r="A85" s="4">
        <v>78</v>
      </c>
      <c r="B85" s="4" t="s">
        <v>643</v>
      </c>
      <c r="C85" s="4">
        <v>3</v>
      </c>
      <c r="D85" s="4">
        <v>0</v>
      </c>
      <c r="R85" s="4" t="s">
        <v>416</v>
      </c>
      <c r="S85" s="4" t="s">
        <v>646</v>
      </c>
      <c r="T85" s="4"/>
      <c r="U85" s="4" t="s">
        <v>647</v>
      </c>
      <c r="V85" s="4" t="s">
        <v>650</v>
      </c>
    </row>
    <row r="86" spans="1:25" x14ac:dyDescent="0.25">
      <c r="A86" s="4">
        <v>78</v>
      </c>
      <c r="B86" s="4" t="s">
        <v>643</v>
      </c>
      <c r="C86" s="4">
        <v>4</v>
      </c>
      <c r="D86" s="4">
        <v>0</v>
      </c>
      <c r="R86" s="4" t="s">
        <v>416</v>
      </c>
      <c r="S86" s="4" t="s">
        <v>646</v>
      </c>
      <c r="T86" s="4"/>
      <c r="U86" s="4" t="s">
        <v>651</v>
      </c>
      <c r="V86" s="4" t="s">
        <v>648</v>
      </c>
    </row>
    <row r="87" spans="1:25" x14ac:dyDescent="0.25">
      <c r="A87" s="4">
        <v>78</v>
      </c>
      <c r="B87" s="4" t="s">
        <v>643</v>
      </c>
      <c r="C87" s="4">
        <v>5</v>
      </c>
      <c r="D87" s="4">
        <v>0</v>
      </c>
      <c r="R87" s="4" t="s">
        <v>416</v>
      </c>
      <c r="S87" s="4" t="s">
        <v>646</v>
      </c>
      <c r="T87" s="4"/>
      <c r="U87" s="4" t="s">
        <v>651</v>
      </c>
      <c r="V87" s="4" t="s">
        <v>649</v>
      </c>
    </row>
    <row r="88" spans="1:25" x14ac:dyDescent="0.25">
      <c r="A88" s="4">
        <v>78</v>
      </c>
      <c r="B88" s="4" t="s">
        <v>643</v>
      </c>
      <c r="C88" s="4">
        <v>6</v>
      </c>
      <c r="D88" s="4">
        <v>0</v>
      </c>
      <c r="R88" s="4" t="s">
        <v>416</v>
      </c>
      <c r="S88" s="4" t="s">
        <v>646</v>
      </c>
      <c r="T88" s="4"/>
      <c r="U88" s="4" t="s">
        <v>651</v>
      </c>
      <c r="V88" s="4" t="s">
        <v>650</v>
      </c>
    </row>
    <row r="89" spans="1:25" x14ac:dyDescent="0.25">
      <c r="A89" s="4">
        <v>78</v>
      </c>
      <c r="B89" s="4" t="s">
        <v>643</v>
      </c>
      <c r="C89" s="4">
        <v>7</v>
      </c>
      <c r="D89" s="4">
        <v>0</v>
      </c>
      <c r="T89" s="4"/>
      <c r="Y89" s="4" t="s">
        <v>652</v>
      </c>
    </row>
    <row r="90" spans="1:25" x14ac:dyDescent="0.25">
      <c r="A90" s="4">
        <v>78</v>
      </c>
      <c r="B90" s="4" t="s">
        <v>643</v>
      </c>
      <c r="C90" s="4">
        <v>8</v>
      </c>
      <c r="D90" s="4">
        <v>0</v>
      </c>
      <c r="T90" s="4"/>
      <c r="Y90" s="4" t="s">
        <v>653</v>
      </c>
    </row>
    <row r="91" spans="1:25" x14ac:dyDescent="0.25">
      <c r="A91" s="4">
        <v>78</v>
      </c>
      <c r="B91" s="4" t="s">
        <v>643</v>
      </c>
      <c r="C91" s="4">
        <v>9</v>
      </c>
      <c r="D91" s="4">
        <v>0</v>
      </c>
      <c r="T91" s="4"/>
      <c r="Y91" s="4" t="s">
        <v>654</v>
      </c>
    </row>
    <row r="92" spans="1:25" x14ac:dyDescent="0.25">
      <c r="A92" s="4">
        <v>78</v>
      </c>
      <c r="B92" s="4" t="s">
        <v>643</v>
      </c>
      <c r="C92" s="4">
        <v>10</v>
      </c>
      <c r="D92" s="4">
        <v>0</v>
      </c>
      <c r="R92" s="4" t="s">
        <v>203</v>
      </c>
      <c r="T92" s="4"/>
    </row>
    <row r="93" spans="1:25" x14ac:dyDescent="0.25">
      <c r="A93" s="4">
        <v>78</v>
      </c>
      <c r="B93" s="4" t="s">
        <v>643</v>
      </c>
      <c r="C93" s="4">
        <v>11</v>
      </c>
      <c r="D93" s="4">
        <v>0</v>
      </c>
      <c r="R93" s="4" t="s">
        <v>416</v>
      </c>
      <c r="S93" s="4" t="s">
        <v>655</v>
      </c>
      <c r="T93" s="4"/>
      <c r="U93" s="4" t="s">
        <v>656</v>
      </c>
    </row>
    <row r="94" spans="1:25" x14ac:dyDescent="0.25">
      <c r="A94" s="4">
        <v>78</v>
      </c>
      <c r="B94" s="4" t="s">
        <v>643</v>
      </c>
      <c r="C94" s="4">
        <v>12</v>
      </c>
      <c r="D94" s="4">
        <v>0</v>
      </c>
      <c r="R94" s="4" t="s">
        <v>416</v>
      </c>
      <c r="S94" s="4" t="s">
        <v>657</v>
      </c>
      <c r="T94" s="4"/>
      <c r="U94" s="4" t="s">
        <v>658</v>
      </c>
    </row>
    <row r="95" spans="1:25" x14ac:dyDescent="0.25">
      <c r="A95" s="4">
        <v>78</v>
      </c>
      <c r="B95" s="4" t="s">
        <v>643</v>
      </c>
      <c r="C95" s="4">
        <v>13</v>
      </c>
      <c r="D95" s="4">
        <v>0</v>
      </c>
      <c r="R95" s="4" t="s">
        <v>416</v>
      </c>
      <c r="S95" s="4" t="s">
        <v>659</v>
      </c>
      <c r="T95" s="4"/>
      <c r="U95" s="4" t="s">
        <v>660</v>
      </c>
    </row>
    <row r="96" spans="1:25" x14ac:dyDescent="0.25">
      <c r="A96" s="4">
        <v>78</v>
      </c>
      <c r="B96" s="4" t="s">
        <v>643</v>
      </c>
      <c r="C96" s="4">
        <v>14</v>
      </c>
      <c r="D96" s="4">
        <v>0</v>
      </c>
      <c r="R96" s="4" t="s">
        <v>416</v>
      </c>
      <c r="S96" s="4" t="s">
        <v>661</v>
      </c>
      <c r="T96" s="4"/>
      <c r="U96" s="4" t="s">
        <v>662</v>
      </c>
    </row>
    <row r="97" spans="1:25" x14ac:dyDescent="0.25">
      <c r="A97" s="4">
        <v>78</v>
      </c>
      <c r="B97" s="4" t="s">
        <v>643</v>
      </c>
      <c r="C97" s="4">
        <v>15</v>
      </c>
      <c r="D97" s="4">
        <v>0</v>
      </c>
      <c r="R97" s="4" t="s">
        <v>416</v>
      </c>
      <c r="S97" s="4" t="s">
        <v>663</v>
      </c>
      <c r="T97" s="4"/>
      <c r="U97" s="4" t="s">
        <v>664</v>
      </c>
    </row>
    <row r="98" spans="1:25" x14ac:dyDescent="0.25">
      <c r="A98" s="4">
        <v>78</v>
      </c>
      <c r="B98" s="4" t="s">
        <v>643</v>
      </c>
      <c r="C98" s="4">
        <v>16</v>
      </c>
      <c r="D98" s="4">
        <v>0</v>
      </c>
      <c r="R98" s="4" t="s">
        <v>416</v>
      </c>
      <c r="S98" s="4" t="s">
        <v>665</v>
      </c>
      <c r="T98" s="4"/>
      <c r="U98" s="4" t="s">
        <v>666</v>
      </c>
    </row>
    <row r="99" spans="1:25" x14ac:dyDescent="0.25">
      <c r="A99" s="4">
        <v>78</v>
      </c>
      <c r="B99" s="4" t="s">
        <v>643</v>
      </c>
      <c r="C99" s="4">
        <v>17</v>
      </c>
      <c r="D99" s="4">
        <v>0</v>
      </c>
      <c r="R99" s="4" t="s">
        <v>416</v>
      </c>
      <c r="S99" s="4" t="s">
        <v>667</v>
      </c>
      <c r="T99" s="4"/>
      <c r="U99" s="4" t="s">
        <v>668</v>
      </c>
    </row>
    <row r="100" spans="1:25" x14ac:dyDescent="0.25">
      <c r="A100" s="4">
        <v>78</v>
      </c>
      <c r="B100" s="4" t="s">
        <v>643</v>
      </c>
      <c r="C100" s="4">
        <v>18</v>
      </c>
      <c r="D100" s="4">
        <v>0</v>
      </c>
      <c r="R100" s="4" t="s">
        <v>416</v>
      </c>
      <c r="S100" s="4" t="s">
        <v>669</v>
      </c>
      <c r="T100" s="4"/>
      <c r="U100" s="4" t="s">
        <v>670</v>
      </c>
    </row>
    <row r="101" spans="1:25" x14ac:dyDescent="0.25">
      <c r="A101" s="4">
        <v>78</v>
      </c>
      <c r="B101" s="4" t="s">
        <v>643</v>
      </c>
      <c r="C101" s="4">
        <v>19</v>
      </c>
      <c r="D101" s="4">
        <v>0</v>
      </c>
      <c r="R101" s="4" t="s">
        <v>416</v>
      </c>
      <c r="S101" s="4" t="s">
        <v>671</v>
      </c>
      <c r="T101" s="4"/>
      <c r="U101" s="4" t="s">
        <v>672</v>
      </c>
    </row>
    <row r="102" spans="1:25" x14ac:dyDescent="0.25">
      <c r="A102" s="4">
        <v>78</v>
      </c>
      <c r="B102" s="4" t="s">
        <v>643</v>
      </c>
      <c r="C102" s="4">
        <v>20</v>
      </c>
      <c r="D102" s="4">
        <v>0</v>
      </c>
      <c r="T102" s="4"/>
      <c r="Y102" s="4" t="s">
        <v>648</v>
      </c>
    </row>
    <row r="103" spans="1:25" x14ac:dyDescent="0.25">
      <c r="A103" s="4">
        <v>78</v>
      </c>
      <c r="B103" s="4" t="s">
        <v>643</v>
      </c>
      <c r="C103" s="4">
        <v>21</v>
      </c>
      <c r="D103" s="4">
        <v>0</v>
      </c>
      <c r="T103" s="4"/>
      <c r="Y103" s="4" t="s">
        <v>649</v>
      </c>
    </row>
    <row r="104" spans="1:25" x14ac:dyDescent="0.25">
      <c r="A104" s="4">
        <v>78</v>
      </c>
      <c r="B104" s="4" t="s">
        <v>643</v>
      </c>
      <c r="C104" s="4">
        <v>22</v>
      </c>
      <c r="D104" s="4">
        <v>0</v>
      </c>
      <c r="T104" s="4"/>
      <c r="Y104" s="4" t="s">
        <v>652</v>
      </c>
    </row>
    <row r="105" spans="1:25" x14ac:dyDescent="0.25">
      <c r="A105" s="4">
        <v>78</v>
      </c>
      <c r="B105" s="4" t="s">
        <v>643</v>
      </c>
      <c r="C105" s="4">
        <v>23</v>
      </c>
      <c r="D105" s="4">
        <v>0</v>
      </c>
      <c r="T105" s="4"/>
      <c r="Y105" s="4" t="s">
        <v>653</v>
      </c>
    </row>
    <row r="106" spans="1:25" x14ac:dyDescent="0.25">
      <c r="A106" s="4">
        <v>78</v>
      </c>
      <c r="B106" s="4" t="s">
        <v>643</v>
      </c>
      <c r="C106" s="4">
        <v>24</v>
      </c>
      <c r="D106" s="4">
        <v>0</v>
      </c>
      <c r="T106" s="4"/>
      <c r="Y106" s="4" t="s">
        <v>654</v>
      </c>
    </row>
    <row r="107" spans="1:25" x14ac:dyDescent="0.25">
      <c r="A107" s="4"/>
      <c r="B107" s="4"/>
      <c r="C107" s="4"/>
      <c r="T107" s="4"/>
    </row>
    <row r="108" spans="1:25" x14ac:dyDescent="0.25">
      <c r="A108">
        <v>79</v>
      </c>
      <c r="B108" t="s">
        <v>746</v>
      </c>
      <c r="C108" s="4">
        <v>0</v>
      </c>
      <c r="D108" s="4">
        <v>0</v>
      </c>
      <c r="R108" s="4" t="s">
        <v>203</v>
      </c>
      <c r="T108" s="4"/>
    </row>
    <row r="109" spans="1:25" x14ac:dyDescent="0.25">
      <c r="A109">
        <v>79</v>
      </c>
      <c r="B109" t="s">
        <v>746</v>
      </c>
      <c r="C109" s="4">
        <v>1</v>
      </c>
      <c r="D109" s="4">
        <v>0</v>
      </c>
      <c r="R109" s="4" t="s">
        <v>748</v>
      </c>
      <c r="S109" s="4" t="s">
        <v>749</v>
      </c>
      <c r="T109" s="4"/>
      <c r="U109" s="4" t="s">
        <v>750</v>
      </c>
    </row>
    <row r="110" spans="1:25" x14ac:dyDescent="0.25">
      <c r="A110">
        <v>79</v>
      </c>
      <c r="B110" t="s">
        <v>746</v>
      </c>
      <c r="C110" s="4">
        <v>2</v>
      </c>
      <c r="D110" s="4">
        <v>0</v>
      </c>
      <c r="R110" s="4" t="s">
        <v>748</v>
      </c>
      <c r="S110" s="4" t="s">
        <v>751</v>
      </c>
      <c r="T110" s="4"/>
      <c r="U110" s="4" t="s">
        <v>752</v>
      </c>
    </row>
    <row r="111" spans="1:25" x14ac:dyDescent="0.25">
      <c r="A111">
        <v>79</v>
      </c>
      <c r="B111" t="s">
        <v>746</v>
      </c>
      <c r="C111" s="4">
        <v>3</v>
      </c>
      <c r="D111" s="4">
        <v>0</v>
      </c>
      <c r="R111" s="4" t="s">
        <v>748</v>
      </c>
      <c r="S111" s="4" t="s">
        <v>753</v>
      </c>
      <c r="T111" s="4"/>
      <c r="U111" s="4" t="s">
        <v>754</v>
      </c>
    </row>
    <row r="112" spans="1:25" x14ac:dyDescent="0.25">
      <c r="A112">
        <v>79</v>
      </c>
      <c r="B112" t="s">
        <v>746</v>
      </c>
      <c r="C112" s="4">
        <v>4</v>
      </c>
      <c r="D112" s="4">
        <v>0</v>
      </c>
      <c r="R112" s="4" t="s">
        <v>748</v>
      </c>
      <c r="S112" s="4" t="s">
        <v>755</v>
      </c>
      <c r="T112" s="4"/>
      <c r="U112" s="4" t="s">
        <v>756</v>
      </c>
    </row>
    <row r="113" spans="1:28" x14ac:dyDescent="0.25">
      <c r="A113" s="4"/>
      <c r="B113" s="4"/>
      <c r="C113" s="4"/>
      <c r="T113" s="4"/>
    </row>
    <row r="114" spans="1:28" x14ac:dyDescent="0.25">
      <c r="A114" s="8">
        <v>80</v>
      </c>
      <c r="B114" s="8" t="s">
        <v>798</v>
      </c>
      <c r="C114" s="35">
        <v>0</v>
      </c>
      <c r="D114" s="35">
        <v>0</v>
      </c>
      <c r="E114" s="35"/>
      <c r="F114" s="35"/>
      <c r="G114" s="35"/>
      <c r="H114" s="35"/>
      <c r="I114" s="35"/>
      <c r="J114" s="35"/>
      <c r="K114" s="35"/>
      <c r="L114" s="35"/>
      <c r="M114" s="35"/>
      <c r="N114" s="35"/>
      <c r="O114" s="35"/>
      <c r="P114" s="35"/>
      <c r="Q114" s="35"/>
      <c r="R114" s="35" t="s">
        <v>203</v>
      </c>
      <c r="S114" s="35"/>
      <c r="T114" s="35"/>
      <c r="U114" s="35"/>
      <c r="V114" s="35"/>
      <c r="W114" s="35"/>
      <c r="X114" s="35"/>
      <c r="Y114" s="35"/>
      <c r="Z114" s="35"/>
      <c r="AA114" s="35"/>
      <c r="AB114" s="35"/>
    </row>
    <row r="115" spans="1:28" x14ac:dyDescent="0.25">
      <c r="A115" s="8">
        <v>80</v>
      </c>
      <c r="B115" s="8" t="s">
        <v>798</v>
      </c>
      <c r="C115" s="35">
        <v>1</v>
      </c>
      <c r="D115" s="35">
        <v>0</v>
      </c>
      <c r="E115" s="35"/>
      <c r="F115" s="35"/>
      <c r="G115" s="35"/>
      <c r="H115" s="35"/>
      <c r="I115" s="35"/>
      <c r="J115" s="35"/>
      <c r="K115" s="35"/>
      <c r="L115" s="35"/>
      <c r="M115" s="35"/>
      <c r="N115" s="35"/>
      <c r="O115" s="35"/>
      <c r="P115" s="35"/>
      <c r="Q115" s="35"/>
      <c r="R115" s="35" t="s">
        <v>416</v>
      </c>
      <c r="S115" s="35" t="s">
        <v>800</v>
      </c>
      <c r="T115" s="35"/>
      <c r="U115" s="35" t="s">
        <v>801</v>
      </c>
      <c r="V115" s="35"/>
      <c r="W115" s="35"/>
      <c r="X115" s="35"/>
      <c r="Y115" s="35"/>
      <c r="Z115" s="35"/>
      <c r="AA115" s="35"/>
      <c r="AB115" s="35"/>
    </row>
    <row r="116" spans="1:28" x14ac:dyDescent="0.25">
      <c r="A116" s="8">
        <v>80</v>
      </c>
      <c r="B116" s="8" t="s">
        <v>798</v>
      </c>
      <c r="C116" s="35">
        <v>2</v>
      </c>
      <c r="D116" s="35">
        <v>0</v>
      </c>
      <c r="E116" s="35"/>
      <c r="F116" s="35"/>
      <c r="G116" s="35"/>
      <c r="H116" s="35"/>
      <c r="I116" s="35"/>
      <c r="J116" s="35"/>
      <c r="K116" s="35"/>
      <c r="L116" s="35"/>
      <c r="M116" s="35"/>
      <c r="N116" s="35"/>
      <c r="O116" s="35"/>
      <c r="P116" s="35"/>
      <c r="Q116" s="35"/>
      <c r="R116" s="35"/>
      <c r="S116" s="35"/>
      <c r="T116" s="35"/>
      <c r="U116" s="35"/>
      <c r="V116" s="35"/>
      <c r="W116" s="35"/>
      <c r="X116" s="35"/>
      <c r="Y116" s="48" t="s">
        <v>802</v>
      </c>
      <c r="Z116" s="35"/>
      <c r="AA116" s="35"/>
      <c r="AB116" s="35"/>
    </row>
    <row r="117" spans="1:28" x14ac:dyDescent="0.25">
      <c r="A117" s="8">
        <v>80</v>
      </c>
      <c r="B117" s="8" t="s">
        <v>798</v>
      </c>
      <c r="C117" s="35">
        <v>3</v>
      </c>
      <c r="D117" s="35">
        <v>0</v>
      </c>
      <c r="E117" s="35"/>
      <c r="F117" s="35"/>
      <c r="G117" s="35"/>
      <c r="H117" s="35"/>
      <c r="I117" s="35"/>
      <c r="J117" s="35"/>
      <c r="K117" s="35"/>
      <c r="L117" s="35"/>
      <c r="M117" s="35"/>
      <c r="N117" s="35"/>
      <c r="O117" s="35"/>
      <c r="P117" s="35"/>
      <c r="Q117" s="35"/>
      <c r="R117" s="35"/>
      <c r="S117" s="35"/>
      <c r="T117" s="35"/>
      <c r="U117" s="35"/>
      <c r="V117" s="35"/>
      <c r="W117" s="35"/>
      <c r="X117" s="35"/>
      <c r="Y117" s="48" t="s">
        <v>803</v>
      </c>
      <c r="Z117" s="35"/>
      <c r="AA117" s="35"/>
      <c r="AB117" s="35"/>
    </row>
    <row r="118" spans="1:28" x14ac:dyDescent="0.25">
      <c r="A118" s="8">
        <v>80</v>
      </c>
      <c r="B118" s="8" t="s">
        <v>798</v>
      </c>
      <c r="C118" s="35">
        <v>4</v>
      </c>
      <c r="D118" s="35">
        <v>0</v>
      </c>
      <c r="E118" s="35"/>
      <c r="F118" s="35"/>
      <c r="G118" s="35"/>
      <c r="H118" s="35"/>
      <c r="I118" s="35"/>
      <c r="J118" s="35"/>
      <c r="K118" s="35"/>
      <c r="L118" s="35"/>
      <c r="M118" s="35"/>
      <c r="N118" s="35"/>
      <c r="O118" s="35"/>
      <c r="P118" s="35"/>
      <c r="Q118" s="35"/>
      <c r="R118" s="35"/>
      <c r="S118" s="35"/>
      <c r="T118" s="35"/>
      <c r="U118" s="35"/>
      <c r="V118" s="35"/>
      <c r="W118" s="35"/>
      <c r="X118" s="35"/>
      <c r="Y118" s="35" t="s">
        <v>804</v>
      </c>
      <c r="Z118" s="35"/>
      <c r="AA118" s="35"/>
      <c r="AB118" s="35"/>
    </row>
    <row r="119" spans="1:28" x14ac:dyDescent="0.25">
      <c r="A119" s="8">
        <v>80</v>
      </c>
      <c r="B119" s="8" t="s">
        <v>798</v>
      </c>
      <c r="C119" s="35">
        <v>5</v>
      </c>
      <c r="D119" s="35">
        <v>0</v>
      </c>
      <c r="E119" s="35"/>
      <c r="F119" s="35"/>
      <c r="G119" s="35"/>
      <c r="H119" s="35"/>
      <c r="I119" s="35"/>
      <c r="J119" s="35"/>
      <c r="K119" s="35"/>
      <c r="L119" s="35"/>
      <c r="M119" s="35"/>
      <c r="N119" s="35"/>
      <c r="O119" s="35"/>
      <c r="P119" s="35"/>
      <c r="Q119" s="35"/>
      <c r="R119" s="35"/>
      <c r="S119" s="35"/>
      <c r="T119" s="35"/>
      <c r="U119" s="35"/>
      <c r="V119" s="35"/>
      <c r="W119" s="35"/>
      <c r="X119" s="35"/>
      <c r="Y119" s="48" t="s">
        <v>805</v>
      </c>
      <c r="Z119" s="35"/>
      <c r="AA119" s="35"/>
      <c r="AB119" s="35"/>
    </row>
    <row r="120" spans="1:28" x14ac:dyDescent="0.25">
      <c r="A120" s="8">
        <v>80</v>
      </c>
      <c r="B120" s="8" t="s">
        <v>798</v>
      </c>
      <c r="C120" s="35">
        <v>6</v>
      </c>
      <c r="D120" s="35">
        <v>0</v>
      </c>
      <c r="E120" s="35"/>
      <c r="F120" s="35"/>
      <c r="G120" s="35"/>
      <c r="H120" s="35"/>
      <c r="I120" s="35"/>
      <c r="J120" s="35"/>
      <c r="K120" s="35"/>
      <c r="L120" s="35"/>
      <c r="M120" s="35"/>
      <c r="N120" s="35"/>
      <c r="O120" s="35"/>
      <c r="P120" s="35"/>
      <c r="Q120" s="35"/>
      <c r="R120" s="35"/>
      <c r="S120" s="35"/>
      <c r="T120" s="35"/>
      <c r="U120" s="35"/>
      <c r="V120" s="35"/>
      <c r="W120" s="35"/>
      <c r="X120" s="35"/>
      <c r="Y120" s="48" t="s">
        <v>806</v>
      </c>
      <c r="Z120" s="35"/>
      <c r="AA120" s="35"/>
      <c r="AB120" s="35"/>
    </row>
    <row r="121" spans="1:28" x14ac:dyDescent="0.25">
      <c r="A121" s="8">
        <v>80</v>
      </c>
      <c r="B121" s="8" t="s">
        <v>798</v>
      </c>
      <c r="C121" s="35">
        <v>7</v>
      </c>
      <c r="D121" s="35">
        <v>0</v>
      </c>
      <c r="E121" s="35"/>
      <c r="F121" s="35"/>
      <c r="G121" s="35"/>
      <c r="H121" s="35"/>
      <c r="I121" s="35"/>
      <c r="J121" s="35"/>
      <c r="K121" s="35"/>
      <c r="L121" s="35"/>
      <c r="M121" s="35"/>
      <c r="N121" s="35"/>
      <c r="O121" s="35"/>
      <c r="P121" s="35"/>
      <c r="Q121" s="35"/>
      <c r="R121" s="35"/>
      <c r="S121" s="35"/>
      <c r="T121" s="35"/>
      <c r="U121" s="35"/>
      <c r="V121" s="35"/>
      <c r="W121" s="35"/>
      <c r="X121" s="35"/>
      <c r="Y121" s="35" t="s">
        <v>807</v>
      </c>
      <c r="Z121" s="35"/>
      <c r="AA121" s="35"/>
      <c r="AB121" s="35"/>
    </row>
    <row r="122" spans="1:28" x14ac:dyDescent="0.25">
      <c r="A122" s="8">
        <v>80</v>
      </c>
      <c r="B122" s="8" t="s">
        <v>798</v>
      </c>
      <c r="C122" s="35">
        <v>8</v>
      </c>
      <c r="D122" s="35">
        <v>0</v>
      </c>
      <c r="E122" s="35"/>
      <c r="F122" s="35"/>
      <c r="G122" s="35"/>
      <c r="H122" s="35"/>
      <c r="I122" s="35"/>
      <c r="J122" s="35"/>
      <c r="K122" s="35"/>
      <c r="L122" s="35"/>
      <c r="M122" s="35"/>
      <c r="N122" s="35"/>
      <c r="O122" s="35"/>
      <c r="P122" s="35"/>
      <c r="Q122" s="35"/>
      <c r="R122" s="35"/>
      <c r="S122" s="35"/>
      <c r="T122" s="35"/>
      <c r="U122" s="35"/>
      <c r="V122" s="35"/>
      <c r="W122" s="35"/>
      <c r="X122" s="35"/>
      <c r="Y122" s="35" t="s">
        <v>808</v>
      </c>
      <c r="Z122" s="35"/>
      <c r="AA122" s="35"/>
      <c r="AB122" s="35"/>
    </row>
    <row r="123" spans="1:28" x14ac:dyDescent="0.25">
      <c r="A123" s="4"/>
      <c r="B123" s="4"/>
      <c r="C123" s="4"/>
      <c r="T123" s="4"/>
    </row>
    <row r="124" spans="1:28" x14ac:dyDescent="0.25">
      <c r="A124" s="8">
        <v>81</v>
      </c>
      <c r="B124" s="8" t="s">
        <v>258</v>
      </c>
      <c r="C124" s="35">
        <v>0</v>
      </c>
      <c r="D124" s="35">
        <v>0</v>
      </c>
      <c r="E124" s="35"/>
      <c r="F124" s="35"/>
      <c r="G124" s="35"/>
      <c r="H124" s="35"/>
      <c r="I124" s="35"/>
      <c r="J124" s="35"/>
      <c r="K124" s="35"/>
      <c r="L124" s="35"/>
      <c r="M124" s="35"/>
      <c r="N124" s="35"/>
      <c r="O124" s="35"/>
      <c r="P124" s="35"/>
      <c r="Q124" s="35"/>
      <c r="R124" s="35" t="s">
        <v>203</v>
      </c>
      <c r="S124" s="35"/>
      <c r="T124" s="35"/>
      <c r="U124" s="35"/>
      <c r="V124" s="35"/>
      <c r="W124" s="35"/>
      <c r="X124" s="35"/>
      <c r="Y124" s="35"/>
      <c r="Z124" s="35"/>
      <c r="AA124" s="35"/>
    </row>
    <row r="125" spans="1:28" x14ac:dyDescent="0.25">
      <c r="A125" s="8">
        <v>81</v>
      </c>
      <c r="B125" s="8" t="s">
        <v>258</v>
      </c>
      <c r="C125" s="35">
        <v>1</v>
      </c>
      <c r="D125" s="35">
        <v>0</v>
      </c>
      <c r="E125" s="35"/>
      <c r="F125" s="35"/>
      <c r="G125" s="35"/>
      <c r="H125" s="35"/>
      <c r="I125" s="35"/>
      <c r="J125" s="35"/>
      <c r="K125" s="35"/>
      <c r="L125" s="35"/>
      <c r="M125" s="35"/>
      <c r="N125" s="35"/>
      <c r="O125" s="35"/>
      <c r="P125" s="35"/>
      <c r="Q125" s="35"/>
      <c r="R125" s="35" t="s">
        <v>361</v>
      </c>
      <c r="S125" s="35" t="s">
        <v>878</v>
      </c>
      <c r="T125" s="35" t="s">
        <v>879</v>
      </c>
      <c r="U125" s="35"/>
      <c r="V125" s="35" t="s">
        <v>297</v>
      </c>
      <c r="W125" s="35"/>
      <c r="X125" s="35"/>
      <c r="Y125" s="35"/>
      <c r="Z125" s="35"/>
      <c r="AA125" s="35"/>
    </row>
    <row r="126" spans="1:28" x14ac:dyDescent="0.25">
      <c r="A126" s="8">
        <v>81</v>
      </c>
      <c r="B126" s="8" t="s">
        <v>258</v>
      </c>
      <c r="C126" s="35">
        <v>2</v>
      </c>
      <c r="D126" s="35">
        <v>0</v>
      </c>
      <c r="E126" s="35"/>
      <c r="F126" s="35"/>
      <c r="G126" s="35"/>
      <c r="H126" s="35"/>
      <c r="I126" s="35"/>
      <c r="J126" s="35"/>
      <c r="K126" s="35"/>
      <c r="L126" s="35"/>
      <c r="M126" s="35"/>
      <c r="N126" s="35"/>
      <c r="O126" s="35"/>
      <c r="P126" s="35"/>
      <c r="Q126" s="35"/>
      <c r="R126" s="4" t="s">
        <v>289</v>
      </c>
      <c r="S126" s="35" t="s">
        <v>262</v>
      </c>
      <c r="T126" s="35" t="s">
        <v>879</v>
      </c>
      <c r="U126" s="35" t="s">
        <v>880</v>
      </c>
      <c r="V126" s="35" t="s">
        <v>297</v>
      </c>
      <c r="W126" s="35"/>
      <c r="X126" s="35"/>
      <c r="Y126" s="35"/>
      <c r="Z126" s="35"/>
      <c r="AA126" s="35"/>
    </row>
    <row r="127" spans="1:28" x14ac:dyDescent="0.25">
      <c r="A127" s="8">
        <v>81</v>
      </c>
      <c r="B127" s="8" t="s">
        <v>258</v>
      </c>
      <c r="C127" s="35">
        <v>3</v>
      </c>
      <c r="D127" s="35">
        <v>0</v>
      </c>
      <c r="E127" s="35"/>
      <c r="F127" s="35"/>
      <c r="G127" s="35"/>
      <c r="H127" s="35"/>
      <c r="I127" s="35"/>
      <c r="J127" s="35"/>
      <c r="K127" s="35"/>
      <c r="L127" s="35"/>
      <c r="M127" s="35"/>
      <c r="N127" s="35"/>
      <c r="O127" s="35"/>
      <c r="P127" s="35"/>
      <c r="Q127" s="35"/>
      <c r="R127" s="35"/>
      <c r="S127" s="35"/>
      <c r="T127" s="35"/>
      <c r="U127" s="35"/>
      <c r="V127" s="35"/>
      <c r="W127" s="35"/>
      <c r="X127" s="35"/>
      <c r="Y127" s="35" t="s">
        <v>881</v>
      </c>
      <c r="Z127" s="35"/>
      <c r="AA127" s="35"/>
    </row>
    <row r="128" spans="1:28" x14ac:dyDescent="0.25">
      <c r="A128" s="8">
        <v>81</v>
      </c>
      <c r="B128" s="8" t="s">
        <v>258</v>
      </c>
      <c r="C128" s="35">
        <v>4</v>
      </c>
      <c r="D128" s="35">
        <v>0</v>
      </c>
      <c r="E128" s="35"/>
      <c r="F128" s="35"/>
      <c r="G128" s="35"/>
      <c r="H128" s="35"/>
      <c r="I128" s="35"/>
      <c r="J128" s="35"/>
      <c r="K128" s="35"/>
      <c r="L128" s="35"/>
      <c r="M128" s="35"/>
      <c r="N128" s="35"/>
      <c r="O128" s="35"/>
      <c r="P128" s="35"/>
      <c r="Q128" s="35"/>
      <c r="R128" s="35"/>
      <c r="S128" s="35"/>
      <c r="T128" s="35"/>
      <c r="U128" s="35"/>
      <c r="V128" s="35"/>
      <c r="W128" s="35"/>
      <c r="X128" s="35"/>
      <c r="Y128" s="35" t="s">
        <v>882</v>
      </c>
      <c r="Z128" s="35"/>
      <c r="AA128" s="35"/>
    </row>
    <row r="129" spans="1:27" x14ac:dyDescent="0.25">
      <c r="A129" s="8">
        <v>81</v>
      </c>
      <c r="B129" s="8" t="s">
        <v>258</v>
      </c>
      <c r="C129" s="35">
        <v>5</v>
      </c>
      <c r="D129" s="35">
        <v>0</v>
      </c>
      <c r="E129" s="35"/>
      <c r="F129" s="35"/>
      <c r="G129" s="35"/>
      <c r="H129" s="35"/>
      <c r="I129" s="35"/>
      <c r="J129" s="35"/>
      <c r="K129" s="35"/>
      <c r="L129" s="35"/>
      <c r="M129" s="35"/>
      <c r="N129" s="35"/>
      <c r="O129" s="35"/>
      <c r="P129" s="35"/>
      <c r="Q129" s="35"/>
      <c r="R129" s="35"/>
      <c r="S129" s="35"/>
      <c r="T129" s="35"/>
      <c r="U129" s="35"/>
      <c r="V129" s="35"/>
      <c r="W129" s="35"/>
      <c r="X129" s="35"/>
      <c r="Y129" s="35" t="s">
        <v>883</v>
      </c>
      <c r="Z129" s="35"/>
      <c r="AA129" s="35"/>
    </row>
    <row r="130" spans="1:27" x14ac:dyDescent="0.25">
      <c r="A130" s="8">
        <v>81</v>
      </c>
      <c r="B130" s="8" t="s">
        <v>258</v>
      </c>
      <c r="C130" s="35">
        <v>6</v>
      </c>
      <c r="D130" s="35">
        <v>0</v>
      </c>
      <c r="E130" s="35"/>
      <c r="F130" s="35"/>
      <c r="G130" s="35"/>
      <c r="H130" s="35"/>
      <c r="I130" s="35"/>
      <c r="J130" s="35"/>
      <c r="K130" s="35"/>
      <c r="L130" s="35"/>
      <c r="M130" s="35"/>
      <c r="N130" s="35"/>
      <c r="O130" s="35"/>
      <c r="P130" s="35"/>
      <c r="Q130" s="35"/>
      <c r="R130" s="35"/>
      <c r="S130" s="35"/>
      <c r="T130" s="35"/>
      <c r="U130" s="35"/>
      <c r="V130" s="35"/>
      <c r="W130" s="35"/>
      <c r="X130" s="35"/>
      <c r="Y130" s="35" t="s">
        <v>884</v>
      </c>
      <c r="Z130" s="35"/>
      <c r="AA130" s="35"/>
    </row>
    <row r="131" spans="1:27" x14ac:dyDescent="0.25">
      <c r="A131" s="8">
        <v>81</v>
      </c>
      <c r="B131" s="8" t="s">
        <v>258</v>
      </c>
      <c r="C131" s="35">
        <v>7</v>
      </c>
      <c r="D131" s="35">
        <v>0</v>
      </c>
      <c r="E131" s="35"/>
      <c r="F131" s="35"/>
      <c r="G131" s="35"/>
      <c r="H131" s="35"/>
      <c r="I131" s="35"/>
      <c r="J131" s="35"/>
      <c r="K131" s="35"/>
      <c r="L131" s="35"/>
      <c r="M131" s="35"/>
      <c r="N131" s="35"/>
      <c r="O131" s="35"/>
      <c r="P131" s="35"/>
      <c r="Q131" s="35"/>
      <c r="R131" s="35"/>
      <c r="S131" s="35"/>
      <c r="T131" s="35"/>
      <c r="U131" s="35"/>
      <c r="V131" s="35"/>
      <c r="W131" s="35"/>
      <c r="X131" s="35"/>
      <c r="Y131" s="35" t="s">
        <v>885</v>
      </c>
      <c r="Z131" s="35"/>
      <c r="AA131" s="35"/>
    </row>
    <row r="132" spans="1:27" x14ac:dyDescent="0.25">
      <c r="A132" s="8">
        <v>81</v>
      </c>
      <c r="B132" s="8" t="s">
        <v>258</v>
      </c>
      <c r="C132" s="35">
        <v>8</v>
      </c>
      <c r="D132" s="35">
        <v>0</v>
      </c>
      <c r="E132" s="35"/>
      <c r="F132" s="35"/>
      <c r="G132" s="35"/>
      <c r="H132" s="35"/>
      <c r="I132" s="35"/>
      <c r="J132" s="35"/>
      <c r="K132" s="35"/>
      <c r="L132" s="35"/>
      <c r="M132" s="35"/>
      <c r="N132" s="35"/>
      <c r="O132" s="35"/>
      <c r="P132" s="35"/>
      <c r="Q132" s="35"/>
      <c r="R132" s="35"/>
      <c r="S132" s="35"/>
      <c r="T132" s="35"/>
      <c r="U132" s="35"/>
      <c r="V132" s="35"/>
      <c r="W132" s="35"/>
      <c r="X132" s="35"/>
      <c r="Y132" s="35" t="s">
        <v>886</v>
      </c>
      <c r="Z132" s="35"/>
      <c r="AA132" s="35"/>
    </row>
    <row r="133" spans="1:27" x14ac:dyDescent="0.25">
      <c r="A133" s="4"/>
      <c r="B133" s="4"/>
      <c r="C133" s="4"/>
      <c r="T133" s="4"/>
    </row>
    <row r="134" spans="1:27" x14ac:dyDescent="0.25">
      <c r="A134" s="35">
        <v>82</v>
      </c>
      <c r="B134" s="35" t="s">
        <v>258</v>
      </c>
      <c r="C134" s="35">
        <v>0</v>
      </c>
      <c r="D134" s="35">
        <v>0</v>
      </c>
      <c r="E134" s="35"/>
      <c r="F134" s="35"/>
      <c r="G134" s="35"/>
      <c r="H134" s="35"/>
      <c r="I134" s="35"/>
      <c r="J134" s="35"/>
      <c r="K134" s="35"/>
      <c r="L134" s="35"/>
      <c r="M134" s="35"/>
      <c r="N134" s="35"/>
      <c r="O134" s="35"/>
      <c r="P134" s="35"/>
      <c r="Q134" s="35"/>
      <c r="R134" s="35" t="s">
        <v>203</v>
      </c>
      <c r="S134" s="35"/>
      <c r="T134" s="35"/>
      <c r="U134" s="35"/>
      <c r="V134" s="35"/>
      <c r="W134" s="35"/>
      <c r="X134" s="35"/>
      <c r="Y134" s="35"/>
      <c r="Z134" s="35"/>
    </row>
    <row r="135" spans="1:27" x14ac:dyDescent="0.25">
      <c r="A135" s="35">
        <v>82</v>
      </c>
      <c r="B135" s="35" t="s">
        <v>258</v>
      </c>
      <c r="C135" s="35">
        <v>1</v>
      </c>
      <c r="D135" s="35">
        <v>0</v>
      </c>
      <c r="E135" s="35"/>
      <c r="F135" s="35"/>
      <c r="G135" s="35"/>
      <c r="H135" s="35"/>
      <c r="I135" s="35"/>
      <c r="J135" s="35"/>
      <c r="K135" s="35"/>
      <c r="L135" s="35"/>
      <c r="M135" s="35"/>
      <c r="N135" s="35"/>
      <c r="O135" s="35"/>
      <c r="P135" s="35"/>
      <c r="Q135" s="35"/>
      <c r="R135" s="35" t="s">
        <v>361</v>
      </c>
      <c r="S135" s="35" t="s">
        <v>878</v>
      </c>
      <c r="T135" s="35" t="s">
        <v>879</v>
      </c>
      <c r="U135" s="35"/>
      <c r="V135" s="35" t="s">
        <v>297</v>
      </c>
      <c r="W135" s="35"/>
      <c r="X135" s="35"/>
      <c r="Y135" s="35"/>
    </row>
    <row r="136" spans="1:27" x14ac:dyDescent="0.25">
      <c r="A136" s="35">
        <v>82</v>
      </c>
      <c r="B136" s="35" t="s">
        <v>258</v>
      </c>
      <c r="C136" s="35">
        <v>2</v>
      </c>
      <c r="D136" s="35">
        <v>0</v>
      </c>
      <c r="E136" s="35"/>
      <c r="F136" s="35"/>
      <c r="G136" s="35"/>
      <c r="H136" s="35"/>
      <c r="I136" s="35"/>
      <c r="J136" s="35"/>
      <c r="K136" s="35"/>
      <c r="L136" s="35"/>
      <c r="M136" s="35"/>
      <c r="N136" s="35"/>
      <c r="O136" s="35"/>
      <c r="P136" s="35"/>
      <c r="Q136" s="35"/>
      <c r="R136" s="4" t="s">
        <v>289</v>
      </c>
      <c r="S136" s="35" t="s">
        <v>262</v>
      </c>
      <c r="T136" s="35" t="s">
        <v>879</v>
      </c>
      <c r="U136" s="35" t="s">
        <v>880</v>
      </c>
      <c r="V136" s="35" t="s">
        <v>297</v>
      </c>
      <c r="W136" s="35"/>
      <c r="X136" s="35"/>
      <c r="Y136" s="35"/>
    </row>
    <row r="137" spans="1:27" x14ac:dyDescent="0.25">
      <c r="A137" s="35">
        <v>82</v>
      </c>
      <c r="B137" s="35" t="s">
        <v>258</v>
      </c>
      <c r="C137" s="35">
        <v>3</v>
      </c>
      <c r="D137" s="35">
        <v>0</v>
      </c>
      <c r="E137" s="35"/>
      <c r="F137" s="35"/>
      <c r="G137" s="35"/>
      <c r="H137" s="35"/>
      <c r="I137" s="35"/>
      <c r="J137" s="35"/>
      <c r="K137" s="35"/>
      <c r="L137" s="35"/>
      <c r="M137" s="35"/>
      <c r="N137" s="35"/>
      <c r="O137" s="35"/>
      <c r="P137" s="35"/>
      <c r="Q137" s="35"/>
      <c r="R137" s="35"/>
      <c r="S137" s="35"/>
      <c r="T137" s="35"/>
      <c r="U137" s="35"/>
      <c r="V137" s="35"/>
      <c r="W137" s="35"/>
      <c r="X137" s="35"/>
      <c r="Y137" s="35" t="s">
        <v>881</v>
      </c>
    </row>
    <row r="138" spans="1:27" x14ac:dyDescent="0.25">
      <c r="A138" s="35">
        <v>82</v>
      </c>
      <c r="B138" s="35" t="s">
        <v>258</v>
      </c>
      <c r="C138" s="35">
        <v>4</v>
      </c>
      <c r="D138" s="35">
        <v>0</v>
      </c>
      <c r="E138" s="35"/>
      <c r="F138" s="35"/>
      <c r="G138" s="35"/>
      <c r="H138" s="35"/>
      <c r="I138" s="35"/>
      <c r="J138" s="35"/>
      <c r="K138" s="35"/>
      <c r="L138" s="35"/>
      <c r="M138" s="35"/>
      <c r="N138" s="35"/>
      <c r="O138" s="35"/>
      <c r="P138" s="35"/>
      <c r="Q138" s="35"/>
      <c r="R138" s="35"/>
      <c r="S138" s="35"/>
      <c r="T138" s="35"/>
      <c r="U138" s="35"/>
      <c r="V138" s="35"/>
      <c r="W138" s="35"/>
      <c r="X138" s="35"/>
      <c r="Y138" s="35" t="s">
        <v>882</v>
      </c>
    </row>
    <row r="139" spans="1:27" x14ac:dyDescent="0.25">
      <c r="A139" s="35">
        <v>82</v>
      </c>
      <c r="B139" s="35" t="s">
        <v>258</v>
      </c>
      <c r="C139" s="35">
        <v>5</v>
      </c>
      <c r="D139" s="35">
        <v>0</v>
      </c>
      <c r="E139" s="35"/>
      <c r="F139" s="35"/>
      <c r="G139" s="35"/>
      <c r="H139" s="35"/>
      <c r="I139" s="35"/>
      <c r="J139" s="35"/>
      <c r="K139" s="35"/>
      <c r="L139" s="35"/>
      <c r="M139" s="35"/>
      <c r="N139" s="35"/>
      <c r="O139" s="35"/>
      <c r="P139" s="35"/>
      <c r="Q139" s="35"/>
      <c r="R139" s="35"/>
      <c r="S139" s="35"/>
      <c r="T139" s="35"/>
      <c r="U139" s="35"/>
      <c r="V139" s="35"/>
      <c r="W139" s="35"/>
      <c r="X139" s="35"/>
      <c r="Y139" s="35" t="s">
        <v>883</v>
      </c>
    </row>
    <row r="140" spans="1:27" x14ac:dyDescent="0.25">
      <c r="A140" s="35">
        <v>82</v>
      </c>
      <c r="B140" s="35" t="s">
        <v>258</v>
      </c>
      <c r="C140" s="35">
        <v>6</v>
      </c>
      <c r="D140" s="35">
        <v>0</v>
      </c>
      <c r="E140" s="35"/>
      <c r="F140" s="35"/>
      <c r="G140" s="35"/>
      <c r="H140" s="35"/>
      <c r="I140" s="35"/>
      <c r="J140" s="35"/>
      <c r="K140" s="35"/>
      <c r="L140" s="35"/>
      <c r="M140" s="35"/>
      <c r="N140" s="35"/>
      <c r="O140" s="35"/>
      <c r="P140" s="35"/>
      <c r="Q140" s="35"/>
      <c r="R140" s="35"/>
      <c r="S140" s="35"/>
      <c r="T140" s="35"/>
      <c r="U140" s="35"/>
      <c r="V140" s="35"/>
      <c r="W140" s="35"/>
      <c r="X140" s="35"/>
      <c r="Y140" s="35" t="s">
        <v>884</v>
      </c>
    </row>
    <row r="141" spans="1:27" x14ac:dyDescent="0.25">
      <c r="A141" s="35">
        <v>82</v>
      </c>
      <c r="B141" s="35" t="s">
        <v>258</v>
      </c>
      <c r="C141" s="35">
        <v>7</v>
      </c>
      <c r="D141" s="35">
        <v>0</v>
      </c>
      <c r="E141" s="35"/>
      <c r="F141" s="35"/>
      <c r="G141" s="35"/>
      <c r="H141" s="35"/>
      <c r="I141" s="35"/>
      <c r="J141" s="35"/>
      <c r="K141" s="35"/>
      <c r="L141" s="35"/>
      <c r="M141" s="35"/>
      <c r="N141" s="35"/>
      <c r="O141" s="35"/>
      <c r="P141" s="35"/>
      <c r="Q141" s="35"/>
      <c r="R141" s="35"/>
      <c r="S141" s="35"/>
      <c r="T141" s="35"/>
      <c r="U141" s="35"/>
      <c r="V141" s="35"/>
      <c r="W141" s="35"/>
      <c r="X141" s="35"/>
      <c r="Y141" s="35" t="s">
        <v>885</v>
      </c>
    </row>
    <row r="142" spans="1:27" x14ac:dyDescent="0.25">
      <c r="A142" s="35">
        <v>82</v>
      </c>
      <c r="B142" s="35" t="s">
        <v>258</v>
      </c>
      <c r="C142" s="35">
        <v>8</v>
      </c>
      <c r="D142" s="35">
        <v>0</v>
      </c>
      <c r="E142" s="35"/>
      <c r="F142" s="35"/>
      <c r="G142" s="35"/>
      <c r="H142" s="35"/>
      <c r="I142" s="35"/>
      <c r="J142" s="35"/>
      <c r="K142" s="35"/>
      <c r="L142" s="35"/>
      <c r="M142" s="35"/>
      <c r="N142" s="35"/>
      <c r="O142" s="35"/>
      <c r="P142" s="35"/>
      <c r="Q142" s="35"/>
      <c r="R142" s="35"/>
      <c r="S142" s="35"/>
      <c r="T142" s="35"/>
      <c r="U142" s="35"/>
      <c r="V142" s="35"/>
      <c r="W142" s="35"/>
      <c r="X142" s="35"/>
      <c r="Y142" s="35" t="s">
        <v>886</v>
      </c>
    </row>
    <row r="143" spans="1:27" x14ac:dyDescent="0.25">
      <c r="A143" s="35">
        <v>82</v>
      </c>
      <c r="B143" s="35" t="s">
        <v>258</v>
      </c>
      <c r="C143" s="35">
        <v>9</v>
      </c>
      <c r="D143" s="35">
        <v>0</v>
      </c>
      <c r="T143" s="4"/>
      <c r="Y143" s="35" t="s">
        <v>914</v>
      </c>
    </row>
    <row r="144" spans="1:27" x14ac:dyDescent="0.25">
      <c r="A144" s="35">
        <v>82</v>
      </c>
      <c r="B144" s="35" t="s">
        <v>258</v>
      </c>
      <c r="C144" s="35">
        <v>10</v>
      </c>
      <c r="D144" s="35">
        <v>0</v>
      </c>
      <c r="T144" s="4"/>
      <c r="Y144" s="35" t="s">
        <v>915</v>
      </c>
    </row>
    <row r="145" spans="1:25" x14ac:dyDescent="0.25">
      <c r="A145" s="35">
        <v>82</v>
      </c>
      <c r="B145" s="35" t="s">
        <v>258</v>
      </c>
      <c r="C145" s="35">
        <v>11</v>
      </c>
      <c r="D145" s="35">
        <v>0</v>
      </c>
      <c r="T145" s="4"/>
      <c r="Y145" s="35" t="s">
        <v>916</v>
      </c>
    </row>
    <row r="146" spans="1:25" x14ac:dyDescent="0.25">
      <c r="A146" s="4"/>
      <c r="B146" s="4"/>
      <c r="C146" s="4"/>
      <c r="T146" s="4"/>
    </row>
    <row r="147" spans="1:25" x14ac:dyDescent="0.25">
      <c r="A147" s="8">
        <v>83</v>
      </c>
      <c r="B147" s="8" t="s">
        <v>957</v>
      </c>
      <c r="C147" s="53">
        <v>0</v>
      </c>
      <c r="D147" s="53">
        <v>0</v>
      </c>
      <c r="R147" s="35" t="s">
        <v>203</v>
      </c>
      <c r="T147" s="4"/>
    </row>
    <row r="148" spans="1:25" x14ac:dyDescent="0.25">
      <c r="A148" s="8">
        <v>83</v>
      </c>
      <c r="B148" s="8" t="s">
        <v>957</v>
      </c>
      <c r="C148" s="53">
        <v>1</v>
      </c>
      <c r="D148" s="53">
        <v>0</v>
      </c>
      <c r="R148" s="4" t="s">
        <v>264</v>
      </c>
      <c r="S148" s="4" t="s">
        <v>263</v>
      </c>
      <c r="T148" s="17" t="s">
        <v>970</v>
      </c>
      <c r="U148" s="17"/>
    </row>
    <row r="149" spans="1:25" x14ac:dyDescent="0.25">
      <c r="A149" s="8">
        <v>83</v>
      </c>
      <c r="B149" s="8" t="s">
        <v>957</v>
      </c>
      <c r="C149" s="53">
        <v>2</v>
      </c>
      <c r="D149" s="53">
        <v>0</v>
      </c>
      <c r="R149" s="4" t="s">
        <v>264</v>
      </c>
      <c r="S149" s="4" t="s">
        <v>960</v>
      </c>
      <c r="T149" s="17" t="s">
        <v>971</v>
      </c>
      <c r="U149" s="17"/>
    </row>
    <row r="150" spans="1:25" x14ac:dyDescent="0.25">
      <c r="A150" s="8">
        <v>83</v>
      </c>
      <c r="B150" s="8" t="s">
        <v>957</v>
      </c>
      <c r="C150" s="53">
        <v>3</v>
      </c>
      <c r="D150" s="53">
        <v>0</v>
      </c>
      <c r="R150" s="4" t="s">
        <v>264</v>
      </c>
      <c r="S150" s="4" t="s">
        <v>961</v>
      </c>
      <c r="T150" s="17" t="s">
        <v>972</v>
      </c>
      <c r="U150" s="17"/>
    </row>
    <row r="151" spans="1:25" x14ac:dyDescent="0.25">
      <c r="A151" s="8">
        <v>83</v>
      </c>
      <c r="B151" s="8" t="s">
        <v>957</v>
      </c>
      <c r="C151" s="53">
        <v>4</v>
      </c>
      <c r="D151" s="53">
        <v>0</v>
      </c>
      <c r="R151" s="4" t="s">
        <v>264</v>
      </c>
      <c r="S151" s="4" t="s">
        <v>962</v>
      </c>
      <c r="T151" s="17" t="s">
        <v>973</v>
      </c>
      <c r="U151" s="17"/>
    </row>
    <row r="152" spans="1:25" x14ac:dyDescent="0.25">
      <c r="A152" s="8">
        <v>83</v>
      </c>
      <c r="B152" s="8" t="s">
        <v>957</v>
      </c>
      <c r="C152" s="53">
        <v>5</v>
      </c>
      <c r="D152" s="53">
        <v>0</v>
      </c>
      <c r="R152" s="4" t="s">
        <v>264</v>
      </c>
      <c r="S152" s="4" t="s">
        <v>963</v>
      </c>
      <c r="T152" s="17" t="s">
        <v>974</v>
      </c>
      <c r="U152" s="17"/>
    </row>
    <row r="153" spans="1:25" x14ac:dyDescent="0.25">
      <c r="A153" s="8">
        <v>83</v>
      </c>
      <c r="B153" s="8" t="s">
        <v>957</v>
      </c>
      <c r="C153" s="53">
        <v>6</v>
      </c>
      <c r="D153" s="53">
        <v>0</v>
      </c>
      <c r="R153" s="4" t="s">
        <v>289</v>
      </c>
      <c r="S153" s="4" t="s">
        <v>262</v>
      </c>
      <c r="T153" s="17" t="s">
        <v>970</v>
      </c>
      <c r="U153" s="17" t="s">
        <v>975</v>
      </c>
    </row>
    <row r="154" spans="1:25" x14ac:dyDescent="0.25">
      <c r="A154" s="8">
        <v>83</v>
      </c>
      <c r="B154" s="8" t="s">
        <v>957</v>
      </c>
      <c r="C154" s="53">
        <v>7</v>
      </c>
      <c r="D154" s="53">
        <v>0</v>
      </c>
      <c r="R154" s="4" t="s">
        <v>289</v>
      </c>
      <c r="S154" s="4" t="s">
        <v>964</v>
      </c>
      <c r="T154" s="17" t="s">
        <v>973</v>
      </c>
      <c r="U154" s="17" t="s">
        <v>976</v>
      </c>
    </row>
    <row r="155" spans="1:25" x14ac:dyDescent="0.25">
      <c r="A155" s="8">
        <v>83</v>
      </c>
      <c r="B155" s="8" t="s">
        <v>957</v>
      </c>
      <c r="C155" s="53">
        <v>8</v>
      </c>
      <c r="D155" s="53">
        <v>0</v>
      </c>
      <c r="R155" s="4" t="s">
        <v>289</v>
      </c>
      <c r="S155" s="4" t="s">
        <v>965</v>
      </c>
      <c r="T155" s="17" t="s">
        <v>974</v>
      </c>
      <c r="U155" s="17" t="s">
        <v>976</v>
      </c>
    </row>
    <row r="156" spans="1:25" x14ac:dyDescent="0.25">
      <c r="A156" s="8">
        <v>83</v>
      </c>
      <c r="B156" s="8" t="s">
        <v>957</v>
      </c>
      <c r="C156" s="53">
        <v>9</v>
      </c>
      <c r="D156" s="53">
        <v>0</v>
      </c>
      <c r="R156" s="4" t="s">
        <v>966</v>
      </c>
      <c r="S156" s="4" t="s">
        <v>967</v>
      </c>
      <c r="T156" s="17" t="s">
        <v>977</v>
      </c>
      <c r="U156" s="17" t="s">
        <v>978</v>
      </c>
    </row>
    <row r="157" spans="1:25" x14ac:dyDescent="0.25">
      <c r="A157" s="8">
        <v>83</v>
      </c>
      <c r="B157" s="8" t="s">
        <v>957</v>
      </c>
      <c r="C157" s="53">
        <v>10</v>
      </c>
      <c r="D157" s="53">
        <v>0</v>
      </c>
      <c r="R157" s="4" t="s">
        <v>966</v>
      </c>
      <c r="S157" s="4" t="s">
        <v>968</v>
      </c>
      <c r="T157" s="17" t="s">
        <v>972</v>
      </c>
      <c r="U157" s="17" t="s">
        <v>979</v>
      </c>
    </row>
    <row r="158" spans="1:25" x14ac:dyDescent="0.25">
      <c r="A158" s="8">
        <v>83</v>
      </c>
      <c r="B158" s="8" t="s">
        <v>957</v>
      </c>
      <c r="C158" s="53">
        <v>11</v>
      </c>
      <c r="D158" s="53">
        <v>0</v>
      </c>
      <c r="R158" s="4" t="s">
        <v>966</v>
      </c>
      <c r="S158" s="4" t="s">
        <v>969</v>
      </c>
      <c r="T158" s="17" t="s">
        <v>970</v>
      </c>
      <c r="U158" s="17" t="s">
        <v>980</v>
      </c>
    </row>
    <row r="159" spans="1:25" x14ac:dyDescent="0.25">
      <c r="A159" s="4"/>
      <c r="B159" s="4"/>
      <c r="C159" s="4"/>
      <c r="T159" s="4"/>
    </row>
    <row r="160" spans="1:25" x14ac:dyDescent="0.25">
      <c r="A160" s="4"/>
      <c r="B160" s="4"/>
      <c r="C160" s="4"/>
      <c r="T160" s="4"/>
    </row>
    <row r="161" spans="1:20" x14ac:dyDescent="0.25">
      <c r="A161" s="4"/>
      <c r="B161" s="4"/>
      <c r="C161" s="4"/>
      <c r="T161" s="4"/>
    </row>
    <row r="162" spans="1:20" x14ac:dyDescent="0.25">
      <c r="A162" s="4"/>
      <c r="B162" s="4"/>
      <c r="C162" s="4"/>
      <c r="T162" s="4"/>
    </row>
    <row r="163" spans="1:20" x14ac:dyDescent="0.25">
      <c r="A163" s="4"/>
      <c r="B163" s="4"/>
      <c r="C163" s="4"/>
      <c r="T163" s="4"/>
    </row>
    <row r="164" spans="1:20" x14ac:dyDescent="0.25">
      <c r="A164" s="4"/>
      <c r="B164" s="4"/>
      <c r="C164" s="4"/>
      <c r="T164" s="4"/>
    </row>
    <row r="165" spans="1:20" x14ac:dyDescent="0.25">
      <c r="A165" s="4"/>
      <c r="B165" s="4"/>
      <c r="C165" s="4"/>
      <c r="T165" s="4"/>
    </row>
    <row r="166" spans="1:20" x14ac:dyDescent="0.25">
      <c r="A166" s="4"/>
      <c r="B166" s="4"/>
      <c r="C166" s="4"/>
      <c r="T166" s="4"/>
    </row>
    <row r="167" spans="1:20" x14ac:dyDescent="0.25">
      <c r="A167" s="4"/>
      <c r="B167" s="4"/>
      <c r="C167" s="4"/>
      <c r="T167" s="4"/>
    </row>
    <row r="168" spans="1:20" x14ac:dyDescent="0.25">
      <c r="A168" s="4"/>
      <c r="B168" s="4"/>
      <c r="C168" s="4"/>
      <c r="T168" s="4"/>
    </row>
    <row r="169" spans="1:20" x14ac:dyDescent="0.25">
      <c r="A169" s="4"/>
      <c r="B169" s="4"/>
      <c r="C169" s="4"/>
      <c r="T169" s="4"/>
    </row>
    <row r="170" spans="1:20" x14ac:dyDescent="0.25">
      <c r="A170" s="4"/>
      <c r="B170" s="4"/>
      <c r="C170" s="4"/>
      <c r="T170" s="4"/>
    </row>
    <row r="171" spans="1:20" x14ac:dyDescent="0.25">
      <c r="A171" s="4"/>
      <c r="B171" s="4"/>
      <c r="C171" s="4"/>
      <c r="T171" s="4"/>
    </row>
    <row r="172" spans="1:20" x14ac:dyDescent="0.25">
      <c r="A172" s="4"/>
      <c r="B172" s="4"/>
      <c r="C172" s="4"/>
      <c r="T172" s="4"/>
    </row>
    <row r="173" spans="1:20" x14ac:dyDescent="0.25">
      <c r="A173" s="4"/>
      <c r="B173" s="4"/>
      <c r="C173" s="4"/>
      <c r="T173" s="4"/>
    </row>
    <row r="174" spans="1:20" x14ac:dyDescent="0.25">
      <c r="A174" s="4"/>
      <c r="B174" s="4"/>
      <c r="C174" s="4"/>
      <c r="T174" s="4"/>
    </row>
    <row r="175" spans="1:20" x14ac:dyDescent="0.25">
      <c r="A175" s="4"/>
      <c r="B175" s="4"/>
      <c r="C175" s="4"/>
      <c r="T175" s="4"/>
    </row>
    <row r="176" spans="1:20" x14ac:dyDescent="0.25">
      <c r="A176" s="4"/>
      <c r="B176" s="4"/>
      <c r="C176" s="4"/>
      <c r="T176" s="4"/>
    </row>
    <row r="177" spans="1:20" x14ac:dyDescent="0.25">
      <c r="A177" s="4"/>
      <c r="B177" s="4"/>
      <c r="C177" s="4"/>
      <c r="T177" s="4"/>
    </row>
    <row r="178" spans="1:20" x14ac:dyDescent="0.25">
      <c r="A178" s="4"/>
      <c r="B178" s="4"/>
      <c r="C178" s="4"/>
      <c r="T178" s="4"/>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L1048336"/>
  <sheetViews>
    <sheetView tabSelected="1" topLeftCell="F1" zoomScale="120" zoomScaleNormal="120" workbookViewId="0">
      <pane ySplit="1" topLeftCell="A1476" activePane="bottomLeft" state="frozen"/>
      <selection activeCell="Z1" sqref="Z1"/>
      <selection pane="bottomLeft" activeCell="AA1455" sqref="AA1455"/>
    </sheetView>
  </sheetViews>
  <sheetFormatPr defaultColWidth="6.7109375" defaultRowHeight="15" x14ac:dyDescent="0.25"/>
  <cols>
    <col min="1" max="1" width="6.42578125" style="11" bestFit="1" customWidth="1"/>
    <col min="2" max="2" width="8.7109375" style="5" bestFit="1" customWidth="1"/>
    <col min="3" max="3" width="11" bestFit="1" customWidth="1"/>
    <col min="4" max="4" width="4.85546875" customWidth="1"/>
    <col min="5" max="5" width="15.28515625" bestFit="1" customWidth="1"/>
    <col min="6" max="6" width="15.42578125" customWidth="1"/>
    <col min="7" max="7" width="39.85546875" bestFit="1" customWidth="1"/>
    <col min="8" max="8" width="10.28515625" customWidth="1"/>
    <col min="9" max="9" width="8.85546875" customWidth="1"/>
    <col min="10" max="10" width="9.42578125" customWidth="1"/>
    <col min="11" max="11" width="7.42578125" style="12" customWidth="1"/>
    <col min="12" max="13" width="7.42578125" customWidth="1"/>
    <col min="14" max="14" width="12" bestFit="1" customWidth="1"/>
    <col min="15" max="15" width="7.42578125" style="12" customWidth="1"/>
    <col min="16" max="17" width="7.42578125" customWidth="1"/>
    <col min="18" max="18" width="12" bestFit="1" customWidth="1"/>
    <col min="19" max="19" width="9" customWidth="1"/>
    <col min="20" max="20" width="6.140625" hidden="1" customWidth="1"/>
    <col min="21" max="21" width="11.85546875" bestFit="1" customWidth="1"/>
    <col min="22" max="22" width="26.28515625" customWidth="1"/>
    <col min="23" max="23" width="26.42578125" customWidth="1"/>
    <col min="24" max="24" width="35.85546875" customWidth="1"/>
    <col min="25" max="25" width="33.85546875" customWidth="1"/>
    <col min="26" max="26" width="50.42578125" customWidth="1"/>
    <col min="27" max="28" width="10.42578125" customWidth="1"/>
    <col min="29" max="29" width="36.140625" style="8" customWidth="1"/>
  </cols>
  <sheetData>
    <row r="1" spans="1:29" x14ac:dyDescent="0.25">
      <c r="A1" s="11" t="s">
        <v>122</v>
      </c>
      <c r="B1" s="5" t="s">
        <v>61</v>
      </c>
      <c r="C1" t="s">
        <v>158</v>
      </c>
      <c r="D1" t="s">
        <v>182</v>
      </c>
      <c r="E1" t="s">
        <v>180</v>
      </c>
      <c r="F1" t="s">
        <v>69</v>
      </c>
      <c r="G1" t="s">
        <v>46</v>
      </c>
      <c r="H1" t="s">
        <v>47</v>
      </c>
      <c r="I1" t="s">
        <v>49</v>
      </c>
      <c r="J1" t="s">
        <v>48</v>
      </c>
      <c r="K1" s="12" t="s">
        <v>55</v>
      </c>
      <c r="L1" t="s">
        <v>71</v>
      </c>
      <c r="M1" t="s">
        <v>150</v>
      </c>
      <c r="N1" t="s">
        <v>57</v>
      </c>
      <c r="O1" s="12" t="s">
        <v>54</v>
      </c>
      <c r="P1" t="s">
        <v>134</v>
      </c>
      <c r="Q1" t="s">
        <v>151</v>
      </c>
      <c r="R1" t="s">
        <v>60</v>
      </c>
      <c r="S1" t="s">
        <v>50</v>
      </c>
      <c r="T1" t="s">
        <v>62</v>
      </c>
      <c r="U1" t="s">
        <v>152</v>
      </c>
      <c r="V1" t="s">
        <v>153</v>
      </c>
      <c r="W1" s="3" t="s">
        <v>56</v>
      </c>
      <c r="X1" s="3" t="s">
        <v>58</v>
      </c>
      <c r="Y1" s="3" t="s">
        <v>59</v>
      </c>
      <c r="Z1" s="3" t="s">
        <v>66</v>
      </c>
      <c r="AA1" s="3" t="s">
        <v>230</v>
      </c>
      <c r="AB1" s="3" t="s">
        <v>231</v>
      </c>
      <c r="AC1" s="8" t="s">
        <v>51</v>
      </c>
    </row>
    <row r="2" spans="1:29" x14ac:dyDescent="0.25">
      <c r="A2" s="4">
        <v>70</v>
      </c>
      <c r="B2" s="4" t="s">
        <v>212</v>
      </c>
      <c r="C2">
        <v>1</v>
      </c>
      <c r="D2">
        <v>1</v>
      </c>
      <c r="E2" t="s">
        <v>213</v>
      </c>
      <c r="F2" t="s">
        <v>70</v>
      </c>
      <c r="G2" t="s">
        <v>214</v>
      </c>
      <c r="H2" t="s">
        <v>215</v>
      </c>
      <c r="I2" t="s">
        <v>216</v>
      </c>
      <c r="J2" t="s">
        <v>53</v>
      </c>
      <c r="K2" s="12">
        <v>0</v>
      </c>
      <c r="N2" s="24">
        <v>11987.1</v>
      </c>
      <c r="O2" s="12">
        <v>1</v>
      </c>
      <c r="R2" s="24">
        <v>11458.1</v>
      </c>
      <c r="S2" t="s">
        <v>52</v>
      </c>
      <c r="T2">
        <v>0</v>
      </c>
      <c r="U2">
        <v>0</v>
      </c>
      <c r="W2" t="s">
        <v>218</v>
      </c>
      <c r="X2" t="s">
        <v>219</v>
      </c>
      <c r="Y2" t="s">
        <v>220</v>
      </c>
      <c r="Z2" t="s">
        <v>221</v>
      </c>
      <c r="AA2" t="s">
        <v>234</v>
      </c>
      <c r="AB2" t="s">
        <v>232</v>
      </c>
      <c r="AC2" s="8" t="s">
        <v>229</v>
      </c>
    </row>
    <row r="3" spans="1:29" x14ac:dyDescent="0.25">
      <c r="A3" s="4">
        <v>70</v>
      </c>
      <c r="B3" s="4" t="s">
        <v>212</v>
      </c>
      <c r="C3">
        <v>1</v>
      </c>
      <c r="D3">
        <v>1</v>
      </c>
      <c r="E3" t="s">
        <v>213</v>
      </c>
      <c r="F3" t="s">
        <v>70</v>
      </c>
      <c r="G3" t="s">
        <v>214</v>
      </c>
      <c r="H3" t="s">
        <v>215</v>
      </c>
      <c r="I3" t="s">
        <v>216</v>
      </c>
      <c r="J3" t="s">
        <v>217</v>
      </c>
      <c r="K3" s="12">
        <v>0</v>
      </c>
      <c r="N3">
        <v>503.7</v>
      </c>
      <c r="O3" s="12">
        <v>1</v>
      </c>
      <c r="R3">
        <v>380.8</v>
      </c>
      <c r="S3" t="s">
        <v>52</v>
      </c>
      <c r="T3">
        <v>0</v>
      </c>
      <c r="U3">
        <v>0</v>
      </c>
      <c r="W3" t="s">
        <v>218</v>
      </c>
      <c r="X3" t="s">
        <v>219</v>
      </c>
      <c r="Y3" t="s">
        <v>220</v>
      </c>
      <c r="Z3" t="s">
        <v>221</v>
      </c>
      <c r="AA3" t="s">
        <v>234</v>
      </c>
      <c r="AB3" t="s">
        <v>232</v>
      </c>
      <c r="AC3" s="8" t="s">
        <v>229</v>
      </c>
    </row>
    <row r="4" spans="1:29" x14ac:dyDescent="0.25">
      <c r="A4" s="4">
        <v>70</v>
      </c>
      <c r="B4" s="4" t="s">
        <v>212</v>
      </c>
      <c r="C4">
        <v>1</v>
      </c>
      <c r="D4">
        <v>1</v>
      </c>
      <c r="E4" t="s">
        <v>213</v>
      </c>
      <c r="F4" t="s">
        <v>70</v>
      </c>
      <c r="G4" t="s">
        <v>214</v>
      </c>
      <c r="H4" t="s">
        <v>215</v>
      </c>
      <c r="I4" t="s">
        <v>216</v>
      </c>
      <c r="J4" t="s">
        <v>53</v>
      </c>
      <c r="K4" s="12">
        <v>0</v>
      </c>
      <c r="N4" s="24">
        <v>11987.1</v>
      </c>
      <c r="O4" s="12">
        <v>2</v>
      </c>
      <c r="R4" s="24">
        <v>13044.6</v>
      </c>
      <c r="S4" t="s">
        <v>52</v>
      </c>
      <c r="T4">
        <v>0</v>
      </c>
      <c r="U4">
        <v>0</v>
      </c>
      <c r="W4" t="s">
        <v>218</v>
      </c>
      <c r="X4" t="s">
        <v>219</v>
      </c>
      <c r="Y4" t="s">
        <v>222</v>
      </c>
      <c r="Z4" t="s">
        <v>223</v>
      </c>
      <c r="AA4" t="s">
        <v>234</v>
      </c>
      <c r="AB4" t="s">
        <v>232</v>
      </c>
      <c r="AC4" s="8" t="s">
        <v>229</v>
      </c>
    </row>
    <row r="5" spans="1:29" x14ac:dyDescent="0.25">
      <c r="A5" s="4">
        <v>70</v>
      </c>
      <c r="B5" s="4" t="s">
        <v>212</v>
      </c>
      <c r="C5">
        <v>1</v>
      </c>
      <c r="D5">
        <v>1</v>
      </c>
      <c r="E5" t="s">
        <v>213</v>
      </c>
      <c r="F5" t="s">
        <v>70</v>
      </c>
      <c r="G5" t="s">
        <v>214</v>
      </c>
      <c r="H5" t="s">
        <v>215</v>
      </c>
      <c r="I5" t="s">
        <v>216</v>
      </c>
      <c r="J5" t="s">
        <v>217</v>
      </c>
      <c r="K5" s="12">
        <v>0</v>
      </c>
      <c r="N5">
        <v>503.7</v>
      </c>
      <c r="O5" s="12">
        <v>2</v>
      </c>
      <c r="R5">
        <v>259.5</v>
      </c>
      <c r="S5" t="s">
        <v>52</v>
      </c>
      <c r="T5">
        <v>0</v>
      </c>
      <c r="U5">
        <v>0</v>
      </c>
      <c r="W5" t="s">
        <v>218</v>
      </c>
      <c r="X5" t="s">
        <v>219</v>
      </c>
      <c r="Y5" t="s">
        <v>222</v>
      </c>
      <c r="Z5" t="s">
        <v>223</v>
      </c>
      <c r="AA5" t="s">
        <v>234</v>
      </c>
      <c r="AB5" t="s">
        <v>232</v>
      </c>
      <c r="AC5" s="8" t="s">
        <v>229</v>
      </c>
    </row>
    <row r="6" spans="1:29" x14ac:dyDescent="0.25">
      <c r="A6" s="4">
        <v>70</v>
      </c>
      <c r="B6" s="4" t="s">
        <v>212</v>
      </c>
      <c r="C6">
        <v>1</v>
      </c>
      <c r="D6">
        <v>1</v>
      </c>
      <c r="E6" t="s">
        <v>213</v>
      </c>
      <c r="F6" t="s">
        <v>70</v>
      </c>
      <c r="G6" t="s">
        <v>214</v>
      </c>
      <c r="H6" t="s">
        <v>215</v>
      </c>
      <c r="I6" t="s">
        <v>216</v>
      </c>
      <c r="J6" t="s">
        <v>53</v>
      </c>
      <c r="K6" s="12">
        <v>1</v>
      </c>
      <c r="N6" s="24">
        <v>11458.1</v>
      </c>
      <c r="O6" s="12">
        <v>2</v>
      </c>
      <c r="R6" s="24">
        <v>13044.6</v>
      </c>
      <c r="S6" t="s">
        <v>52</v>
      </c>
      <c r="T6">
        <v>0</v>
      </c>
      <c r="U6">
        <v>0</v>
      </c>
      <c r="W6" t="s">
        <v>220</v>
      </c>
      <c r="X6" t="s">
        <v>221</v>
      </c>
      <c r="Y6" t="s">
        <v>222</v>
      </c>
      <c r="Z6" t="s">
        <v>223</v>
      </c>
      <c r="AA6" t="s">
        <v>234</v>
      </c>
      <c r="AB6" t="s">
        <v>232</v>
      </c>
      <c r="AC6" s="8" t="s">
        <v>229</v>
      </c>
    </row>
    <row r="7" spans="1:29" x14ac:dyDescent="0.25">
      <c r="A7" s="4">
        <v>70</v>
      </c>
      <c r="B7" s="4" t="s">
        <v>212</v>
      </c>
      <c r="C7">
        <v>1</v>
      </c>
      <c r="D7">
        <v>1</v>
      </c>
      <c r="E7" t="s">
        <v>213</v>
      </c>
      <c r="F7" t="s">
        <v>70</v>
      </c>
      <c r="G7" t="s">
        <v>214</v>
      </c>
      <c r="H7" t="s">
        <v>215</v>
      </c>
      <c r="I7" t="s">
        <v>216</v>
      </c>
      <c r="J7" t="s">
        <v>217</v>
      </c>
      <c r="K7" s="12">
        <v>1</v>
      </c>
      <c r="N7">
        <v>380.8</v>
      </c>
      <c r="O7" s="12">
        <v>2</v>
      </c>
      <c r="R7">
        <v>259.5</v>
      </c>
      <c r="S7" t="s">
        <v>52</v>
      </c>
      <c r="T7">
        <v>0</v>
      </c>
      <c r="U7">
        <v>0</v>
      </c>
      <c r="W7" t="s">
        <v>220</v>
      </c>
      <c r="X7" t="s">
        <v>221</v>
      </c>
      <c r="Y7" t="s">
        <v>222</v>
      </c>
      <c r="Z7" t="s">
        <v>223</v>
      </c>
      <c r="AA7" t="s">
        <v>234</v>
      </c>
      <c r="AB7" t="s">
        <v>232</v>
      </c>
      <c r="AC7" s="8" t="s">
        <v>229</v>
      </c>
    </row>
    <row r="8" spans="1:29" x14ac:dyDescent="0.25">
      <c r="A8" s="4">
        <v>70</v>
      </c>
      <c r="B8" s="4" t="s">
        <v>212</v>
      </c>
      <c r="C8">
        <v>1</v>
      </c>
      <c r="D8">
        <v>2</v>
      </c>
      <c r="E8" t="s">
        <v>213</v>
      </c>
      <c r="F8" t="s">
        <v>70</v>
      </c>
      <c r="G8" t="s">
        <v>214</v>
      </c>
      <c r="H8" t="s">
        <v>215</v>
      </c>
      <c r="I8" t="s">
        <v>216</v>
      </c>
      <c r="J8" t="s">
        <v>53</v>
      </c>
      <c r="K8" s="12">
        <v>0</v>
      </c>
      <c r="N8" s="24">
        <v>12075.1</v>
      </c>
      <c r="O8" s="12">
        <v>1</v>
      </c>
      <c r="R8" s="24">
        <v>11281.8</v>
      </c>
      <c r="S8">
        <v>0.05</v>
      </c>
      <c r="T8">
        <v>1</v>
      </c>
      <c r="U8">
        <v>1</v>
      </c>
      <c r="W8" t="s">
        <v>218</v>
      </c>
      <c r="X8" t="s">
        <v>219</v>
      </c>
      <c r="Y8" t="s">
        <v>220</v>
      </c>
      <c r="Z8" t="s">
        <v>221</v>
      </c>
      <c r="AA8" t="s">
        <v>234</v>
      </c>
      <c r="AB8" t="s">
        <v>232</v>
      </c>
      <c r="AC8" s="8" t="s">
        <v>229</v>
      </c>
    </row>
    <row r="9" spans="1:29" x14ac:dyDescent="0.25">
      <c r="A9" s="4">
        <v>70</v>
      </c>
      <c r="B9" s="4" t="s">
        <v>212</v>
      </c>
      <c r="C9">
        <v>1</v>
      </c>
      <c r="D9">
        <v>2</v>
      </c>
      <c r="E9" t="s">
        <v>213</v>
      </c>
      <c r="F9" t="s">
        <v>70</v>
      </c>
      <c r="G9" t="s">
        <v>214</v>
      </c>
      <c r="H9" t="s">
        <v>215</v>
      </c>
      <c r="I9" t="s">
        <v>216</v>
      </c>
      <c r="J9" t="s">
        <v>217</v>
      </c>
      <c r="K9" s="12">
        <v>0</v>
      </c>
      <c r="N9">
        <v>333.7</v>
      </c>
      <c r="O9" s="12">
        <v>1</v>
      </c>
      <c r="R9">
        <v>589.1</v>
      </c>
      <c r="S9">
        <v>0.05</v>
      </c>
      <c r="T9">
        <v>1</v>
      </c>
      <c r="U9">
        <v>1</v>
      </c>
      <c r="W9" t="s">
        <v>218</v>
      </c>
      <c r="X9" t="s">
        <v>219</v>
      </c>
      <c r="Y9" t="s">
        <v>220</v>
      </c>
      <c r="Z9" t="s">
        <v>221</v>
      </c>
      <c r="AA9" t="s">
        <v>234</v>
      </c>
      <c r="AB9" t="s">
        <v>232</v>
      </c>
      <c r="AC9" s="8" t="s">
        <v>229</v>
      </c>
    </row>
    <row r="10" spans="1:29" x14ac:dyDescent="0.25">
      <c r="A10" s="4">
        <v>70</v>
      </c>
      <c r="B10" s="4" t="s">
        <v>212</v>
      </c>
      <c r="C10">
        <v>1</v>
      </c>
      <c r="D10">
        <v>2</v>
      </c>
      <c r="E10" t="s">
        <v>213</v>
      </c>
      <c r="F10" t="s">
        <v>70</v>
      </c>
      <c r="G10" t="s">
        <v>214</v>
      </c>
      <c r="H10" t="s">
        <v>215</v>
      </c>
      <c r="I10" t="s">
        <v>216</v>
      </c>
      <c r="J10" t="s">
        <v>53</v>
      </c>
      <c r="K10" s="12">
        <v>0</v>
      </c>
      <c r="N10" s="24">
        <v>12075.1</v>
      </c>
      <c r="O10" s="12">
        <v>2</v>
      </c>
      <c r="R10" s="24">
        <v>13529.4</v>
      </c>
      <c r="S10">
        <v>0.05</v>
      </c>
      <c r="T10">
        <v>1</v>
      </c>
      <c r="U10">
        <v>1</v>
      </c>
      <c r="W10" t="s">
        <v>218</v>
      </c>
      <c r="X10" t="s">
        <v>219</v>
      </c>
      <c r="Y10" t="s">
        <v>222</v>
      </c>
      <c r="Z10" t="s">
        <v>223</v>
      </c>
      <c r="AA10" t="s">
        <v>234</v>
      </c>
      <c r="AB10" t="s">
        <v>232</v>
      </c>
      <c r="AC10" s="8" t="s">
        <v>229</v>
      </c>
    </row>
    <row r="11" spans="1:29" x14ac:dyDescent="0.25">
      <c r="A11" s="4">
        <v>70</v>
      </c>
      <c r="B11" s="4" t="s">
        <v>212</v>
      </c>
      <c r="C11">
        <v>1</v>
      </c>
      <c r="D11">
        <v>2</v>
      </c>
      <c r="E11" t="s">
        <v>213</v>
      </c>
      <c r="F11" t="s">
        <v>70</v>
      </c>
      <c r="G11" t="s">
        <v>214</v>
      </c>
      <c r="H11" t="s">
        <v>215</v>
      </c>
      <c r="I11" t="s">
        <v>216</v>
      </c>
      <c r="J11" t="s">
        <v>217</v>
      </c>
      <c r="K11" s="12">
        <v>0</v>
      </c>
      <c r="N11">
        <v>333.7</v>
      </c>
      <c r="O11" s="12">
        <v>2</v>
      </c>
      <c r="R11">
        <v>340.4</v>
      </c>
      <c r="S11">
        <v>0.05</v>
      </c>
      <c r="T11">
        <v>1</v>
      </c>
      <c r="U11">
        <v>1</v>
      </c>
      <c r="W11" t="s">
        <v>218</v>
      </c>
      <c r="X11" t="s">
        <v>219</v>
      </c>
      <c r="Y11" t="s">
        <v>222</v>
      </c>
      <c r="Z11" t="s">
        <v>223</v>
      </c>
      <c r="AA11" t="s">
        <v>234</v>
      </c>
      <c r="AB11" t="s">
        <v>232</v>
      </c>
      <c r="AC11" s="8" t="s">
        <v>229</v>
      </c>
    </row>
    <row r="12" spans="1:29" x14ac:dyDescent="0.25">
      <c r="A12" s="4">
        <v>70</v>
      </c>
      <c r="B12" s="4" t="s">
        <v>212</v>
      </c>
      <c r="C12">
        <v>1</v>
      </c>
      <c r="D12">
        <v>2</v>
      </c>
      <c r="E12" t="s">
        <v>213</v>
      </c>
      <c r="F12" t="s">
        <v>70</v>
      </c>
      <c r="G12" t="s">
        <v>214</v>
      </c>
      <c r="H12" t="s">
        <v>215</v>
      </c>
      <c r="I12" t="s">
        <v>216</v>
      </c>
      <c r="J12" t="s">
        <v>53</v>
      </c>
      <c r="K12" s="12">
        <v>1</v>
      </c>
      <c r="N12" s="24">
        <v>11281.8</v>
      </c>
      <c r="O12" s="12">
        <v>2</v>
      </c>
      <c r="R12" s="24">
        <v>13529.4</v>
      </c>
      <c r="S12">
        <v>0.05</v>
      </c>
      <c r="T12">
        <v>1</v>
      </c>
      <c r="U12">
        <v>1</v>
      </c>
      <c r="W12" t="s">
        <v>220</v>
      </c>
      <c r="X12" t="s">
        <v>221</v>
      </c>
      <c r="Y12" t="s">
        <v>222</v>
      </c>
      <c r="Z12" t="s">
        <v>223</v>
      </c>
      <c r="AA12" t="s">
        <v>234</v>
      </c>
      <c r="AB12" t="s">
        <v>232</v>
      </c>
      <c r="AC12" s="8" t="s">
        <v>229</v>
      </c>
    </row>
    <row r="13" spans="1:29" x14ac:dyDescent="0.25">
      <c r="A13" s="4">
        <v>70</v>
      </c>
      <c r="B13" s="4" t="s">
        <v>212</v>
      </c>
      <c r="C13">
        <v>1</v>
      </c>
      <c r="D13">
        <v>2</v>
      </c>
      <c r="E13" t="s">
        <v>213</v>
      </c>
      <c r="F13" t="s">
        <v>70</v>
      </c>
      <c r="G13" t="s">
        <v>214</v>
      </c>
      <c r="H13" t="s">
        <v>215</v>
      </c>
      <c r="I13" t="s">
        <v>216</v>
      </c>
      <c r="J13" t="s">
        <v>217</v>
      </c>
      <c r="K13" s="12">
        <v>1</v>
      </c>
      <c r="N13">
        <v>589.1</v>
      </c>
      <c r="O13" s="12">
        <v>2</v>
      </c>
      <c r="R13">
        <v>340.4</v>
      </c>
      <c r="S13">
        <v>0.05</v>
      </c>
      <c r="T13">
        <v>1</v>
      </c>
      <c r="U13">
        <v>1</v>
      </c>
      <c r="W13" t="s">
        <v>220</v>
      </c>
      <c r="X13" t="s">
        <v>221</v>
      </c>
      <c r="Y13" t="s">
        <v>222</v>
      </c>
      <c r="Z13" t="s">
        <v>223</v>
      </c>
      <c r="AA13" t="s">
        <v>234</v>
      </c>
      <c r="AB13" t="s">
        <v>232</v>
      </c>
      <c r="AC13" s="8" t="s">
        <v>229</v>
      </c>
    </row>
    <row r="14" spans="1:29" x14ac:dyDescent="0.25">
      <c r="A14" s="4">
        <v>70</v>
      </c>
      <c r="B14" s="4" t="s">
        <v>212</v>
      </c>
      <c r="C14">
        <v>1</v>
      </c>
      <c r="D14">
        <v>3</v>
      </c>
      <c r="E14" t="s">
        <v>213</v>
      </c>
      <c r="F14" t="s">
        <v>70</v>
      </c>
      <c r="G14" t="s">
        <v>214</v>
      </c>
      <c r="H14" t="s">
        <v>215</v>
      </c>
      <c r="I14" t="s">
        <v>216</v>
      </c>
      <c r="J14" t="s">
        <v>53</v>
      </c>
      <c r="K14" s="12">
        <v>0</v>
      </c>
      <c r="N14" s="24">
        <v>12780.2</v>
      </c>
      <c r="O14" s="12">
        <v>1</v>
      </c>
      <c r="R14" s="24">
        <v>11458.1</v>
      </c>
      <c r="S14" t="s">
        <v>52</v>
      </c>
      <c r="T14">
        <v>0</v>
      </c>
      <c r="U14">
        <v>0</v>
      </c>
      <c r="W14" t="s">
        <v>218</v>
      </c>
      <c r="X14" t="s">
        <v>219</v>
      </c>
      <c r="Y14" t="s">
        <v>220</v>
      </c>
      <c r="Z14" t="s">
        <v>221</v>
      </c>
      <c r="AA14" t="s">
        <v>234</v>
      </c>
      <c r="AB14" t="s">
        <v>232</v>
      </c>
      <c r="AC14" s="8" t="s">
        <v>229</v>
      </c>
    </row>
    <row r="15" spans="1:29" x14ac:dyDescent="0.25">
      <c r="A15" s="4">
        <v>70</v>
      </c>
      <c r="B15" s="4" t="s">
        <v>212</v>
      </c>
      <c r="C15">
        <v>1</v>
      </c>
      <c r="D15">
        <v>3</v>
      </c>
      <c r="E15" t="s">
        <v>213</v>
      </c>
      <c r="F15" t="s">
        <v>70</v>
      </c>
      <c r="G15" t="s">
        <v>214</v>
      </c>
      <c r="H15" t="s">
        <v>215</v>
      </c>
      <c r="I15" t="s">
        <v>216</v>
      </c>
      <c r="J15" t="s">
        <v>217</v>
      </c>
      <c r="K15" s="12">
        <v>0</v>
      </c>
      <c r="N15">
        <v>50.9</v>
      </c>
      <c r="O15" s="12">
        <v>1</v>
      </c>
      <c r="R15">
        <v>374</v>
      </c>
      <c r="S15" t="s">
        <v>52</v>
      </c>
      <c r="T15">
        <v>0</v>
      </c>
      <c r="U15">
        <v>0</v>
      </c>
      <c r="W15" t="s">
        <v>218</v>
      </c>
      <c r="X15" t="s">
        <v>219</v>
      </c>
      <c r="Y15" t="s">
        <v>220</v>
      </c>
      <c r="Z15" t="s">
        <v>221</v>
      </c>
      <c r="AA15" t="s">
        <v>234</v>
      </c>
      <c r="AB15" t="s">
        <v>232</v>
      </c>
      <c r="AC15" s="8" t="s">
        <v>229</v>
      </c>
    </row>
    <row r="16" spans="1:29" x14ac:dyDescent="0.25">
      <c r="A16" s="4">
        <v>70</v>
      </c>
      <c r="B16" s="4" t="s">
        <v>212</v>
      </c>
      <c r="C16">
        <v>1</v>
      </c>
      <c r="D16">
        <v>3</v>
      </c>
      <c r="E16" t="s">
        <v>213</v>
      </c>
      <c r="F16" t="s">
        <v>70</v>
      </c>
      <c r="G16" t="s">
        <v>214</v>
      </c>
      <c r="H16" t="s">
        <v>215</v>
      </c>
      <c r="I16" t="s">
        <v>216</v>
      </c>
      <c r="J16" t="s">
        <v>53</v>
      </c>
      <c r="K16" s="12">
        <v>0</v>
      </c>
      <c r="N16" s="24">
        <v>12780.2</v>
      </c>
      <c r="O16" s="12">
        <v>2</v>
      </c>
      <c r="R16" s="24">
        <v>11281.8</v>
      </c>
      <c r="S16" t="s">
        <v>52</v>
      </c>
      <c r="T16">
        <v>0</v>
      </c>
      <c r="U16">
        <v>0</v>
      </c>
      <c r="W16" t="s">
        <v>218</v>
      </c>
      <c r="X16" t="s">
        <v>219</v>
      </c>
      <c r="Y16" t="s">
        <v>222</v>
      </c>
      <c r="Z16" t="s">
        <v>223</v>
      </c>
      <c r="AA16" t="s">
        <v>234</v>
      </c>
      <c r="AB16" t="s">
        <v>232</v>
      </c>
      <c r="AC16" s="8" t="s">
        <v>229</v>
      </c>
    </row>
    <row r="17" spans="1:29" x14ac:dyDescent="0.25">
      <c r="A17" s="4">
        <v>70</v>
      </c>
      <c r="B17" s="4" t="s">
        <v>212</v>
      </c>
      <c r="C17">
        <v>1</v>
      </c>
      <c r="D17">
        <v>3</v>
      </c>
      <c r="E17" t="s">
        <v>213</v>
      </c>
      <c r="F17" t="s">
        <v>70</v>
      </c>
      <c r="G17" t="s">
        <v>214</v>
      </c>
      <c r="H17" t="s">
        <v>215</v>
      </c>
      <c r="I17" t="s">
        <v>216</v>
      </c>
      <c r="J17" t="s">
        <v>217</v>
      </c>
      <c r="K17" s="12">
        <v>0</v>
      </c>
      <c r="N17">
        <v>50.9</v>
      </c>
      <c r="O17" s="12">
        <v>2</v>
      </c>
      <c r="R17">
        <v>804.6</v>
      </c>
      <c r="S17" t="s">
        <v>52</v>
      </c>
      <c r="T17">
        <v>0</v>
      </c>
      <c r="U17">
        <v>0</v>
      </c>
      <c r="W17" t="s">
        <v>218</v>
      </c>
      <c r="X17" t="s">
        <v>219</v>
      </c>
      <c r="Y17" t="s">
        <v>222</v>
      </c>
      <c r="Z17" t="s">
        <v>223</v>
      </c>
      <c r="AA17" t="s">
        <v>234</v>
      </c>
      <c r="AB17" t="s">
        <v>232</v>
      </c>
      <c r="AC17" s="8" t="s">
        <v>229</v>
      </c>
    </row>
    <row r="18" spans="1:29" x14ac:dyDescent="0.25">
      <c r="A18" s="4">
        <v>70</v>
      </c>
      <c r="B18" s="4" t="s">
        <v>212</v>
      </c>
      <c r="C18">
        <v>1</v>
      </c>
      <c r="D18">
        <v>3</v>
      </c>
      <c r="E18" t="s">
        <v>213</v>
      </c>
      <c r="F18" t="s">
        <v>70</v>
      </c>
      <c r="G18" t="s">
        <v>214</v>
      </c>
      <c r="H18" t="s">
        <v>215</v>
      </c>
      <c r="I18" t="s">
        <v>216</v>
      </c>
      <c r="J18" t="s">
        <v>53</v>
      </c>
      <c r="K18" s="12">
        <v>1</v>
      </c>
      <c r="N18" s="24">
        <v>11458.1</v>
      </c>
      <c r="O18" s="12">
        <v>2</v>
      </c>
      <c r="R18" s="24">
        <v>11281.8</v>
      </c>
      <c r="S18" t="s">
        <v>52</v>
      </c>
      <c r="T18">
        <v>0</v>
      </c>
      <c r="U18">
        <v>0</v>
      </c>
      <c r="W18" t="s">
        <v>220</v>
      </c>
      <c r="X18" t="s">
        <v>221</v>
      </c>
      <c r="Y18" t="s">
        <v>222</v>
      </c>
      <c r="Z18" t="s">
        <v>223</v>
      </c>
      <c r="AA18" t="s">
        <v>234</v>
      </c>
      <c r="AB18" t="s">
        <v>232</v>
      </c>
      <c r="AC18" s="8" t="s">
        <v>229</v>
      </c>
    </row>
    <row r="19" spans="1:29" x14ac:dyDescent="0.25">
      <c r="A19" s="4">
        <v>70</v>
      </c>
      <c r="B19" s="4" t="s">
        <v>212</v>
      </c>
      <c r="C19">
        <v>1</v>
      </c>
      <c r="D19">
        <v>3</v>
      </c>
      <c r="E19" t="s">
        <v>213</v>
      </c>
      <c r="F19" t="s">
        <v>70</v>
      </c>
      <c r="G19" t="s">
        <v>214</v>
      </c>
      <c r="H19" t="s">
        <v>215</v>
      </c>
      <c r="I19" t="s">
        <v>216</v>
      </c>
      <c r="J19" t="s">
        <v>217</v>
      </c>
      <c r="K19" s="12">
        <v>1</v>
      </c>
      <c r="N19">
        <v>374</v>
      </c>
      <c r="O19" s="12">
        <v>2</v>
      </c>
      <c r="R19">
        <v>804.6</v>
      </c>
      <c r="S19" t="s">
        <v>52</v>
      </c>
      <c r="T19">
        <v>0</v>
      </c>
      <c r="U19">
        <v>0</v>
      </c>
      <c r="W19" t="s">
        <v>220</v>
      </c>
      <c r="X19" t="s">
        <v>221</v>
      </c>
      <c r="Y19" t="s">
        <v>222</v>
      </c>
      <c r="Z19" t="s">
        <v>223</v>
      </c>
      <c r="AA19" t="s">
        <v>234</v>
      </c>
      <c r="AB19" t="s">
        <v>232</v>
      </c>
      <c r="AC19" s="8" t="s">
        <v>229</v>
      </c>
    </row>
    <row r="20" spans="1:29" x14ac:dyDescent="0.25">
      <c r="A20" s="4">
        <v>70</v>
      </c>
      <c r="B20" s="4" t="s">
        <v>212</v>
      </c>
      <c r="C20">
        <v>2</v>
      </c>
      <c r="D20">
        <v>1</v>
      </c>
      <c r="E20" t="s">
        <v>213</v>
      </c>
      <c r="F20" t="s">
        <v>70</v>
      </c>
      <c r="G20" t="s">
        <v>214</v>
      </c>
      <c r="H20" t="s">
        <v>215</v>
      </c>
      <c r="I20" t="s">
        <v>216</v>
      </c>
      <c r="J20" t="s">
        <v>53</v>
      </c>
      <c r="K20" s="12">
        <v>0</v>
      </c>
      <c r="N20" s="24">
        <v>12533.4</v>
      </c>
      <c r="O20" s="12">
        <v>1</v>
      </c>
      <c r="R20" s="24">
        <v>13044.6</v>
      </c>
      <c r="S20" t="s">
        <v>52</v>
      </c>
      <c r="T20">
        <v>0</v>
      </c>
      <c r="U20">
        <v>0</v>
      </c>
      <c r="W20" t="s">
        <v>218</v>
      </c>
      <c r="X20" t="s">
        <v>219</v>
      </c>
      <c r="Y20" t="s">
        <v>220</v>
      </c>
      <c r="Z20" t="s">
        <v>221</v>
      </c>
      <c r="AA20" t="s">
        <v>234</v>
      </c>
      <c r="AB20" t="s">
        <v>232</v>
      </c>
      <c r="AC20" s="8" t="s">
        <v>229</v>
      </c>
    </row>
    <row r="21" spans="1:29" x14ac:dyDescent="0.25">
      <c r="A21" s="4">
        <v>70</v>
      </c>
      <c r="B21" s="4" t="s">
        <v>212</v>
      </c>
      <c r="C21">
        <v>2</v>
      </c>
      <c r="D21">
        <v>1</v>
      </c>
      <c r="E21" t="s">
        <v>213</v>
      </c>
      <c r="F21" t="s">
        <v>70</v>
      </c>
      <c r="G21" t="s">
        <v>214</v>
      </c>
      <c r="H21" t="s">
        <v>215</v>
      </c>
      <c r="I21" t="s">
        <v>216</v>
      </c>
      <c r="J21" t="s">
        <v>217</v>
      </c>
      <c r="K21" s="12">
        <v>0</v>
      </c>
      <c r="N21">
        <v>202.3</v>
      </c>
      <c r="O21" s="12">
        <v>1</v>
      </c>
      <c r="R21">
        <v>149.6</v>
      </c>
      <c r="S21" t="s">
        <v>52</v>
      </c>
      <c r="T21">
        <v>0</v>
      </c>
      <c r="U21">
        <v>0</v>
      </c>
      <c r="W21" t="s">
        <v>218</v>
      </c>
      <c r="X21" t="s">
        <v>219</v>
      </c>
      <c r="Y21" t="s">
        <v>220</v>
      </c>
      <c r="Z21" t="s">
        <v>221</v>
      </c>
      <c r="AA21" t="s">
        <v>234</v>
      </c>
      <c r="AB21" t="s">
        <v>232</v>
      </c>
      <c r="AC21" s="8" t="s">
        <v>229</v>
      </c>
    </row>
    <row r="22" spans="1:29" x14ac:dyDescent="0.25">
      <c r="A22" s="4">
        <v>70</v>
      </c>
      <c r="B22" s="4" t="s">
        <v>212</v>
      </c>
      <c r="C22">
        <v>2</v>
      </c>
      <c r="D22">
        <v>1</v>
      </c>
      <c r="E22" t="s">
        <v>213</v>
      </c>
      <c r="F22" t="s">
        <v>70</v>
      </c>
      <c r="G22" t="s">
        <v>214</v>
      </c>
      <c r="H22" t="s">
        <v>215</v>
      </c>
      <c r="I22" t="s">
        <v>216</v>
      </c>
      <c r="J22" t="s">
        <v>53</v>
      </c>
      <c r="K22" s="12">
        <v>0</v>
      </c>
      <c r="N22" s="24">
        <v>12533.4</v>
      </c>
      <c r="O22" s="12">
        <v>2</v>
      </c>
      <c r="R22" s="24">
        <v>13344.3</v>
      </c>
      <c r="S22" t="s">
        <v>52</v>
      </c>
      <c r="T22">
        <v>0</v>
      </c>
      <c r="U22">
        <v>0</v>
      </c>
      <c r="W22" t="s">
        <v>218</v>
      </c>
      <c r="X22" t="s">
        <v>219</v>
      </c>
      <c r="Y22" t="s">
        <v>222</v>
      </c>
      <c r="Z22" t="s">
        <v>223</v>
      </c>
      <c r="AA22" t="s">
        <v>234</v>
      </c>
      <c r="AB22" t="s">
        <v>232</v>
      </c>
      <c r="AC22" s="8" t="s">
        <v>229</v>
      </c>
    </row>
    <row r="23" spans="1:29" x14ac:dyDescent="0.25">
      <c r="A23" s="4">
        <v>70</v>
      </c>
      <c r="B23" s="4" t="s">
        <v>212</v>
      </c>
      <c r="C23">
        <v>2</v>
      </c>
      <c r="D23">
        <v>1</v>
      </c>
      <c r="E23" t="s">
        <v>213</v>
      </c>
      <c r="F23" t="s">
        <v>70</v>
      </c>
      <c r="G23" t="s">
        <v>214</v>
      </c>
      <c r="H23" t="s">
        <v>215</v>
      </c>
      <c r="I23" t="s">
        <v>216</v>
      </c>
      <c r="J23" t="s">
        <v>217</v>
      </c>
      <c r="K23" s="12">
        <v>0</v>
      </c>
      <c r="N23">
        <v>202.3</v>
      </c>
      <c r="O23" s="12">
        <v>2</v>
      </c>
      <c r="R23">
        <v>243.2</v>
      </c>
      <c r="S23" t="s">
        <v>52</v>
      </c>
      <c r="T23">
        <v>0</v>
      </c>
      <c r="U23">
        <v>0</v>
      </c>
      <c r="W23" t="s">
        <v>218</v>
      </c>
      <c r="X23" t="s">
        <v>219</v>
      </c>
      <c r="Y23" t="s">
        <v>222</v>
      </c>
      <c r="Z23" t="s">
        <v>223</v>
      </c>
      <c r="AA23" t="s">
        <v>234</v>
      </c>
      <c r="AB23" t="s">
        <v>232</v>
      </c>
      <c r="AC23" s="8" t="s">
        <v>229</v>
      </c>
    </row>
    <row r="24" spans="1:29" x14ac:dyDescent="0.25">
      <c r="A24" s="4">
        <v>70</v>
      </c>
      <c r="B24" s="4" t="s">
        <v>212</v>
      </c>
      <c r="C24">
        <v>2</v>
      </c>
      <c r="D24">
        <v>1</v>
      </c>
      <c r="E24" t="s">
        <v>213</v>
      </c>
      <c r="F24" t="s">
        <v>70</v>
      </c>
      <c r="G24" t="s">
        <v>214</v>
      </c>
      <c r="H24" t="s">
        <v>215</v>
      </c>
      <c r="I24" t="s">
        <v>216</v>
      </c>
      <c r="J24" t="s">
        <v>53</v>
      </c>
      <c r="K24" s="12">
        <v>1</v>
      </c>
      <c r="N24" s="24">
        <v>13044.6</v>
      </c>
      <c r="O24" s="12">
        <v>2</v>
      </c>
      <c r="R24" s="24">
        <v>13344.3</v>
      </c>
      <c r="S24" t="s">
        <v>52</v>
      </c>
      <c r="T24">
        <v>0</v>
      </c>
      <c r="U24">
        <v>0</v>
      </c>
      <c r="W24" t="s">
        <v>220</v>
      </c>
      <c r="X24" t="s">
        <v>221</v>
      </c>
      <c r="Y24" t="s">
        <v>222</v>
      </c>
      <c r="Z24" t="s">
        <v>223</v>
      </c>
      <c r="AA24" t="s">
        <v>234</v>
      </c>
      <c r="AB24" t="s">
        <v>232</v>
      </c>
      <c r="AC24" s="8" t="s">
        <v>229</v>
      </c>
    </row>
    <row r="25" spans="1:29" x14ac:dyDescent="0.25">
      <c r="A25" s="4">
        <v>70</v>
      </c>
      <c r="B25" s="4" t="s">
        <v>212</v>
      </c>
      <c r="C25">
        <v>2</v>
      </c>
      <c r="D25">
        <v>1</v>
      </c>
      <c r="E25" t="s">
        <v>213</v>
      </c>
      <c r="F25" t="s">
        <v>70</v>
      </c>
      <c r="G25" t="s">
        <v>214</v>
      </c>
      <c r="H25" t="s">
        <v>215</v>
      </c>
      <c r="I25" t="s">
        <v>216</v>
      </c>
      <c r="J25" t="s">
        <v>217</v>
      </c>
      <c r="K25" s="12">
        <v>1</v>
      </c>
      <c r="N25">
        <v>149.6</v>
      </c>
      <c r="O25" s="12">
        <v>2</v>
      </c>
      <c r="R25">
        <v>243.2</v>
      </c>
      <c r="S25" t="s">
        <v>52</v>
      </c>
      <c r="T25">
        <v>0</v>
      </c>
      <c r="U25">
        <v>0</v>
      </c>
      <c r="W25" t="s">
        <v>220</v>
      </c>
      <c r="X25" t="s">
        <v>221</v>
      </c>
      <c r="Y25" t="s">
        <v>222</v>
      </c>
      <c r="Z25" t="s">
        <v>223</v>
      </c>
      <c r="AA25" t="s">
        <v>234</v>
      </c>
      <c r="AB25" t="s">
        <v>232</v>
      </c>
      <c r="AC25" s="8" t="s">
        <v>229</v>
      </c>
    </row>
    <row r="26" spans="1:29" x14ac:dyDescent="0.25">
      <c r="A26" s="4">
        <v>70</v>
      </c>
      <c r="B26" s="4" t="s">
        <v>212</v>
      </c>
      <c r="C26">
        <v>2</v>
      </c>
      <c r="D26">
        <v>2</v>
      </c>
      <c r="E26" t="s">
        <v>213</v>
      </c>
      <c r="F26" t="s">
        <v>70</v>
      </c>
      <c r="G26" t="s">
        <v>214</v>
      </c>
      <c r="H26" t="s">
        <v>215</v>
      </c>
      <c r="I26" t="s">
        <v>216</v>
      </c>
      <c r="J26" t="s">
        <v>53</v>
      </c>
      <c r="K26" s="12">
        <v>0</v>
      </c>
      <c r="N26" s="24">
        <v>11458.1</v>
      </c>
      <c r="O26" s="12">
        <v>1</v>
      </c>
      <c r="R26" s="24">
        <v>10929.3</v>
      </c>
      <c r="S26" t="s">
        <v>52</v>
      </c>
      <c r="T26">
        <v>0</v>
      </c>
      <c r="U26">
        <v>0</v>
      </c>
      <c r="W26" t="s">
        <v>218</v>
      </c>
      <c r="X26" t="s">
        <v>219</v>
      </c>
      <c r="Y26" t="s">
        <v>220</v>
      </c>
      <c r="Z26" t="s">
        <v>221</v>
      </c>
      <c r="AA26" t="s">
        <v>234</v>
      </c>
      <c r="AB26" t="s">
        <v>232</v>
      </c>
      <c r="AC26" s="8" t="s">
        <v>229</v>
      </c>
    </row>
    <row r="27" spans="1:29" x14ac:dyDescent="0.25">
      <c r="A27" s="4">
        <v>70</v>
      </c>
      <c r="B27" s="4" t="s">
        <v>212</v>
      </c>
      <c r="C27">
        <v>2</v>
      </c>
      <c r="D27">
        <v>2</v>
      </c>
      <c r="E27" t="s">
        <v>213</v>
      </c>
      <c r="F27" t="s">
        <v>70</v>
      </c>
      <c r="G27" t="s">
        <v>214</v>
      </c>
      <c r="H27" t="s">
        <v>215</v>
      </c>
      <c r="I27" t="s">
        <v>216</v>
      </c>
      <c r="J27" t="s">
        <v>217</v>
      </c>
      <c r="K27" s="12">
        <v>0</v>
      </c>
      <c r="N27">
        <v>187</v>
      </c>
      <c r="O27" s="12">
        <v>1</v>
      </c>
      <c r="R27">
        <v>764.2</v>
      </c>
      <c r="S27" t="s">
        <v>52</v>
      </c>
      <c r="T27">
        <v>0</v>
      </c>
      <c r="U27">
        <v>0</v>
      </c>
      <c r="W27" t="s">
        <v>218</v>
      </c>
      <c r="X27" t="s">
        <v>219</v>
      </c>
      <c r="Y27" t="s">
        <v>220</v>
      </c>
      <c r="Z27" t="s">
        <v>221</v>
      </c>
      <c r="AA27" t="s">
        <v>234</v>
      </c>
      <c r="AB27" t="s">
        <v>232</v>
      </c>
      <c r="AC27" s="8" t="s">
        <v>229</v>
      </c>
    </row>
    <row r="28" spans="1:29" x14ac:dyDescent="0.25">
      <c r="A28" s="4">
        <v>70</v>
      </c>
      <c r="B28" s="4" t="s">
        <v>212</v>
      </c>
      <c r="C28">
        <v>2</v>
      </c>
      <c r="D28">
        <v>2</v>
      </c>
      <c r="E28" t="s">
        <v>213</v>
      </c>
      <c r="F28" t="s">
        <v>70</v>
      </c>
      <c r="G28" t="s">
        <v>214</v>
      </c>
      <c r="H28" t="s">
        <v>215</v>
      </c>
      <c r="I28" t="s">
        <v>216</v>
      </c>
      <c r="J28" t="s">
        <v>53</v>
      </c>
      <c r="K28" s="12">
        <v>0</v>
      </c>
      <c r="N28" s="24">
        <v>11458.1</v>
      </c>
      <c r="O28" s="12">
        <v>2</v>
      </c>
      <c r="R28" s="24">
        <v>12317.5</v>
      </c>
      <c r="S28" t="s">
        <v>52</v>
      </c>
      <c r="T28">
        <v>0</v>
      </c>
      <c r="U28">
        <v>0</v>
      </c>
      <c r="W28" t="s">
        <v>218</v>
      </c>
      <c r="X28" t="s">
        <v>219</v>
      </c>
      <c r="Y28" t="s">
        <v>222</v>
      </c>
      <c r="Z28" t="s">
        <v>223</v>
      </c>
      <c r="AA28" t="s">
        <v>234</v>
      </c>
      <c r="AB28" t="s">
        <v>232</v>
      </c>
      <c r="AC28" s="8" t="s">
        <v>229</v>
      </c>
    </row>
    <row r="29" spans="1:29" x14ac:dyDescent="0.25">
      <c r="A29" s="4">
        <v>70</v>
      </c>
      <c r="B29" s="4" t="s">
        <v>212</v>
      </c>
      <c r="C29">
        <v>2</v>
      </c>
      <c r="D29">
        <v>2</v>
      </c>
      <c r="E29" t="s">
        <v>213</v>
      </c>
      <c r="F29" t="s">
        <v>70</v>
      </c>
      <c r="G29" t="s">
        <v>214</v>
      </c>
      <c r="H29" t="s">
        <v>215</v>
      </c>
      <c r="I29" t="s">
        <v>216</v>
      </c>
      <c r="J29" t="s">
        <v>217</v>
      </c>
      <c r="K29" s="12">
        <v>0</v>
      </c>
      <c r="N29">
        <v>187</v>
      </c>
      <c r="O29" s="12">
        <v>2</v>
      </c>
      <c r="R29">
        <v>782</v>
      </c>
      <c r="S29" t="s">
        <v>52</v>
      </c>
      <c r="T29">
        <v>0</v>
      </c>
      <c r="U29">
        <v>0</v>
      </c>
      <c r="W29" t="s">
        <v>218</v>
      </c>
      <c r="X29" t="s">
        <v>219</v>
      </c>
      <c r="Y29" t="s">
        <v>222</v>
      </c>
      <c r="Z29" t="s">
        <v>223</v>
      </c>
      <c r="AA29" t="s">
        <v>234</v>
      </c>
      <c r="AB29" t="s">
        <v>232</v>
      </c>
      <c r="AC29" s="8" t="s">
        <v>229</v>
      </c>
    </row>
    <row r="30" spans="1:29" x14ac:dyDescent="0.25">
      <c r="A30" s="4">
        <v>70</v>
      </c>
      <c r="B30" s="4" t="s">
        <v>212</v>
      </c>
      <c r="C30">
        <v>2</v>
      </c>
      <c r="D30">
        <v>2</v>
      </c>
      <c r="E30" t="s">
        <v>213</v>
      </c>
      <c r="F30" t="s">
        <v>70</v>
      </c>
      <c r="G30" t="s">
        <v>214</v>
      </c>
      <c r="H30" t="s">
        <v>215</v>
      </c>
      <c r="I30" t="s">
        <v>216</v>
      </c>
      <c r="J30" t="s">
        <v>53</v>
      </c>
      <c r="K30" s="12">
        <v>1</v>
      </c>
      <c r="N30" s="24">
        <v>10929.3</v>
      </c>
      <c r="O30" s="12">
        <v>2</v>
      </c>
      <c r="R30" s="24">
        <v>12317.5</v>
      </c>
      <c r="S30" t="s">
        <v>52</v>
      </c>
      <c r="T30">
        <v>0</v>
      </c>
      <c r="U30">
        <v>0</v>
      </c>
      <c r="W30" t="s">
        <v>220</v>
      </c>
      <c r="X30" t="s">
        <v>221</v>
      </c>
      <c r="Y30" t="s">
        <v>222</v>
      </c>
      <c r="Z30" t="s">
        <v>223</v>
      </c>
      <c r="AA30" t="s">
        <v>234</v>
      </c>
      <c r="AB30" t="s">
        <v>232</v>
      </c>
      <c r="AC30" s="8" t="s">
        <v>229</v>
      </c>
    </row>
    <row r="31" spans="1:29" x14ac:dyDescent="0.25">
      <c r="A31" s="4">
        <v>70</v>
      </c>
      <c r="B31" s="4" t="s">
        <v>212</v>
      </c>
      <c r="C31">
        <v>2</v>
      </c>
      <c r="D31">
        <v>2</v>
      </c>
      <c r="E31" t="s">
        <v>213</v>
      </c>
      <c r="F31" t="s">
        <v>70</v>
      </c>
      <c r="G31" t="s">
        <v>214</v>
      </c>
      <c r="H31" t="s">
        <v>215</v>
      </c>
      <c r="I31" t="s">
        <v>216</v>
      </c>
      <c r="J31" t="s">
        <v>217</v>
      </c>
      <c r="K31" s="12">
        <v>1</v>
      </c>
      <c r="N31">
        <v>764.2</v>
      </c>
      <c r="O31" s="12">
        <v>2</v>
      </c>
      <c r="R31">
        <v>782</v>
      </c>
      <c r="S31" t="s">
        <v>52</v>
      </c>
      <c r="T31">
        <v>0</v>
      </c>
      <c r="U31">
        <v>0</v>
      </c>
      <c r="W31" t="s">
        <v>220</v>
      </c>
      <c r="X31" t="s">
        <v>221</v>
      </c>
      <c r="Y31" t="s">
        <v>222</v>
      </c>
      <c r="Z31" t="s">
        <v>223</v>
      </c>
      <c r="AA31" t="s">
        <v>234</v>
      </c>
      <c r="AB31" t="s">
        <v>232</v>
      </c>
      <c r="AC31" s="8" t="s">
        <v>229</v>
      </c>
    </row>
    <row r="32" spans="1:29" x14ac:dyDescent="0.25">
      <c r="A32" s="4">
        <v>70</v>
      </c>
      <c r="B32" s="4" t="s">
        <v>212</v>
      </c>
      <c r="C32">
        <v>2</v>
      </c>
      <c r="D32">
        <v>3</v>
      </c>
      <c r="E32" t="s">
        <v>213</v>
      </c>
      <c r="F32" t="s">
        <v>70</v>
      </c>
      <c r="G32" t="s">
        <v>214</v>
      </c>
      <c r="H32" t="s">
        <v>215</v>
      </c>
      <c r="I32" t="s">
        <v>216</v>
      </c>
      <c r="J32" t="s">
        <v>53</v>
      </c>
      <c r="K32" s="12">
        <v>0</v>
      </c>
      <c r="N32" s="24">
        <v>10841.1</v>
      </c>
      <c r="O32" s="12">
        <v>1</v>
      </c>
      <c r="R32" s="24">
        <v>11259.8</v>
      </c>
      <c r="S32" t="s">
        <v>52</v>
      </c>
      <c r="T32">
        <v>0</v>
      </c>
      <c r="U32">
        <v>0</v>
      </c>
      <c r="W32" t="s">
        <v>218</v>
      </c>
      <c r="X32" t="s">
        <v>219</v>
      </c>
      <c r="Y32" t="s">
        <v>220</v>
      </c>
      <c r="Z32" t="s">
        <v>221</v>
      </c>
      <c r="AA32" t="s">
        <v>234</v>
      </c>
      <c r="AB32" t="s">
        <v>232</v>
      </c>
      <c r="AC32" s="8" t="s">
        <v>229</v>
      </c>
    </row>
    <row r="33" spans="1:29" x14ac:dyDescent="0.25">
      <c r="A33" s="4">
        <v>70</v>
      </c>
      <c r="B33" s="4" t="s">
        <v>212</v>
      </c>
      <c r="C33">
        <v>2</v>
      </c>
      <c r="D33">
        <v>3</v>
      </c>
      <c r="E33" t="s">
        <v>213</v>
      </c>
      <c r="F33" t="s">
        <v>70</v>
      </c>
      <c r="G33" t="s">
        <v>214</v>
      </c>
      <c r="H33" t="s">
        <v>215</v>
      </c>
      <c r="I33" t="s">
        <v>216</v>
      </c>
      <c r="J33" t="s">
        <v>217</v>
      </c>
      <c r="K33" s="12">
        <v>0</v>
      </c>
      <c r="N33">
        <v>139.4</v>
      </c>
      <c r="O33" s="12">
        <v>1</v>
      </c>
      <c r="R33">
        <v>184.8</v>
      </c>
      <c r="S33" t="s">
        <v>52</v>
      </c>
      <c r="T33">
        <v>0</v>
      </c>
      <c r="U33">
        <v>0</v>
      </c>
      <c r="W33" t="s">
        <v>218</v>
      </c>
      <c r="X33" t="s">
        <v>219</v>
      </c>
      <c r="Y33" t="s">
        <v>220</v>
      </c>
      <c r="Z33" t="s">
        <v>221</v>
      </c>
      <c r="AA33" t="s">
        <v>234</v>
      </c>
      <c r="AB33" t="s">
        <v>232</v>
      </c>
      <c r="AC33" s="8" t="s">
        <v>229</v>
      </c>
    </row>
    <row r="34" spans="1:29" x14ac:dyDescent="0.25">
      <c r="A34" s="4">
        <v>70</v>
      </c>
      <c r="B34" s="4" t="s">
        <v>212</v>
      </c>
      <c r="C34">
        <v>2</v>
      </c>
      <c r="D34">
        <v>3</v>
      </c>
      <c r="E34" t="s">
        <v>213</v>
      </c>
      <c r="F34" t="s">
        <v>70</v>
      </c>
      <c r="G34" t="s">
        <v>214</v>
      </c>
      <c r="H34" t="s">
        <v>215</v>
      </c>
      <c r="I34" t="s">
        <v>216</v>
      </c>
      <c r="J34" t="s">
        <v>53</v>
      </c>
      <c r="K34" s="12">
        <v>0</v>
      </c>
      <c r="N34" s="24">
        <v>10841.1</v>
      </c>
      <c r="O34" s="12">
        <v>2</v>
      </c>
      <c r="R34" s="24">
        <v>11193.7</v>
      </c>
      <c r="S34" t="s">
        <v>52</v>
      </c>
      <c r="T34">
        <v>0</v>
      </c>
      <c r="U34">
        <v>0</v>
      </c>
      <c r="W34" t="s">
        <v>218</v>
      </c>
      <c r="X34" t="s">
        <v>219</v>
      </c>
      <c r="Y34" t="s">
        <v>222</v>
      </c>
      <c r="Z34" t="s">
        <v>223</v>
      </c>
      <c r="AA34" t="s">
        <v>234</v>
      </c>
      <c r="AB34" t="s">
        <v>232</v>
      </c>
      <c r="AC34" s="8" t="s">
        <v>229</v>
      </c>
    </row>
    <row r="35" spans="1:29" x14ac:dyDescent="0.25">
      <c r="A35" s="4">
        <v>70</v>
      </c>
      <c r="B35" s="4" t="s">
        <v>212</v>
      </c>
      <c r="C35">
        <v>2</v>
      </c>
      <c r="D35">
        <v>3</v>
      </c>
      <c r="E35" t="s">
        <v>213</v>
      </c>
      <c r="F35" t="s">
        <v>70</v>
      </c>
      <c r="G35" t="s">
        <v>214</v>
      </c>
      <c r="H35" t="s">
        <v>215</v>
      </c>
      <c r="I35" t="s">
        <v>216</v>
      </c>
      <c r="J35" t="s">
        <v>217</v>
      </c>
      <c r="K35" s="12">
        <v>0</v>
      </c>
      <c r="N35">
        <v>139.4</v>
      </c>
      <c r="O35" s="12">
        <v>2</v>
      </c>
      <c r="R35">
        <v>107.9</v>
      </c>
      <c r="S35" t="s">
        <v>52</v>
      </c>
      <c r="T35">
        <v>0</v>
      </c>
      <c r="U35">
        <v>0</v>
      </c>
      <c r="W35" t="s">
        <v>218</v>
      </c>
      <c r="X35" t="s">
        <v>219</v>
      </c>
      <c r="Y35" t="s">
        <v>222</v>
      </c>
      <c r="Z35" t="s">
        <v>223</v>
      </c>
      <c r="AA35" t="s">
        <v>234</v>
      </c>
      <c r="AB35" t="s">
        <v>232</v>
      </c>
      <c r="AC35" s="8" t="s">
        <v>229</v>
      </c>
    </row>
    <row r="36" spans="1:29" x14ac:dyDescent="0.25">
      <c r="A36" s="4">
        <v>70</v>
      </c>
      <c r="B36" s="4" t="s">
        <v>212</v>
      </c>
      <c r="C36">
        <v>2</v>
      </c>
      <c r="D36">
        <v>3</v>
      </c>
      <c r="E36" t="s">
        <v>213</v>
      </c>
      <c r="F36" t="s">
        <v>70</v>
      </c>
      <c r="G36" t="s">
        <v>214</v>
      </c>
      <c r="H36" t="s">
        <v>215</v>
      </c>
      <c r="I36" t="s">
        <v>216</v>
      </c>
      <c r="J36" t="s">
        <v>53</v>
      </c>
      <c r="K36" s="12">
        <v>1</v>
      </c>
      <c r="N36" s="24">
        <v>11259.8</v>
      </c>
      <c r="O36" s="12">
        <v>2</v>
      </c>
      <c r="R36" s="24">
        <v>11193.7</v>
      </c>
      <c r="S36" t="s">
        <v>52</v>
      </c>
      <c r="T36">
        <v>0</v>
      </c>
      <c r="U36">
        <v>0</v>
      </c>
      <c r="W36" t="s">
        <v>220</v>
      </c>
      <c r="X36" t="s">
        <v>221</v>
      </c>
      <c r="Y36" t="s">
        <v>222</v>
      </c>
      <c r="Z36" t="s">
        <v>223</v>
      </c>
      <c r="AA36" t="s">
        <v>234</v>
      </c>
      <c r="AB36" t="s">
        <v>232</v>
      </c>
      <c r="AC36" s="8" t="s">
        <v>229</v>
      </c>
    </row>
    <row r="37" spans="1:29" x14ac:dyDescent="0.25">
      <c r="A37" s="4">
        <v>70</v>
      </c>
      <c r="B37" s="4" t="s">
        <v>212</v>
      </c>
      <c r="C37">
        <v>2</v>
      </c>
      <c r="D37">
        <v>3</v>
      </c>
      <c r="E37" t="s">
        <v>213</v>
      </c>
      <c r="F37" t="s">
        <v>70</v>
      </c>
      <c r="G37" t="s">
        <v>214</v>
      </c>
      <c r="H37" t="s">
        <v>215</v>
      </c>
      <c r="I37" t="s">
        <v>216</v>
      </c>
      <c r="J37" t="s">
        <v>217</v>
      </c>
      <c r="K37" s="12">
        <v>1</v>
      </c>
      <c r="N37">
        <v>184.8</v>
      </c>
      <c r="O37" s="12">
        <v>2</v>
      </c>
      <c r="R37">
        <v>107.9</v>
      </c>
      <c r="S37" t="s">
        <v>52</v>
      </c>
      <c r="T37">
        <v>0</v>
      </c>
      <c r="U37">
        <v>0</v>
      </c>
      <c r="W37" t="s">
        <v>220</v>
      </c>
      <c r="X37" t="s">
        <v>221</v>
      </c>
      <c r="Y37" t="s">
        <v>222</v>
      </c>
      <c r="Z37" t="s">
        <v>223</v>
      </c>
      <c r="AA37" t="s">
        <v>234</v>
      </c>
      <c r="AB37" t="s">
        <v>232</v>
      </c>
      <c r="AC37" s="8" t="s">
        <v>229</v>
      </c>
    </row>
    <row r="38" spans="1:29" x14ac:dyDescent="0.25">
      <c r="A38" s="4">
        <v>70</v>
      </c>
      <c r="B38" s="4" t="s">
        <v>212</v>
      </c>
      <c r="C38">
        <v>3</v>
      </c>
      <c r="D38">
        <v>2</v>
      </c>
      <c r="E38" t="s">
        <v>213</v>
      </c>
      <c r="F38" t="s">
        <v>70</v>
      </c>
      <c r="G38" t="s">
        <v>214</v>
      </c>
      <c r="H38" t="s">
        <v>215</v>
      </c>
      <c r="I38" t="s">
        <v>216</v>
      </c>
      <c r="J38" t="s">
        <v>53</v>
      </c>
      <c r="K38" s="12">
        <v>0</v>
      </c>
      <c r="N38" s="24">
        <v>11281.8</v>
      </c>
      <c r="O38" s="12">
        <v>1</v>
      </c>
      <c r="R38" s="24">
        <v>11942.9</v>
      </c>
      <c r="S38" t="s">
        <v>52</v>
      </c>
      <c r="T38">
        <v>0</v>
      </c>
      <c r="U38">
        <v>0</v>
      </c>
      <c r="W38" t="s">
        <v>218</v>
      </c>
      <c r="X38" t="s">
        <v>219</v>
      </c>
      <c r="Y38" t="s">
        <v>220</v>
      </c>
      <c r="Z38" t="s">
        <v>221</v>
      </c>
      <c r="AA38" t="s">
        <v>234</v>
      </c>
      <c r="AB38" t="s">
        <v>232</v>
      </c>
      <c r="AC38" s="8" t="s">
        <v>229</v>
      </c>
    </row>
    <row r="39" spans="1:29" x14ac:dyDescent="0.25">
      <c r="A39" s="4">
        <v>70</v>
      </c>
      <c r="B39" s="4" t="s">
        <v>212</v>
      </c>
      <c r="C39">
        <v>3</v>
      </c>
      <c r="D39">
        <v>2</v>
      </c>
      <c r="E39" t="s">
        <v>213</v>
      </c>
      <c r="F39" t="s">
        <v>70</v>
      </c>
      <c r="G39" t="s">
        <v>214</v>
      </c>
      <c r="H39" t="s">
        <v>215</v>
      </c>
      <c r="I39" t="s">
        <v>216</v>
      </c>
      <c r="J39" t="s">
        <v>217</v>
      </c>
      <c r="K39" s="12">
        <v>0</v>
      </c>
      <c r="N39">
        <v>160.9</v>
      </c>
      <c r="O39" s="12">
        <v>1</v>
      </c>
      <c r="R39">
        <v>220.3</v>
      </c>
      <c r="S39" t="s">
        <v>52</v>
      </c>
      <c r="T39">
        <v>0</v>
      </c>
      <c r="U39">
        <v>0</v>
      </c>
      <c r="W39" t="s">
        <v>218</v>
      </c>
      <c r="X39" t="s">
        <v>219</v>
      </c>
      <c r="Y39" t="s">
        <v>220</v>
      </c>
      <c r="Z39" t="s">
        <v>221</v>
      </c>
      <c r="AA39" t="s">
        <v>234</v>
      </c>
      <c r="AB39" t="s">
        <v>232</v>
      </c>
      <c r="AC39" s="8" t="s">
        <v>229</v>
      </c>
    </row>
    <row r="40" spans="1:29" x14ac:dyDescent="0.25">
      <c r="A40" s="4">
        <v>70</v>
      </c>
      <c r="B40" s="4" t="s">
        <v>212</v>
      </c>
      <c r="C40">
        <v>3</v>
      </c>
      <c r="D40">
        <v>2</v>
      </c>
      <c r="E40" t="s">
        <v>213</v>
      </c>
      <c r="F40" t="s">
        <v>70</v>
      </c>
      <c r="G40" t="s">
        <v>214</v>
      </c>
      <c r="H40" t="s">
        <v>215</v>
      </c>
      <c r="I40" t="s">
        <v>216</v>
      </c>
      <c r="J40" t="s">
        <v>53</v>
      </c>
      <c r="K40" s="12">
        <v>0</v>
      </c>
      <c r="N40" s="24">
        <v>11281.8</v>
      </c>
      <c r="O40" s="12">
        <v>2</v>
      </c>
      <c r="R40" s="24">
        <v>11590.3</v>
      </c>
      <c r="S40" t="s">
        <v>52</v>
      </c>
      <c r="T40">
        <v>0</v>
      </c>
      <c r="U40">
        <v>0</v>
      </c>
      <c r="W40" t="s">
        <v>218</v>
      </c>
      <c r="X40" t="s">
        <v>219</v>
      </c>
      <c r="Y40" t="s">
        <v>222</v>
      </c>
      <c r="Z40" t="s">
        <v>223</v>
      </c>
      <c r="AA40" t="s">
        <v>234</v>
      </c>
      <c r="AB40" t="s">
        <v>232</v>
      </c>
      <c r="AC40" s="8" t="s">
        <v>229</v>
      </c>
    </row>
    <row r="41" spans="1:29" x14ac:dyDescent="0.25">
      <c r="A41" s="4">
        <v>70</v>
      </c>
      <c r="B41" s="4" t="s">
        <v>212</v>
      </c>
      <c r="C41">
        <v>3</v>
      </c>
      <c r="D41">
        <v>2</v>
      </c>
      <c r="E41" t="s">
        <v>213</v>
      </c>
      <c r="F41" t="s">
        <v>70</v>
      </c>
      <c r="G41" t="s">
        <v>214</v>
      </c>
      <c r="H41" t="s">
        <v>215</v>
      </c>
      <c r="I41" t="s">
        <v>216</v>
      </c>
      <c r="J41" t="s">
        <v>217</v>
      </c>
      <c r="K41" s="12">
        <v>0</v>
      </c>
      <c r="N41">
        <v>160.9</v>
      </c>
      <c r="O41" s="12">
        <v>2</v>
      </c>
      <c r="R41">
        <v>84.4</v>
      </c>
      <c r="S41" t="s">
        <v>52</v>
      </c>
      <c r="T41">
        <v>0</v>
      </c>
      <c r="U41">
        <v>0</v>
      </c>
      <c r="W41" t="s">
        <v>218</v>
      </c>
      <c r="X41" t="s">
        <v>219</v>
      </c>
      <c r="Y41" t="s">
        <v>222</v>
      </c>
      <c r="Z41" t="s">
        <v>223</v>
      </c>
      <c r="AA41" t="s">
        <v>234</v>
      </c>
      <c r="AB41" t="s">
        <v>232</v>
      </c>
      <c r="AC41" s="8" t="s">
        <v>229</v>
      </c>
    </row>
    <row r="42" spans="1:29" x14ac:dyDescent="0.25">
      <c r="A42" s="4">
        <v>70</v>
      </c>
      <c r="B42" s="4" t="s">
        <v>212</v>
      </c>
      <c r="C42">
        <v>3</v>
      </c>
      <c r="D42">
        <v>2</v>
      </c>
      <c r="E42" t="s">
        <v>213</v>
      </c>
      <c r="F42" t="s">
        <v>70</v>
      </c>
      <c r="G42" t="s">
        <v>214</v>
      </c>
      <c r="H42" t="s">
        <v>215</v>
      </c>
      <c r="I42" t="s">
        <v>216</v>
      </c>
      <c r="J42" t="s">
        <v>53</v>
      </c>
      <c r="K42" s="12">
        <v>1</v>
      </c>
      <c r="N42" s="24">
        <v>11942.9</v>
      </c>
      <c r="O42" s="12">
        <v>2</v>
      </c>
      <c r="R42" s="24">
        <v>11590.3</v>
      </c>
      <c r="S42" t="s">
        <v>52</v>
      </c>
      <c r="T42">
        <v>0</v>
      </c>
      <c r="U42">
        <v>0</v>
      </c>
      <c r="W42" t="s">
        <v>220</v>
      </c>
      <c r="X42" t="s">
        <v>221</v>
      </c>
      <c r="Y42" t="s">
        <v>222</v>
      </c>
      <c r="Z42" t="s">
        <v>223</v>
      </c>
      <c r="AA42" t="s">
        <v>234</v>
      </c>
      <c r="AB42" t="s">
        <v>232</v>
      </c>
      <c r="AC42" s="8" t="s">
        <v>229</v>
      </c>
    </row>
    <row r="43" spans="1:29" x14ac:dyDescent="0.25">
      <c r="A43" s="4">
        <v>70</v>
      </c>
      <c r="B43" s="4" t="s">
        <v>212</v>
      </c>
      <c r="C43">
        <v>3</v>
      </c>
      <c r="D43">
        <v>2</v>
      </c>
      <c r="E43" t="s">
        <v>213</v>
      </c>
      <c r="F43" t="s">
        <v>70</v>
      </c>
      <c r="G43" t="s">
        <v>214</v>
      </c>
      <c r="H43" t="s">
        <v>215</v>
      </c>
      <c r="I43" t="s">
        <v>216</v>
      </c>
      <c r="J43" t="s">
        <v>217</v>
      </c>
      <c r="K43" s="12">
        <v>1</v>
      </c>
      <c r="N43">
        <v>220.3</v>
      </c>
      <c r="O43" s="12">
        <v>2</v>
      </c>
      <c r="R43">
        <v>84.4</v>
      </c>
      <c r="S43" t="s">
        <v>52</v>
      </c>
      <c r="T43">
        <v>0</v>
      </c>
      <c r="U43">
        <v>0</v>
      </c>
      <c r="W43" t="s">
        <v>220</v>
      </c>
      <c r="X43" t="s">
        <v>221</v>
      </c>
      <c r="Y43" t="s">
        <v>222</v>
      </c>
      <c r="Z43" t="s">
        <v>223</v>
      </c>
      <c r="AA43" t="s">
        <v>234</v>
      </c>
      <c r="AB43" t="s">
        <v>232</v>
      </c>
      <c r="AC43" s="8" t="s">
        <v>229</v>
      </c>
    </row>
    <row r="44" spans="1:29" x14ac:dyDescent="0.25">
      <c r="A44" s="4">
        <v>70</v>
      </c>
      <c r="B44" s="4" t="s">
        <v>212</v>
      </c>
      <c r="C44">
        <v>3</v>
      </c>
      <c r="D44">
        <v>3</v>
      </c>
      <c r="E44" t="s">
        <v>213</v>
      </c>
      <c r="F44" t="s">
        <v>70</v>
      </c>
      <c r="G44" t="s">
        <v>214</v>
      </c>
      <c r="H44" t="s">
        <v>215</v>
      </c>
      <c r="I44" t="s">
        <v>216</v>
      </c>
      <c r="J44" t="s">
        <v>53</v>
      </c>
      <c r="K44" s="12">
        <v>0</v>
      </c>
      <c r="N44" s="24">
        <v>11546.3</v>
      </c>
      <c r="O44" s="12">
        <v>1</v>
      </c>
      <c r="R44" s="24">
        <v>11898.8</v>
      </c>
      <c r="S44" t="s">
        <v>52</v>
      </c>
      <c r="T44">
        <v>0</v>
      </c>
      <c r="U44">
        <v>0</v>
      </c>
      <c r="W44" t="s">
        <v>218</v>
      </c>
      <c r="X44" t="s">
        <v>219</v>
      </c>
      <c r="Y44" t="s">
        <v>220</v>
      </c>
      <c r="Z44" t="s">
        <v>221</v>
      </c>
      <c r="AA44" t="s">
        <v>234</v>
      </c>
      <c r="AB44" t="s">
        <v>232</v>
      </c>
      <c r="AC44" s="8" t="s">
        <v>229</v>
      </c>
    </row>
    <row r="45" spans="1:29" x14ac:dyDescent="0.25">
      <c r="A45" s="4">
        <v>70</v>
      </c>
      <c r="B45" s="4" t="s">
        <v>212</v>
      </c>
      <c r="C45">
        <v>3</v>
      </c>
      <c r="D45">
        <v>3</v>
      </c>
      <c r="E45" t="s">
        <v>213</v>
      </c>
      <c r="F45" t="s">
        <v>70</v>
      </c>
      <c r="G45" t="s">
        <v>214</v>
      </c>
      <c r="H45" t="s">
        <v>215</v>
      </c>
      <c r="I45" t="s">
        <v>216</v>
      </c>
      <c r="J45" t="s">
        <v>217</v>
      </c>
      <c r="K45" s="12">
        <v>0</v>
      </c>
      <c r="N45">
        <v>152.6</v>
      </c>
      <c r="O45" s="12">
        <v>1</v>
      </c>
      <c r="R45">
        <v>209.8</v>
      </c>
      <c r="S45" t="s">
        <v>52</v>
      </c>
      <c r="T45">
        <v>0</v>
      </c>
      <c r="U45">
        <v>0</v>
      </c>
      <c r="W45" t="s">
        <v>218</v>
      </c>
      <c r="X45" t="s">
        <v>219</v>
      </c>
      <c r="Y45" t="s">
        <v>220</v>
      </c>
      <c r="Z45" t="s">
        <v>221</v>
      </c>
      <c r="AA45" t="s">
        <v>234</v>
      </c>
      <c r="AB45" t="s">
        <v>232</v>
      </c>
      <c r="AC45" s="8" t="s">
        <v>229</v>
      </c>
    </row>
    <row r="46" spans="1:29" x14ac:dyDescent="0.25">
      <c r="A46" s="4">
        <v>70</v>
      </c>
      <c r="B46" s="4" t="s">
        <v>212</v>
      </c>
      <c r="C46">
        <v>3</v>
      </c>
      <c r="D46">
        <v>3</v>
      </c>
      <c r="E46" t="s">
        <v>213</v>
      </c>
      <c r="F46" t="s">
        <v>70</v>
      </c>
      <c r="G46" t="s">
        <v>214</v>
      </c>
      <c r="H46" t="s">
        <v>215</v>
      </c>
      <c r="I46" t="s">
        <v>216</v>
      </c>
      <c r="J46" t="s">
        <v>53</v>
      </c>
      <c r="K46" s="12">
        <v>0</v>
      </c>
      <c r="N46" s="24">
        <v>11546.3</v>
      </c>
      <c r="O46" s="12">
        <v>2</v>
      </c>
      <c r="R46" s="24">
        <v>11546.3</v>
      </c>
      <c r="S46" t="s">
        <v>52</v>
      </c>
      <c r="T46">
        <v>0</v>
      </c>
      <c r="U46">
        <v>0</v>
      </c>
      <c r="W46" t="s">
        <v>218</v>
      </c>
      <c r="X46" t="s">
        <v>219</v>
      </c>
      <c r="Y46" t="s">
        <v>222</v>
      </c>
      <c r="Z46" t="s">
        <v>223</v>
      </c>
      <c r="AA46" t="s">
        <v>234</v>
      </c>
      <c r="AB46" t="s">
        <v>232</v>
      </c>
      <c r="AC46" s="8" t="s">
        <v>229</v>
      </c>
    </row>
    <row r="47" spans="1:29" x14ac:dyDescent="0.25">
      <c r="A47" s="4">
        <v>70</v>
      </c>
      <c r="B47" s="4" t="s">
        <v>212</v>
      </c>
      <c r="C47">
        <v>3</v>
      </c>
      <c r="D47">
        <v>3</v>
      </c>
      <c r="E47" t="s">
        <v>213</v>
      </c>
      <c r="F47" t="s">
        <v>70</v>
      </c>
      <c r="G47" t="s">
        <v>214</v>
      </c>
      <c r="H47" t="s">
        <v>215</v>
      </c>
      <c r="I47" t="s">
        <v>216</v>
      </c>
      <c r="J47" t="s">
        <v>217</v>
      </c>
      <c r="K47" s="12">
        <v>0</v>
      </c>
      <c r="N47">
        <v>152.6</v>
      </c>
      <c r="O47" s="12">
        <v>2</v>
      </c>
      <c r="R47">
        <v>233.2</v>
      </c>
      <c r="S47" t="s">
        <v>52</v>
      </c>
      <c r="T47">
        <v>0</v>
      </c>
      <c r="U47">
        <v>0</v>
      </c>
      <c r="W47" t="s">
        <v>218</v>
      </c>
      <c r="X47" t="s">
        <v>219</v>
      </c>
      <c r="Y47" t="s">
        <v>222</v>
      </c>
      <c r="Z47" t="s">
        <v>223</v>
      </c>
      <c r="AA47" t="s">
        <v>234</v>
      </c>
      <c r="AB47" t="s">
        <v>232</v>
      </c>
      <c r="AC47" s="8" t="s">
        <v>229</v>
      </c>
    </row>
    <row r="48" spans="1:29" x14ac:dyDescent="0.25">
      <c r="A48" s="4">
        <v>70</v>
      </c>
      <c r="B48" s="4" t="s">
        <v>212</v>
      </c>
      <c r="C48">
        <v>3</v>
      </c>
      <c r="D48">
        <v>3</v>
      </c>
      <c r="E48" t="s">
        <v>213</v>
      </c>
      <c r="F48" t="s">
        <v>70</v>
      </c>
      <c r="G48" t="s">
        <v>214</v>
      </c>
      <c r="H48" t="s">
        <v>215</v>
      </c>
      <c r="I48" t="s">
        <v>216</v>
      </c>
      <c r="J48" t="s">
        <v>53</v>
      </c>
      <c r="K48" s="12">
        <v>1</v>
      </c>
      <c r="N48" s="24">
        <v>11898.8</v>
      </c>
      <c r="O48" s="12">
        <v>2</v>
      </c>
      <c r="R48" s="24">
        <v>11546.3</v>
      </c>
      <c r="S48" t="s">
        <v>52</v>
      </c>
      <c r="T48">
        <v>0</v>
      </c>
      <c r="U48">
        <v>0</v>
      </c>
      <c r="W48" t="s">
        <v>220</v>
      </c>
      <c r="X48" t="s">
        <v>221</v>
      </c>
      <c r="Y48" t="s">
        <v>222</v>
      </c>
      <c r="Z48" t="s">
        <v>223</v>
      </c>
      <c r="AA48" t="s">
        <v>234</v>
      </c>
      <c r="AB48" t="s">
        <v>232</v>
      </c>
      <c r="AC48" s="8" t="s">
        <v>229</v>
      </c>
    </row>
    <row r="49" spans="1:29" x14ac:dyDescent="0.25">
      <c r="A49" s="4">
        <v>70</v>
      </c>
      <c r="B49" s="4" t="s">
        <v>212</v>
      </c>
      <c r="C49">
        <v>3</v>
      </c>
      <c r="D49">
        <v>3</v>
      </c>
      <c r="E49" t="s">
        <v>213</v>
      </c>
      <c r="F49" t="s">
        <v>70</v>
      </c>
      <c r="G49" t="s">
        <v>214</v>
      </c>
      <c r="H49" t="s">
        <v>215</v>
      </c>
      <c r="I49" t="s">
        <v>216</v>
      </c>
      <c r="J49" t="s">
        <v>217</v>
      </c>
      <c r="K49" s="12">
        <v>1</v>
      </c>
      <c r="N49">
        <v>209.8</v>
      </c>
      <c r="O49" s="12">
        <v>2</v>
      </c>
      <c r="R49">
        <v>233.2</v>
      </c>
      <c r="S49" t="s">
        <v>52</v>
      </c>
      <c r="T49">
        <v>0</v>
      </c>
      <c r="U49">
        <v>0</v>
      </c>
      <c r="W49" t="s">
        <v>220</v>
      </c>
      <c r="X49" t="s">
        <v>221</v>
      </c>
      <c r="Y49" t="s">
        <v>222</v>
      </c>
      <c r="Z49" t="s">
        <v>223</v>
      </c>
      <c r="AA49" t="s">
        <v>234</v>
      </c>
      <c r="AB49" t="s">
        <v>232</v>
      </c>
      <c r="AC49" s="8" t="s">
        <v>229</v>
      </c>
    </row>
    <row r="50" spans="1:29" x14ac:dyDescent="0.25">
      <c r="A50" s="4">
        <v>70</v>
      </c>
      <c r="B50" s="4" t="s">
        <v>212</v>
      </c>
      <c r="C50">
        <v>1</v>
      </c>
      <c r="D50">
        <v>1</v>
      </c>
      <c r="E50" t="s">
        <v>213</v>
      </c>
      <c r="F50" t="s">
        <v>224</v>
      </c>
      <c r="G50" t="s">
        <v>225</v>
      </c>
      <c r="H50" t="s">
        <v>226</v>
      </c>
      <c r="I50" t="s">
        <v>216</v>
      </c>
      <c r="J50" t="s">
        <v>53</v>
      </c>
      <c r="K50" s="12">
        <v>0</v>
      </c>
      <c r="N50" s="26">
        <v>0.109</v>
      </c>
      <c r="O50" s="12">
        <v>1</v>
      </c>
      <c r="R50" s="26">
        <v>0.115</v>
      </c>
      <c r="S50" t="s">
        <v>52</v>
      </c>
      <c r="T50">
        <v>0</v>
      </c>
      <c r="U50">
        <v>0</v>
      </c>
      <c r="W50" t="s">
        <v>218</v>
      </c>
      <c r="X50" t="s">
        <v>219</v>
      </c>
      <c r="Y50" t="s">
        <v>220</v>
      </c>
      <c r="Z50" t="s">
        <v>221</v>
      </c>
      <c r="AA50" t="s">
        <v>233</v>
      </c>
      <c r="AB50" t="s">
        <v>235</v>
      </c>
      <c r="AC50" s="8" t="s">
        <v>229</v>
      </c>
    </row>
    <row r="51" spans="1:29" x14ac:dyDescent="0.25">
      <c r="A51" s="4">
        <v>70</v>
      </c>
      <c r="B51" s="4" t="s">
        <v>212</v>
      </c>
      <c r="C51">
        <v>1</v>
      </c>
      <c r="D51">
        <v>1</v>
      </c>
      <c r="E51" t="s">
        <v>213</v>
      </c>
      <c r="F51" t="s">
        <v>224</v>
      </c>
      <c r="G51" t="s">
        <v>225</v>
      </c>
      <c r="H51" t="s">
        <v>226</v>
      </c>
      <c r="I51" t="s">
        <v>216</v>
      </c>
      <c r="J51" t="s">
        <v>217</v>
      </c>
      <c r="K51" s="12">
        <v>0</v>
      </c>
      <c r="N51" s="26">
        <v>2E-3</v>
      </c>
      <c r="O51" s="12">
        <v>1</v>
      </c>
      <c r="R51" s="26">
        <v>6.0000000000000001E-3</v>
      </c>
      <c r="S51" t="s">
        <v>52</v>
      </c>
      <c r="T51">
        <v>0</v>
      </c>
      <c r="U51">
        <v>0</v>
      </c>
      <c r="W51" t="s">
        <v>218</v>
      </c>
      <c r="X51" t="s">
        <v>219</v>
      </c>
      <c r="Y51" t="s">
        <v>220</v>
      </c>
      <c r="Z51" t="s">
        <v>221</v>
      </c>
      <c r="AA51" t="s">
        <v>233</v>
      </c>
      <c r="AB51" t="s">
        <v>235</v>
      </c>
      <c r="AC51" s="8" t="s">
        <v>229</v>
      </c>
    </row>
    <row r="52" spans="1:29" x14ac:dyDescent="0.25">
      <c r="A52" s="4">
        <v>70</v>
      </c>
      <c r="B52" s="4" t="s">
        <v>212</v>
      </c>
      <c r="C52">
        <v>1</v>
      </c>
      <c r="D52">
        <v>1</v>
      </c>
      <c r="E52" t="s">
        <v>213</v>
      </c>
      <c r="F52" t="s">
        <v>224</v>
      </c>
      <c r="G52" t="s">
        <v>225</v>
      </c>
      <c r="H52" t="s">
        <v>226</v>
      </c>
      <c r="I52" t="s">
        <v>216</v>
      </c>
      <c r="J52" t="s">
        <v>53</v>
      </c>
      <c r="K52" s="12">
        <v>0</v>
      </c>
      <c r="N52" s="26">
        <v>0.109</v>
      </c>
      <c r="O52" s="12">
        <v>2</v>
      </c>
      <c r="R52" s="26">
        <v>0.10100000000000001</v>
      </c>
      <c r="S52" t="s">
        <v>52</v>
      </c>
      <c r="T52">
        <v>0</v>
      </c>
      <c r="U52">
        <v>0</v>
      </c>
      <c r="W52" t="s">
        <v>218</v>
      </c>
      <c r="X52" t="s">
        <v>219</v>
      </c>
      <c r="Y52" t="s">
        <v>222</v>
      </c>
      <c r="Z52" t="s">
        <v>223</v>
      </c>
      <c r="AA52" t="s">
        <v>233</v>
      </c>
      <c r="AB52" t="s">
        <v>235</v>
      </c>
      <c r="AC52" s="8" t="s">
        <v>229</v>
      </c>
    </row>
    <row r="53" spans="1:29" x14ac:dyDescent="0.25">
      <c r="A53" s="4">
        <v>70</v>
      </c>
      <c r="B53" s="4" t="s">
        <v>212</v>
      </c>
      <c r="C53">
        <v>1</v>
      </c>
      <c r="D53">
        <v>1</v>
      </c>
      <c r="E53" t="s">
        <v>213</v>
      </c>
      <c r="F53" t="s">
        <v>224</v>
      </c>
      <c r="G53" t="s">
        <v>225</v>
      </c>
      <c r="H53" t="s">
        <v>226</v>
      </c>
      <c r="I53" t="s">
        <v>216</v>
      </c>
      <c r="J53" t="s">
        <v>217</v>
      </c>
      <c r="K53" s="12">
        <v>0</v>
      </c>
      <c r="N53" s="26">
        <v>2E-3</v>
      </c>
      <c r="O53" s="12">
        <v>2</v>
      </c>
      <c r="R53" s="26">
        <v>6.0000000000000001E-3</v>
      </c>
      <c r="S53" t="s">
        <v>52</v>
      </c>
      <c r="T53">
        <v>0</v>
      </c>
      <c r="U53">
        <v>0</v>
      </c>
      <c r="W53" t="s">
        <v>218</v>
      </c>
      <c r="X53" t="s">
        <v>219</v>
      </c>
      <c r="Y53" t="s">
        <v>222</v>
      </c>
      <c r="Z53" t="s">
        <v>223</v>
      </c>
      <c r="AA53" t="s">
        <v>233</v>
      </c>
      <c r="AB53" t="s">
        <v>235</v>
      </c>
      <c r="AC53" s="8" t="s">
        <v>229</v>
      </c>
    </row>
    <row r="54" spans="1:29" x14ac:dyDescent="0.25">
      <c r="A54" s="4">
        <v>70</v>
      </c>
      <c r="B54" s="4" t="s">
        <v>212</v>
      </c>
      <c r="C54">
        <v>1</v>
      </c>
      <c r="D54">
        <v>1</v>
      </c>
      <c r="E54" t="s">
        <v>213</v>
      </c>
      <c r="F54" t="s">
        <v>224</v>
      </c>
      <c r="G54" t="s">
        <v>225</v>
      </c>
      <c r="H54" t="s">
        <v>226</v>
      </c>
      <c r="I54" t="s">
        <v>216</v>
      </c>
      <c r="J54" t="s">
        <v>53</v>
      </c>
      <c r="K54" s="12">
        <v>1</v>
      </c>
      <c r="N54" s="26">
        <v>0.115</v>
      </c>
      <c r="O54" s="12">
        <v>2</v>
      </c>
      <c r="R54" s="26">
        <v>0.10100000000000001</v>
      </c>
      <c r="S54" t="s">
        <v>52</v>
      </c>
      <c r="T54">
        <v>0</v>
      </c>
      <c r="U54">
        <v>0</v>
      </c>
      <c r="W54" t="s">
        <v>220</v>
      </c>
      <c r="X54" t="s">
        <v>221</v>
      </c>
      <c r="Y54" t="s">
        <v>222</v>
      </c>
      <c r="Z54" t="s">
        <v>223</v>
      </c>
      <c r="AA54" t="s">
        <v>233</v>
      </c>
      <c r="AB54" t="s">
        <v>235</v>
      </c>
      <c r="AC54" s="8" t="s">
        <v>229</v>
      </c>
    </row>
    <row r="55" spans="1:29" x14ac:dyDescent="0.25">
      <c r="A55" s="4">
        <v>70</v>
      </c>
      <c r="B55" s="4" t="s">
        <v>212</v>
      </c>
      <c r="C55">
        <v>1</v>
      </c>
      <c r="D55">
        <v>1</v>
      </c>
      <c r="E55" t="s">
        <v>213</v>
      </c>
      <c r="F55" t="s">
        <v>224</v>
      </c>
      <c r="G55" t="s">
        <v>225</v>
      </c>
      <c r="H55" t="s">
        <v>226</v>
      </c>
      <c r="I55" t="s">
        <v>216</v>
      </c>
      <c r="J55" t="s">
        <v>217</v>
      </c>
      <c r="K55" s="12">
        <v>1</v>
      </c>
      <c r="N55" s="26">
        <v>6.0000000000000001E-3</v>
      </c>
      <c r="O55" s="12">
        <v>2</v>
      </c>
      <c r="R55" s="26">
        <v>6.0000000000000001E-3</v>
      </c>
      <c r="S55" t="s">
        <v>52</v>
      </c>
      <c r="T55">
        <v>0</v>
      </c>
      <c r="U55">
        <v>0</v>
      </c>
      <c r="W55" t="s">
        <v>220</v>
      </c>
      <c r="X55" t="s">
        <v>221</v>
      </c>
      <c r="Y55" t="s">
        <v>222</v>
      </c>
      <c r="Z55" t="s">
        <v>223</v>
      </c>
      <c r="AA55" t="s">
        <v>233</v>
      </c>
      <c r="AB55" t="s">
        <v>235</v>
      </c>
      <c r="AC55" s="8" t="s">
        <v>229</v>
      </c>
    </row>
    <row r="56" spans="1:29" x14ac:dyDescent="0.25">
      <c r="A56" s="4">
        <v>70</v>
      </c>
      <c r="B56" s="4" t="s">
        <v>212</v>
      </c>
      <c r="C56">
        <v>1</v>
      </c>
      <c r="D56">
        <v>2</v>
      </c>
      <c r="E56" t="s">
        <v>213</v>
      </c>
      <c r="F56" t="s">
        <v>224</v>
      </c>
      <c r="G56" t="s">
        <v>225</v>
      </c>
      <c r="H56" t="s">
        <v>226</v>
      </c>
      <c r="I56" t="s">
        <v>216</v>
      </c>
      <c r="J56" t="s">
        <v>53</v>
      </c>
      <c r="K56" s="12">
        <v>0</v>
      </c>
      <c r="N56" s="26">
        <v>0.17499999999999999</v>
      </c>
      <c r="O56" s="12">
        <v>1</v>
      </c>
      <c r="R56" s="26">
        <v>0.20399999999999999</v>
      </c>
      <c r="S56" t="s">
        <v>52</v>
      </c>
      <c r="T56">
        <v>0</v>
      </c>
      <c r="U56">
        <v>0</v>
      </c>
      <c r="W56" t="s">
        <v>218</v>
      </c>
      <c r="X56" t="s">
        <v>219</v>
      </c>
      <c r="Y56" t="s">
        <v>220</v>
      </c>
      <c r="Z56" t="s">
        <v>221</v>
      </c>
      <c r="AA56" t="s">
        <v>233</v>
      </c>
      <c r="AB56" t="s">
        <v>235</v>
      </c>
      <c r="AC56" s="8" t="s">
        <v>229</v>
      </c>
    </row>
    <row r="57" spans="1:29" x14ac:dyDescent="0.25">
      <c r="A57" s="4">
        <v>70</v>
      </c>
      <c r="B57" s="4" t="s">
        <v>212</v>
      </c>
      <c r="C57">
        <v>1</v>
      </c>
      <c r="D57">
        <v>2</v>
      </c>
      <c r="E57" t="s">
        <v>213</v>
      </c>
      <c r="F57" t="s">
        <v>224</v>
      </c>
      <c r="G57" t="s">
        <v>225</v>
      </c>
      <c r="H57" t="s">
        <v>226</v>
      </c>
      <c r="I57" t="s">
        <v>216</v>
      </c>
      <c r="J57" t="s">
        <v>217</v>
      </c>
      <c r="K57" s="12">
        <v>0</v>
      </c>
      <c r="N57" s="26">
        <v>1.2999999999999999E-2</v>
      </c>
      <c r="O57" s="12">
        <v>1</v>
      </c>
      <c r="R57" s="26">
        <v>0.02</v>
      </c>
      <c r="S57" t="s">
        <v>52</v>
      </c>
      <c r="T57">
        <v>0</v>
      </c>
      <c r="U57">
        <v>0</v>
      </c>
      <c r="W57" t="s">
        <v>218</v>
      </c>
      <c r="X57" t="s">
        <v>219</v>
      </c>
      <c r="Y57" t="s">
        <v>220</v>
      </c>
      <c r="Z57" t="s">
        <v>221</v>
      </c>
      <c r="AA57" t="s">
        <v>233</v>
      </c>
      <c r="AB57" t="s">
        <v>235</v>
      </c>
      <c r="AC57" s="8" t="s">
        <v>229</v>
      </c>
    </row>
    <row r="58" spans="1:29" x14ac:dyDescent="0.25">
      <c r="A58" s="4">
        <v>70</v>
      </c>
      <c r="B58" s="4" t="s">
        <v>212</v>
      </c>
      <c r="C58">
        <v>1</v>
      </c>
      <c r="D58">
        <v>2</v>
      </c>
      <c r="E58" t="s">
        <v>213</v>
      </c>
      <c r="F58" t="s">
        <v>224</v>
      </c>
      <c r="G58" t="s">
        <v>225</v>
      </c>
      <c r="H58" t="s">
        <v>226</v>
      </c>
      <c r="I58" t="s">
        <v>216</v>
      </c>
      <c r="J58" t="s">
        <v>53</v>
      </c>
      <c r="K58" s="12">
        <v>0</v>
      </c>
      <c r="N58" s="26">
        <v>0.17499999999999999</v>
      </c>
      <c r="O58" s="12">
        <v>2</v>
      </c>
      <c r="R58" s="26">
        <v>0.189</v>
      </c>
      <c r="S58" t="s">
        <v>52</v>
      </c>
      <c r="T58">
        <v>0</v>
      </c>
      <c r="U58">
        <v>0</v>
      </c>
      <c r="W58" t="s">
        <v>218</v>
      </c>
      <c r="X58" t="s">
        <v>219</v>
      </c>
      <c r="Y58" t="s">
        <v>222</v>
      </c>
      <c r="Z58" t="s">
        <v>223</v>
      </c>
      <c r="AA58" t="s">
        <v>233</v>
      </c>
      <c r="AB58" t="s">
        <v>235</v>
      </c>
      <c r="AC58" s="8" t="s">
        <v>229</v>
      </c>
    </row>
    <row r="59" spans="1:29" x14ac:dyDescent="0.25">
      <c r="A59" s="4">
        <v>70</v>
      </c>
      <c r="B59" s="4" t="s">
        <v>212</v>
      </c>
      <c r="C59">
        <v>1</v>
      </c>
      <c r="D59">
        <v>2</v>
      </c>
      <c r="E59" t="s">
        <v>213</v>
      </c>
      <c r="F59" t="s">
        <v>224</v>
      </c>
      <c r="G59" t="s">
        <v>225</v>
      </c>
      <c r="H59" t="s">
        <v>226</v>
      </c>
      <c r="I59" t="s">
        <v>216</v>
      </c>
      <c r="J59" t="s">
        <v>217</v>
      </c>
      <c r="K59" s="12">
        <v>0</v>
      </c>
      <c r="N59" s="26">
        <v>1.2999999999999999E-2</v>
      </c>
      <c r="O59" s="12">
        <v>2</v>
      </c>
      <c r="R59" s="26">
        <v>0.03</v>
      </c>
      <c r="S59" t="s">
        <v>52</v>
      </c>
      <c r="T59">
        <v>0</v>
      </c>
      <c r="U59">
        <v>0</v>
      </c>
      <c r="W59" t="s">
        <v>218</v>
      </c>
      <c r="X59" t="s">
        <v>219</v>
      </c>
      <c r="Y59" t="s">
        <v>222</v>
      </c>
      <c r="Z59" t="s">
        <v>223</v>
      </c>
      <c r="AA59" t="s">
        <v>233</v>
      </c>
      <c r="AB59" t="s">
        <v>235</v>
      </c>
      <c r="AC59" s="8" t="s">
        <v>229</v>
      </c>
    </row>
    <row r="60" spans="1:29" x14ac:dyDescent="0.25">
      <c r="A60" s="4">
        <v>70</v>
      </c>
      <c r="B60" s="4" t="s">
        <v>212</v>
      </c>
      <c r="C60">
        <v>1</v>
      </c>
      <c r="D60">
        <v>2</v>
      </c>
      <c r="E60" t="s">
        <v>213</v>
      </c>
      <c r="F60" t="s">
        <v>224</v>
      </c>
      <c r="G60" t="s">
        <v>225</v>
      </c>
      <c r="H60" t="s">
        <v>226</v>
      </c>
      <c r="I60" t="s">
        <v>216</v>
      </c>
      <c r="J60" t="s">
        <v>53</v>
      </c>
      <c r="K60" s="12">
        <v>1</v>
      </c>
      <c r="N60" s="26">
        <v>0.20399999999999999</v>
      </c>
      <c r="O60" s="12">
        <v>2</v>
      </c>
      <c r="R60" s="26">
        <v>0.189</v>
      </c>
      <c r="S60" t="s">
        <v>52</v>
      </c>
      <c r="T60">
        <v>0</v>
      </c>
      <c r="U60">
        <v>0</v>
      </c>
      <c r="W60" t="s">
        <v>220</v>
      </c>
      <c r="X60" t="s">
        <v>221</v>
      </c>
      <c r="Y60" t="s">
        <v>222</v>
      </c>
      <c r="Z60" t="s">
        <v>223</v>
      </c>
      <c r="AA60" t="s">
        <v>233</v>
      </c>
      <c r="AB60" t="s">
        <v>235</v>
      </c>
      <c r="AC60" s="8" t="s">
        <v>229</v>
      </c>
    </row>
    <row r="61" spans="1:29" x14ac:dyDescent="0.25">
      <c r="A61" s="4">
        <v>70</v>
      </c>
      <c r="B61" s="4" t="s">
        <v>212</v>
      </c>
      <c r="C61">
        <v>1</v>
      </c>
      <c r="D61">
        <v>2</v>
      </c>
      <c r="E61" t="s">
        <v>213</v>
      </c>
      <c r="F61" t="s">
        <v>224</v>
      </c>
      <c r="G61" t="s">
        <v>225</v>
      </c>
      <c r="H61" t="s">
        <v>226</v>
      </c>
      <c r="I61" t="s">
        <v>216</v>
      </c>
      <c r="J61" t="s">
        <v>217</v>
      </c>
      <c r="K61" s="12">
        <v>1</v>
      </c>
      <c r="N61" s="26">
        <v>0.02</v>
      </c>
      <c r="O61" s="12">
        <v>2</v>
      </c>
      <c r="R61" s="26">
        <v>0.03</v>
      </c>
      <c r="S61" t="s">
        <v>52</v>
      </c>
      <c r="T61">
        <v>0</v>
      </c>
      <c r="U61">
        <v>0</v>
      </c>
      <c r="W61" t="s">
        <v>220</v>
      </c>
      <c r="X61" t="s">
        <v>221</v>
      </c>
      <c r="Y61" t="s">
        <v>222</v>
      </c>
      <c r="Z61" t="s">
        <v>223</v>
      </c>
      <c r="AA61" t="s">
        <v>233</v>
      </c>
      <c r="AB61" t="s">
        <v>235</v>
      </c>
      <c r="AC61" s="8" t="s">
        <v>229</v>
      </c>
    </row>
    <row r="62" spans="1:29" x14ac:dyDescent="0.25">
      <c r="A62" s="4">
        <v>70</v>
      </c>
      <c r="B62" s="4" t="s">
        <v>212</v>
      </c>
      <c r="C62">
        <v>1</v>
      </c>
      <c r="D62">
        <v>3</v>
      </c>
      <c r="E62" t="s">
        <v>213</v>
      </c>
      <c r="F62" t="s">
        <v>224</v>
      </c>
      <c r="G62" t="s">
        <v>225</v>
      </c>
      <c r="H62" t="s">
        <v>226</v>
      </c>
      <c r="I62" t="s">
        <v>216</v>
      </c>
      <c r="J62" t="s">
        <v>53</v>
      </c>
      <c r="K62" s="12">
        <v>0</v>
      </c>
      <c r="N62" s="26">
        <v>0.12</v>
      </c>
      <c r="O62" s="12">
        <v>1</v>
      </c>
      <c r="R62" s="26">
        <v>9.1999999999999998E-2</v>
      </c>
      <c r="S62" t="s">
        <v>52</v>
      </c>
      <c r="T62">
        <v>0</v>
      </c>
      <c r="U62">
        <v>0</v>
      </c>
      <c r="W62" t="s">
        <v>218</v>
      </c>
      <c r="X62" t="s">
        <v>219</v>
      </c>
      <c r="Y62" t="s">
        <v>220</v>
      </c>
      <c r="Z62" t="s">
        <v>221</v>
      </c>
      <c r="AA62" t="s">
        <v>233</v>
      </c>
      <c r="AB62" t="s">
        <v>235</v>
      </c>
      <c r="AC62" s="8" t="s">
        <v>229</v>
      </c>
    </row>
    <row r="63" spans="1:29" x14ac:dyDescent="0.25">
      <c r="A63" s="4">
        <v>70</v>
      </c>
      <c r="B63" s="4" t="s">
        <v>212</v>
      </c>
      <c r="C63">
        <v>1</v>
      </c>
      <c r="D63">
        <v>3</v>
      </c>
      <c r="E63" t="s">
        <v>213</v>
      </c>
      <c r="F63" t="s">
        <v>224</v>
      </c>
      <c r="G63" t="s">
        <v>225</v>
      </c>
      <c r="H63" t="s">
        <v>226</v>
      </c>
      <c r="I63" t="s">
        <v>216</v>
      </c>
      <c r="J63" t="s">
        <v>217</v>
      </c>
      <c r="K63" s="12">
        <v>0</v>
      </c>
      <c r="N63" s="26">
        <v>1.2E-2</v>
      </c>
      <c r="O63" s="12">
        <v>1</v>
      </c>
      <c r="R63" s="26">
        <v>6.0000000000000001E-3</v>
      </c>
      <c r="S63" t="s">
        <v>52</v>
      </c>
      <c r="T63">
        <v>0</v>
      </c>
      <c r="U63">
        <v>0</v>
      </c>
      <c r="W63" t="s">
        <v>218</v>
      </c>
      <c r="X63" t="s">
        <v>219</v>
      </c>
      <c r="Y63" t="s">
        <v>220</v>
      </c>
      <c r="Z63" t="s">
        <v>221</v>
      </c>
      <c r="AA63" t="s">
        <v>233</v>
      </c>
      <c r="AB63" t="s">
        <v>235</v>
      </c>
      <c r="AC63" s="8" t="s">
        <v>229</v>
      </c>
    </row>
    <row r="64" spans="1:29" x14ac:dyDescent="0.25">
      <c r="A64" s="4">
        <v>70</v>
      </c>
      <c r="B64" s="4" t="s">
        <v>212</v>
      </c>
      <c r="C64">
        <v>1</v>
      </c>
      <c r="D64">
        <v>3</v>
      </c>
      <c r="E64" t="s">
        <v>213</v>
      </c>
      <c r="F64" t="s">
        <v>224</v>
      </c>
      <c r="G64" t="s">
        <v>225</v>
      </c>
      <c r="H64" t="s">
        <v>226</v>
      </c>
      <c r="I64" t="s">
        <v>216</v>
      </c>
      <c r="J64" t="s">
        <v>53</v>
      </c>
      <c r="K64" s="12">
        <v>0</v>
      </c>
      <c r="N64" s="26">
        <v>0.12</v>
      </c>
      <c r="O64" s="12">
        <v>2</v>
      </c>
      <c r="R64" s="26">
        <v>7.6999999999999999E-2</v>
      </c>
      <c r="S64" t="s">
        <v>52</v>
      </c>
      <c r="T64">
        <v>0</v>
      </c>
      <c r="U64">
        <v>0</v>
      </c>
      <c r="W64" t="s">
        <v>218</v>
      </c>
      <c r="X64" t="s">
        <v>219</v>
      </c>
      <c r="Y64" t="s">
        <v>222</v>
      </c>
      <c r="Z64" t="s">
        <v>223</v>
      </c>
      <c r="AA64" t="s">
        <v>233</v>
      </c>
      <c r="AB64" t="s">
        <v>235</v>
      </c>
      <c r="AC64" s="8" t="s">
        <v>229</v>
      </c>
    </row>
    <row r="65" spans="1:29" x14ac:dyDescent="0.25">
      <c r="A65" s="4">
        <v>70</v>
      </c>
      <c r="B65" s="4" t="s">
        <v>212</v>
      </c>
      <c r="C65">
        <v>1</v>
      </c>
      <c r="D65">
        <v>3</v>
      </c>
      <c r="E65" t="s">
        <v>213</v>
      </c>
      <c r="F65" t="s">
        <v>224</v>
      </c>
      <c r="G65" t="s">
        <v>225</v>
      </c>
      <c r="H65" t="s">
        <v>226</v>
      </c>
      <c r="I65" t="s">
        <v>216</v>
      </c>
      <c r="J65" t="s">
        <v>217</v>
      </c>
      <c r="K65" s="12">
        <v>0</v>
      </c>
      <c r="N65" s="26">
        <v>1.2E-2</v>
      </c>
      <c r="O65" s="12">
        <v>2</v>
      </c>
      <c r="R65" s="26">
        <v>8.9999999999999993E-3</v>
      </c>
      <c r="S65" t="s">
        <v>52</v>
      </c>
      <c r="T65">
        <v>0</v>
      </c>
      <c r="U65">
        <v>0</v>
      </c>
      <c r="W65" t="s">
        <v>218</v>
      </c>
      <c r="X65" t="s">
        <v>219</v>
      </c>
      <c r="Y65" t="s">
        <v>222</v>
      </c>
      <c r="Z65" t="s">
        <v>223</v>
      </c>
      <c r="AA65" t="s">
        <v>233</v>
      </c>
      <c r="AB65" t="s">
        <v>235</v>
      </c>
      <c r="AC65" s="8" t="s">
        <v>229</v>
      </c>
    </row>
    <row r="66" spans="1:29" x14ac:dyDescent="0.25">
      <c r="A66" s="4">
        <v>70</v>
      </c>
      <c r="B66" s="4" t="s">
        <v>212</v>
      </c>
      <c r="C66">
        <v>1</v>
      </c>
      <c r="D66">
        <v>3</v>
      </c>
      <c r="E66" t="s">
        <v>213</v>
      </c>
      <c r="F66" t="s">
        <v>224</v>
      </c>
      <c r="G66" t="s">
        <v>225</v>
      </c>
      <c r="H66" t="s">
        <v>226</v>
      </c>
      <c r="I66" t="s">
        <v>216</v>
      </c>
      <c r="J66" t="s">
        <v>53</v>
      </c>
      <c r="K66" s="12">
        <v>1</v>
      </c>
      <c r="N66" s="26">
        <v>9.1999999999999998E-2</v>
      </c>
      <c r="O66" s="12">
        <v>2</v>
      </c>
      <c r="R66" s="26">
        <v>7.6999999999999999E-2</v>
      </c>
      <c r="S66" t="s">
        <v>52</v>
      </c>
      <c r="T66">
        <v>0</v>
      </c>
      <c r="U66">
        <v>0</v>
      </c>
      <c r="W66" t="s">
        <v>220</v>
      </c>
      <c r="X66" t="s">
        <v>221</v>
      </c>
      <c r="Y66" t="s">
        <v>222</v>
      </c>
      <c r="Z66" t="s">
        <v>223</v>
      </c>
      <c r="AA66" t="s">
        <v>233</v>
      </c>
      <c r="AB66" t="s">
        <v>235</v>
      </c>
      <c r="AC66" s="8" t="s">
        <v>229</v>
      </c>
    </row>
    <row r="67" spans="1:29" x14ac:dyDescent="0.25">
      <c r="A67" s="4">
        <v>70</v>
      </c>
      <c r="B67" s="4" t="s">
        <v>212</v>
      </c>
      <c r="C67">
        <v>1</v>
      </c>
      <c r="D67">
        <v>3</v>
      </c>
      <c r="E67" t="s">
        <v>213</v>
      </c>
      <c r="F67" t="s">
        <v>224</v>
      </c>
      <c r="G67" t="s">
        <v>225</v>
      </c>
      <c r="H67" t="s">
        <v>226</v>
      </c>
      <c r="I67" t="s">
        <v>216</v>
      </c>
      <c r="J67" t="s">
        <v>217</v>
      </c>
      <c r="K67" s="12">
        <v>1</v>
      </c>
      <c r="N67" s="26">
        <v>6.0000000000000001E-3</v>
      </c>
      <c r="O67" s="12">
        <v>2</v>
      </c>
      <c r="R67" s="26">
        <v>8.9999999999999993E-3</v>
      </c>
      <c r="S67" t="s">
        <v>52</v>
      </c>
      <c r="T67">
        <v>0</v>
      </c>
      <c r="U67">
        <v>0</v>
      </c>
      <c r="W67" t="s">
        <v>220</v>
      </c>
      <c r="X67" t="s">
        <v>221</v>
      </c>
      <c r="Y67" t="s">
        <v>222</v>
      </c>
      <c r="Z67" t="s">
        <v>223</v>
      </c>
      <c r="AA67" t="s">
        <v>233</v>
      </c>
      <c r="AB67" t="s">
        <v>235</v>
      </c>
      <c r="AC67" s="8" t="s">
        <v>229</v>
      </c>
    </row>
    <row r="68" spans="1:29" x14ac:dyDescent="0.25">
      <c r="A68" s="4">
        <v>70</v>
      </c>
      <c r="B68" s="4" t="s">
        <v>212</v>
      </c>
      <c r="C68">
        <v>2</v>
      </c>
      <c r="D68">
        <v>1</v>
      </c>
      <c r="E68" t="s">
        <v>213</v>
      </c>
      <c r="F68" t="s">
        <v>224</v>
      </c>
      <c r="G68" t="s">
        <v>225</v>
      </c>
      <c r="H68" t="s">
        <v>226</v>
      </c>
      <c r="I68" t="s">
        <v>216</v>
      </c>
      <c r="J68" t="s">
        <v>53</v>
      </c>
      <c r="K68" s="12">
        <v>0</v>
      </c>
      <c r="N68" s="26">
        <v>5.7000000000000002E-2</v>
      </c>
      <c r="O68" s="12">
        <v>1</v>
      </c>
      <c r="R68" s="26">
        <v>4.9000000000000002E-2</v>
      </c>
      <c r="S68">
        <v>0.04</v>
      </c>
      <c r="T68">
        <v>-1</v>
      </c>
      <c r="U68">
        <v>1</v>
      </c>
      <c r="W68" t="s">
        <v>218</v>
      </c>
      <c r="X68" t="s">
        <v>219</v>
      </c>
      <c r="Y68" t="s">
        <v>220</v>
      </c>
      <c r="Z68" t="s">
        <v>221</v>
      </c>
      <c r="AA68" t="s">
        <v>233</v>
      </c>
      <c r="AB68" t="s">
        <v>235</v>
      </c>
      <c r="AC68" s="8" t="s">
        <v>229</v>
      </c>
    </row>
    <row r="69" spans="1:29" x14ac:dyDescent="0.25">
      <c r="A69" s="4">
        <v>70</v>
      </c>
      <c r="B69" s="4" t="s">
        <v>212</v>
      </c>
      <c r="C69">
        <v>2</v>
      </c>
      <c r="D69">
        <v>1</v>
      </c>
      <c r="E69" t="s">
        <v>213</v>
      </c>
      <c r="F69" t="s">
        <v>224</v>
      </c>
      <c r="G69" t="s">
        <v>225</v>
      </c>
      <c r="H69" t="s">
        <v>226</v>
      </c>
      <c r="I69" t="s">
        <v>216</v>
      </c>
      <c r="J69" t="s">
        <v>217</v>
      </c>
      <c r="K69" s="12">
        <v>0</v>
      </c>
      <c r="N69" s="26">
        <v>5.0000000000000001E-3</v>
      </c>
      <c r="O69" s="12">
        <v>1</v>
      </c>
      <c r="R69" s="26">
        <v>3.0000000000000001E-3</v>
      </c>
      <c r="S69">
        <v>0.04</v>
      </c>
      <c r="T69">
        <v>-1</v>
      </c>
      <c r="U69">
        <v>1</v>
      </c>
      <c r="W69" t="s">
        <v>218</v>
      </c>
      <c r="X69" t="s">
        <v>219</v>
      </c>
      <c r="Y69" t="s">
        <v>220</v>
      </c>
      <c r="Z69" t="s">
        <v>221</v>
      </c>
      <c r="AA69" t="s">
        <v>233</v>
      </c>
      <c r="AB69" t="s">
        <v>235</v>
      </c>
      <c r="AC69" s="8" t="s">
        <v>229</v>
      </c>
    </row>
    <row r="70" spans="1:29" x14ac:dyDescent="0.25">
      <c r="A70" s="4">
        <v>70</v>
      </c>
      <c r="B70" s="4" t="s">
        <v>212</v>
      </c>
      <c r="C70">
        <v>2</v>
      </c>
      <c r="D70">
        <v>1</v>
      </c>
      <c r="E70" t="s">
        <v>213</v>
      </c>
      <c r="F70" t="s">
        <v>224</v>
      </c>
      <c r="G70" t="s">
        <v>225</v>
      </c>
      <c r="H70" t="s">
        <v>226</v>
      </c>
      <c r="I70" t="s">
        <v>216</v>
      </c>
      <c r="J70" t="s">
        <v>53</v>
      </c>
      <c r="K70" s="12">
        <v>0</v>
      </c>
      <c r="N70" s="26">
        <v>5.7000000000000002E-2</v>
      </c>
      <c r="O70" s="12">
        <v>2</v>
      </c>
      <c r="R70" s="26">
        <v>4.7E-2</v>
      </c>
      <c r="S70">
        <v>0.04</v>
      </c>
      <c r="T70">
        <v>-1</v>
      </c>
      <c r="U70">
        <v>1</v>
      </c>
      <c r="W70" t="s">
        <v>218</v>
      </c>
      <c r="X70" t="s">
        <v>219</v>
      </c>
      <c r="Y70" t="s">
        <v>222</v>
      </c>
      <c r="Z70" t="s">
        <v>223</v>
      </c>
      <c r="AA70" t="s">
        <v>233</v>
      </c>
      <c r="AB70" t="s">
        <v>235</v>
      </c>
      <c r="AC70" s="8" t="s">
        <v>229</v>
      </c>
    </row>
    <row r="71" spans="1:29" x14ac:dyDescent="0.25">
      <c r="A71" s="4">
        <v>70</v>
      </c>
      <c r="B71" s="4" t="s">
        <v>212</v>
      </c>
      <c r="C71">
        <v>2</v>
      </c>
      <c r="D71">
        <v>1</v>
      </c>
      <c r="E71" t="s">
        <v>213</v>
      </c>
      <c r="F71" t="s">
        <v>224</v>
      </c>
      <c r="G71" t="s">
        <v>225</v>
      </c>
      <c r="H71" t="s">
        <v>226</v>
      </c>
      <c r="I71" t="s">
        <v>216</v>
      </c>
      <c r="J71" t="s">
        <v>217</v>
      </c>
      <c r="K71" s="12">
        <v>0</v>
      </c>
      <c r="N71" s="26">
        <v>5.0000000000000001E-3</v>
      </c>
      <c r="O71" s="12">
        <v>2</v>
      </c>
      <c r="R71" s="26">
        <v>5.0000000000000001E-3</v>
      </c>
      <c r="S71">
        <v>0.04</v>
      </c>
      <c r="T71">
        <v>-1</v>
      </c>
      <c r="U71">
        <v>1</v>
      </c>
      <c r="W71" t="s">
        <v>218</v>
      </c>
      <c r="X71" t="s">
        <v>219</v>
      </c>
      <c r="Y71" t="s">
        <v>222</v>
      </c>
      <c r="Z71" t="s">
        <v>223</v>
      </c>
      <c r="AA71" t="s">
        <v>233</v>
      </c>
      <c r="AB71" t="s">
        <v>235</v>
      </c>
      <c r="AC71" s="8" t="s">
        <v>229</v>
      </c>
    </row>
    <row r="72" spans="1:29" x14ac:dyDescent="0.25">
      <c r="A72" s="4">
        <v>70</v>
      </c>
      <c r="B72" s="4" t="s">
        <v>212</v>
      </c>
      <c r="C72">
        <v>2</v>
      </c>
      <c r="D72">
        <v>1</v>
      </c>
      <c r="E72" t="s">
        <v>213</v>
      </c>
      <c r="F72" t="s">
        <v>224</v>
      </c>
      <c r="G72" t="s">
        <v>225</v>
      </c>
      <c r="H72" t="s">
        <v>226</v>
      </c>
      <c r="I72" t="s">
        <v>216</v>
      </c>
      <c r="J72" t="s">
        <v>53</v>
      </c>
      <c r="K72" s="12">
        <v>1</v>
      </c>
      <c r="N72" s="26">
        <v>4.9000000000000002E-2</v>
      </c>
      <c r="O72" s="12">
        <v>2</v>
      </c>
      <c r="R72" s="26">
        <v>4.7E-2</v>
      </c>
      <c r="S72" t="s">
        <v>52</v>
      </c>
      <c r="T72">
        <v>0</v>
      </c>
      <c r="U72">
        <v>0</v>
      </c>
      <c r="W72" t="s">
        <v>220</v>
      </c>
      <c r="X72" t="s">
        <v>221</v>
      </c>
      <c r="Y72" t="s">
        <v>222</v>
      </c>
      <c r="Z72" t="s">
        <v>223</v>
      </c>
      <c r="AA72" t="s">
        <v>233</v>
      </c>
      <c r="AB72" t="s">
        <v>235</v>
      </c>
      <c r="AC72" s="8" t="s">
        <v>229</v>
      </c>
    </row>
    <row r="73" spans="1:29" x14ac:dyDescent="0.25">
      <c r="A73" s="4">
        <v>70</v>
      </c>
      <c r="B73" s="4" t="s">
        <v>212</v>
      </c>
      <c r="C73">
        <v>2</v>
      </c>
      <c r="D73">
        <v>1</v>
      </c>
      <c r="E73" t="s">
        <v>213</v>
      </c>
      <c r="F73" t="s">
        <v>224</v>
      </c>
      <c r="G73" t="s">
        <v>225</v>
      </c>
      <c r="H73" t="s">
        <v>226</v>
      </c>
      <c r="I73" t="s">
        <v>216</v>
      </c>
      <c r="J73" t="s">
        <v>217</v>
      </c>
      <c r="K73" s="12">
        <v>1</v>
      </c>
      <c r="N73" s="26">
        <v>3.0000000000000001E-3</v>
      </c>
      <c r="O73" s="12">
        <v>2</v>
      </c>
      <c r="R73" s="26">
        <v>5.0000000000000001E-3</v>
      </c>
      <c r="S73" t="s">
        <v>52</v>
      </c>
      <c r="T73">
        <v>0</v>
      </c>
      <c r="U73">
        <v>0</v>
      </c>
      <c r="W73" t="s">
        <v>220</v>
      </c>
      <c r="X73" t="s">
        <v>221</v>
      </c>
      <c r="Y73" t="s">
        <v>222</v>
      </c>
      <c r="Z73" t="s">
        <v>223</v>
      </c>
      <c r="AA73" t="s">
        <v>233</v>
      </c>
      <c r="AB73" t="s">
        <v>235</v>
      </c>
      <c r="AC73" s="8" t="s">
        <v>229</v>
      </c>
    </row>
    <row r="74" spans="1:29" x14ac:dyDescent="0.25">
      <c r="A74" s="4">
        <v>70</v>
      </c>
      <c r="B74" s="4" t="s">
        <v>212</v>
      </c>
      <c r="C74">
        <v>2</v>
      </c>
      <c r="D74">
        <v>2</v>
      </c>
      <c r="E74" t="s">
        <v>213</v>
      </c>
      <c r="F74" t="s">
        <v>224</v>
      </c>
      <c r="G74" t="s">
        <v>225</v>
      </c>
      <c r="H74" t="s">
        <v>226</v>
      </c>
      <c r="I74" t="s">
        <v>216</v>
      </c>
      <c r="J74" t="s">
        <v>53</v>
      </c>
      <c r="K74" s="12">
        <v>0</v>
      </c>
      <c r="N74" s="26">
        <v>0.98</v>
      </c>
      <c r="O74" s="12">
        <v>1</v>
      </c>
      <c r="R74" s="26">
        <v>0.51</v>
      </c>
      <c r="S74" t="s">
        <v>52</v>
      </c>
      <c r="T74">
        <v>0</v>
      </c>
      <c r="U74">
        <v>0</v>
      </c>
      <c r="W74" t="s">
        <v>218</v>
      </c>
      <c r="X74" t="s">
        <v>219</v>
      </c>
      <c r="Y74" t="s">
        <v>220</v>
      </c>
      <c r="Z74" t="s">
        <v>221</v>
      </c>
      <c r="AA74" t="s">
        <v>233</v>
      </c>
      <c r="AB74" t="s">
        <v>235</v>
      </c>
      <c r="AC74" s="8" t="s">
        <v>229</v>
      </c>
    </row>
    <row r="75" spans="1:29" x14ac:dyDescent="0.25">
      <c r="A75" s="4">
        <v>70</v>
      </c>
      <c r="B75" s="4" t="s">
        <v>212</v>
      </c>
      <c r="C75">
        <v>2</v>
      </c>
      <c r="D75">
        <v>2</v>
      </c>
      <c r="E75" t="s">
        <v>213</v>
      </c>
      <c r="F75" t="s">
        <v>224</v>
      </c>
      <c r="G75" t="s">
        <v>225</v>
      </c>
      <c r="H75" t="s">
        <v>226</v>
      </c>
      <c r="I75" t="s">
        <v>216</v>
      </c>
      <c r="J75" t="s">
        <v>217</v>
      </c>
      <c r="K75" s="12">
        <v>0</v>
      </c>
      <c r="N75" s="26">
        <v>0.28999999999999998</v>
      </c>
      <c r="O75" s="12">
        <v>1</v>
      </c>
      <c r="R75" s="26">
        <v>0.16</v>
      </c>
      <c r="S75" t="s">
        <v>52</v>
      </c>
      <c r="T75">
        <v>0</v>
      </c>
      <c r="U75">
        <v>0</v>
      </c>
      <c r="W75" t="s">
        <v>218</v>
      </c>
      <c r="X75" t="s">
        <v>219</v>
      </c>
      <c r="Y75" t="s">
        <v>220</v>
      </c>
      <c r="Z75" t="s">
        <v>221</v>
      </c>
      <c r="AA75" t="s">
        <v>233</v>
      </c>
      <c r="AB75" t="s">
        <v>235</v>
      </c>
      <c r="AC75" s="8" t="s">
        <v>229</v>
      </c>
    </row>
    <row r="76" spans="1:29" x14ac:dyDescent="0.25">
      <c r="A76" s="4">
        <v>70</v>
      </c>
      <c r="B76" s="4" t="s">
        <v>212</v>
      </c>
      <c r="C76">
        <v>2</v>
      </c>
      <c r="D76">
        <v>2</v>
      </c>
      <c r="E76" t="s">
        <v>213</v>
      </c>
      <c r="F76" t="s">
        <v>224</v>
      </c>
      <c r="G76" t="s">
        <v>225</v>
      </c>
      <c r="H76" t="s">
        <v>226</v>
      </c>
      <c r="I76" t="s">
        <v>216</v>
      </c>
      <c r="J76" t="s">
        <v>53</v>
      </c>
      <c r="K76" s="12">
        <v>0</v>
      </c>
      <c r="N76" s="26">
        <v>0.98</v>
      </c>
      <c r="O76" s="12">
        <v>2</v>
      </c>
      <c r="R76" s="26">
        <v>0.36</v>
      </c>
      <c r="S76" t="s">
        <v>52</v>
      </c>
      <c r="T76">
        <v>0</v>
      </c>
      <c r="U76">
        <v>0</v>
      </c>
      <c r="W76" t="s">
        <v>218</v>
      </c>
      <c r="X76" t="s">
        <v>219</v>
      </c>
      <c r="Y76" t="s">
        <v>222</v>
      </c>
      <c r="Z76" t="s">
        <v>223</v>
      </c>
      <c r="AA76" t="s">
        <v>233</v>
      </c>
      <c r="AB76" t="s">
        <v>235</v>
      </c>
      <c r="AC76" s="8" t="s">
        <v>229</v>
      </c>
    </row>
    <row r="77" spans="1:29" x14ac:dyDescent="0.25">
      <c r="A77" s="4">
        <v>70</v>
      </c>
      <c r="B77" s="4" t="s">
        <v>212</v>
      </c>
      <c r="C77">
        <v>2</v>
      </c>
      <c r="D77">
        <v>2</v>
      </c>
      <c r="E77" t="s">
        <v>213</v>
      </c>
      <c r="F77" t="s">
        <v>224</v>
      </c>
      <c r="G77" t="s">
        <v>225</v>
      </c>
      <c r="H77" t="s">
        <v>226</v>
      </c>
      <c r="I77" t="s">
        <v>216</v>
      </c>
      <c r="J77" t="s">
        <v>217</v>
      </c>
      <c r="K77" s="12">
        <v>0</v>
      </c>
      <c r="N77" s="26">
        <v>0.28999999999999998</v>
      </c>
      <c r="O77" s="12">
        <v>2</v>
      </c>
      <c r="R77" s="26">
        <v>0.12</v>
      </c>
      <c r="S77" t="s">
        <v>52</v>
      </c>
      <c r="T77">
        <v>0</v>
      </c>
      <c r="U77">
        <v>0</v>
      </c>
      <c r="W77" t="s">
        <v>218</v>
      </c>
      <c r="X77" t="s">
        <v>219</v>
      </c>
      <c r="Y77" t="s">
        <v>222</v>
      </c>
      <c r="Z77" t="s">
        <v>223</v>
      </c>
      <c r="AA77" t="s">
        <v>233</v>
      </c>
      <c r="AB77" t="s">
        <v>235</v>
      </c>
      <c r="AC77" s="8" t="s">
        <v>229</v>
      </c>
    </row>
    <row r="78" spans="1:29" x14ac:dyDescent="0.25">
      <c r="A78" s="4">
        <v>70</v>
      </c>
      <c r="B78" s="4" t="s">
        <v>212</v>
      </c>
      <c r="C78">
        <v>2</v>
      </c>
      <c r="D78">
        <v>2</v>
      </c>
      <c r="E78" t="s">
        <v>213</v>
      </c>
      <c r="F78" t="s">
        <v>224</v>
      </c>
      <c r="G78" t="s">
        <v>225</v>
      </c>
      <c r="H78" t="s">
        <v>226</v>
      </c>
      <c r="I78" t="s">
        <v>216</v>
      </c>
      <c r="J78" t="s">
        <v>53</v>
      </c>
      <c r="K78" s="12">
        <v>1</v>
      </c>
      <c r="N78" s="26">
        <v>0.51</v>
      </c>
      <c r="O78" s="12">
        <v>2</v>
      </c>
      <c r="R78" s="26">
        <v>0.36</v>
      </c>
      <c r="S78" t="s">
        <v>52</v>
      </c>
      <c r="T78">
        <v>0</v>
      </c>
      <c r="U78">
        <v>0</v>
      </c>
      <c r="W78" t="s">
        <v>220</v>
      </c>
      <c r="X78" t="s">
        <v>221</v>
      </c>
      <c r="Y78" t="s">
        <v>222</v>
      </c>
      <c r="Z78" t="s">
        <v>223</v>
      </c>
      <c r="AA78" t="s">
        <v>233</v>
      </c>
      <c r="AB78" t="s">
        <v>235</v>
      </c>
      <c r="AC78" s="8" t="s">
        <v>229</v>
      </c>
    </row>
    <row r="79" spans="1:29" x14ac:dyDescent="0.25">
      <c r="A79" s="4">
        <v>70</v>
      </c>
      <c r="B79" s="4" t="s">
        <v>212</v>
      </c>
      <c r="C79">
        <v>2</v>
      </c>
      <c r="D79">
        <v>2</v>
      </c>
      <c r="E79" t="s">
        <v>213</v>
      </c>
      <c r="F79" t="s">
        <v>224</v>
      </c>
      <c r="G79" t="s">
        <v>225</v>
      </c>
      <c r="H79" t="s">
        <v>226</v>
      </c>
      <c r="I79" t="s">
        <v>216</v>
      </c>
      <c r="J79" t="s">
        <v>217</v>
      </c>
      <c r="K79" s="12">
        <v>1</v>
      </c>
      <c r="N79" s="26">
        <v>0.16</v>
      </c>
      <c r="O79" s="12">
        <v>2</v>
      </c>
      <c r="R79" s="26">
        <v>0.12</v>
      </c>
      <c r="S79" t="s">
        <v>52</v>
      </c>
      <c r="T79">
        <v>0</v>
      </c>
      <c r="U79">
        <v>0</v>
      </c>
      <c r="W79" t="s">
        <v>220</v>
      </c>
      <c r="X79" t="s">
        <v>221</v>
      </c>
      <c r="Y79" t="s">
        <v>222</v>
      </c>
      <c r="Z79" t="s">
        <v>223</v>
      </c>
      <c r="AA79" t="s">
        <v>233</v>
      </c>
      <c r="AB79" t="s">
        <v>235</v>
      </c>
      <c r="AC79" s="8" t="s">
        <v>229</v>
      </c>
    </row>
    <row r="80" spans="1:29" x14ac:dyDescent="0.25">
      <c r="A80" s="4">
        <v>70</v>
      </c>
      <c r="B80" s="4" t="s">
        <v>212</v>
      </c>
      <c r="C80">
        <v>2</v>
      </c>
      <c r="D80">
        <v>3</v>
      </c>
      <c r="E80" t="s">
        <v>213</v>
      </c>
      <c r="F80" t="s">
        <v>224</v>
      </c>
      <c r="G80" t="s">
        <v>225</v>
      </c>
      <c r="H80" t="s">
        <v>226</v>
      </c>
      <c r="I80" t="s">
        <v>216</v>
      </c>
      <c r="J80" t="s">
        <v>53</v>
      </c>
      <c r="K80" s="12">
        <v>0</v>
      </c>
      <c r="N80" s="26">
        <v>0.11</v>
      </c>
      <c r="O80" s="12">
        <v>1</v>
      </c>
      <c r="R80" s="26">
        <v>0.12</v>
      </c>
      <c r="S80" t="s">
        <v>52</v>
      </c>
      <c r="T80">
        <v>0</v>
      </c>
      <c r="U80">
        <v>0</v>
      </c>
      <c r="W80" t="s">
        <v>218</v>
      </c>
      <c r="X80" t="s">
        <v>219</v>
      </c>
      <c r="Y80" t="s">
        <v>220</v>
      </c>
      <c r="Z80" t="s">
        <v>221</v>
      </c>
      <c r="AA80" t="s">
        <v>233</v>
      </c>
      <c r="AB80" t="s">
        <v>235</v>
      </c>
      <c r="AC80" s="8" t="s">
        <v>229</v>
      </c>
    </row>
    <row r="81" spans="1:29" x14ac:dyDescent="0.25">
      <c r="A81" s="4">
        <v>70</v>
      </c>
      <c r="B81" s="4" t="s">
        <v>212</v>
      </c>
      <c r="C81">
        <v>2</v>
      </c>
      <c r="D81">
        <v>3</v>
      </c>
      <c r="E81" t="s">
        <v>213</v>
      </c>
      <c r="F81" t="s">
        <v>224</v>
      </c>
      <c r="G81" t="s">
        <v>225</v>
      </c>
      <c r="H81" t="s">
        <v>226</v>
      </c>
      <c r="I81" t="s">
        <v>216</v>
      </c>
      <c r="J81" t="s">
        <v>217</v>
      </c>
      <c r="K81" s="12">
        <v>0</v>
      </c>
      <c r="N81" s="26">
        <v>8.3999999999999995E-3</v>
      </c>
      <c r="O81" s="12">
        <v>1</v>
      </c>
      <c r="R81" s="26">
        <v>5.1999999999999998E-3</v>
      </c>
      <c r="S81" t="s">
        <v>52</v>
      </c>
      <c r="T81">
        <v>0</v>
      </c>
      <c r="U81">
        <v>0</v>
      </c>
      <c r="W81" t="s">
        <v>218</v>
      </c>
      <c r="X81" t="s">
        <v>219</v>
      </c>
      <c r="Y81" t="s">
        <v>220</v>
      </c>
      <c r="Z81" t="s">
        <v>221</v>
      </c>
      <c r="AA81" t="s">
        <v>233</v>
      </c>
      <c r="AB81" t="s">
        <v>235</v>
      </c>
      <c r="AC81" s="8" t="s">
        <v>229</v>
      </c>
    </row>
    <row r="82" spans="1:29" x14ac:dyDescent="0.25">
      <c r="A82" s="4">
        <v>70</v>
      </c>
      <c r="B82" s="4" t="s">
        <v>212</v>
      </c>
      <c r="C82">
        <v>2</v>
      </c>
      <c r="D82">
        <v>3</v>
      </c>
      <c r="E82" t="s">
        <v>213</v>
      </c>
      <c r="F82" t="s">
        <v>224</v>
      </c>
      <c r="G82" t="s">
        <v>225</v>
      </c>
      <c r="H82" t="s">
        <v>226</v>
      </c>
      <c r="I82" t="s">
        <v>216</v>
      </c>
      <c r="J82" t="s">
        <v>53</v>
      </c>
      <c r="K82" s="12">
        <v>0</v>
      </c>
      <c r="N82" s="26">
        <v>0.11</v>
      </c>
      <c r="O82" s="12">
        <v>2</v>
      </c>
      <c r="R82" s="26">
        <v>0.11</v>
      </c>
      <c r="S82" t="s">
        <v>52</v>
      </c>
      <c r="T82">
        <v>0</v>
      </c>
      <c r="U82">
        <v>0</v>
      </c>
      <c r="W82" t="s">
        <v>218</v>
      </c>
      <c r="X82" t="s">
        <v>219</v>
      </c>
      <c r="Y82" t="s">
        <v>222</v>
      </c>
      <c r="Z82" t="s">
        <v>223</v>
      </c>
      <c r="AA82" t="s">
        <v>233</v>
      </c>
      <c r="AB82" t="s">
        <v>235</v>
      </c>
      <c r="AC82" s="8" t="s">
        <v>229</v>
      </c>
    </row>
    <row r="83" spans="1:29" x14ac:dyDescent="0.25">
      <c r="A83" s="4">
        <v>70</v>
      </c>
      <c r="B83" s="4" t="s">
        <v>212</v>
      </c>
      <c r="C83">
        <v>2</v>
      </c>
      <c r="D83">
        <v>3</v>
      </c>
      <c r="E83" t="s">
        <v>213</v>
      </c>
      <c r="F83" t="s">
        <v>224</v>
      </c>
      <c r="G83" t="s">
        <v>225</v>
      </c>
      <c r="H83" t="s">
        <v>226</v>
      </c>
      <c r="I83" t="s">
        <v>216</v>
      </c>
      <c r="J83" t="s">
        <v>217</v>
      </c>
      <c r="K83" s="12">
        <v>0</v>
      </c>
      <c r="N83" s="26">
        <v>8.3999999999999995E-3</v>
      </c>
      <c r="O83" s="12">
        <v>2</v>
      </c>
      <c r="R83" s="26">
        <v>3.8999999999999998E-3</v>
      </c>
      <c r="S83" t="s">
        <v>52</v>
      </c>
      <c r="T83">
        <v>0</v>
      </c>
      <c r="U83">
        <v>0</v>
      </c>
      <c r="W83" t="s">
        <v>218</v>
      </c>
      <c r="X83" t="s">
        <v>219</v>
      </c>
      <c r="Y83" t="s">
        <v>222</v>
      </c>
      <c r="Z83" t="s">
        <v>223</v>
      </c>
      <c r="AA83" t="s">
        <v>233</v>
      </c>
      <c r="AB83" t="s">
        <v>235</v>
      </c>
      <c r="AC83" s="8" t="s">
        <v>229</v>
      </c>
    </row>
    <row r="84" spans="1:29" x14ac:dyDescent="0.25">
      <c r="A84" s="4">
        <v>70</v>
      </c>
      <c r="B84" s="4" t="s">
        <v>212</v>
      </c>
      <c r="C84">
        <v>2</v>
      </c>
      <c r="D84">
        <v>3</v>
      </c>
      <c r="E84" t="s">
        <v>213</v>
      </c>
      <c r="F84" t="s">
        <v>224</v>
      </c>
      <c r="G84" t="s">
        <v>225</v>
      </c>
      <c r="H84" t="s">
        <v>226</v>
      </c>
      <c r="I84" t="s">
        <v>216</v>
      </c>
      <c r="J84" t="s">
        <v>53</v>
      </c>
      <c r="K84" s="12">
        <v>1</v>
      </c>
      <c r="N84" s="26">
        <v>0.12</v>
      </c>
      <c r="O84" s="12">
        <v>2</v>
      </c>
      <c r="R84" s="26">
        <v>0.11</v>
      </c>
      <c r="S84" t="s">
        <v>52</v>
      </c>
      <c r="T84">
        <v>0</v>
      </c>
      <c r="U84">
        <v>0</v>
      </c>
      <c r="W84" t="s">
        <v>220</v>
      </c>
      <c r="X84" t="s">
        <v>221</v>
      </c>
      <c r="Y84" t="s">
        <v>222</v>
      </c>
      <c r="Z84" t="s">
        <v>223</v>
      </c>
      <c r="AA84" t="s">
        <v>233</v>
      </c>
      <c r="AB84" t="s">
        <v>235</v>
      </c>
      <c r="AC84" s="8" t="s">
        <v>229</v>
      </c>
    </row>
    <row r="85" spans="1:29" x14ac:dyDescent="0.25">
      <c r="A85" s="4">
        <v>70</v>
      </c>
      <c r="B85" s="4" t="s">
        <v>212</v>
      </c>
      <c r="C85">
        <v>2</v>
      </c>
      <c r="D85">
        <v>3</v>
      </c>
      <c r="E85" t="s">
        <v>213</v>
      </c>
      <c r="F85" t="s">
        <v>224</v>
      </c>
      <c r="G85" t="s">
        <v>225</v>
      </c>
      <c r="H85" t="s">
        <v>226</v>
      </c>
      <c r="I85" t="s">
        <v>216</v>
      </c>
      <c r="J85" t="s">
        <v>217</v>
      </c>
      <c r="K85" s="12">
        <v>1</v>
      </c>
      <c r="N85" s="26">
        <v>5.1999999999999998E-3</v>
      </c>
      <c r="O85" s="12">
        <v>2</v>
      </c>
      <c r="R85" s="26">
        <v>3.8999999999999998E-3</v>
      </c>
      <c r="S85" t="s">
        <v>52</v>
      </c>
      <c r="T85">
        <v>0</v>
      </c>
      <c r="U85">
        <v>0</v>
      </c>
      <c r="W85" t="s">
        <v>220</v>
      </c>
      <c r="X85" t="s">
        <v>221</v>
      </c>
      <c r="Y85" t="s">
        <v>222</v>
      </c>
      <c r="Z85" t="s">
        <v>223</v>
      </c>
      <c r="AA85" t="s">
        <v>233</v>
      </c>
      <c r="AB85" t="s">
        <v>235</v>
      </c>
      <c r="AC85" s="8" t="s">
        <v>229</v>
      </c>
    </row>
    <row r="86" spans="1:29" x14ac:dyDescent="0.25">
      <c r="A86" s="4">
        <v>70</v>
      </c>
      <c r="B86" s="4" t="s">
        <v>212</v>
      </c>
      <c r="C86">
        <v>3</v>
      </c>
      <c r="D86">
        <v>2</v>
      </c>
      <c r="E86" t="s">
        <v>213</v>
      </c>
      <c r="F86" t="s">
        <v>224</v>
      </c>
      <c r="G86" t="s">
        <v>225</v>
      </c>
      <c r="H86" t="s">
        <v>226</v>
      </c>
      <c r="I86" t="s">
        <v>216</v>
      </c>
      <c r="J86" t="s">
        <v>53</v>
      </c>
      <c r="K86" s="12">
        <v>0</v>
      </c>
      <c r="N86" s="26">
        <v>2.2200000000000002</v>
      </c>
      <c r="O86" s="12">
        <v>1</v>
      </c>
      <c r="R86" s="26">
        <v>2.42</v>
      </c>
      <c r="S86" t="s">
        <v>52</v>
      </c>
      <c r="T86">
        <v>0</v>
      </c>
      <c r="U86">
        <v>0</v>
      </c>
      <c r="W86" t="s">
        <v>218</v>
      </c>
      <c r="X86" t="s">
        <v>219</v>
      </c>
      <c r="Y86" t="s">
        <v>220</v>
      </c>
      <c r="Z86" t="s">
        <v>221</v>
      </c>
      <c r="AA86" t="s">
        <v>233</v>
      </c>
      <c r="AB86" t="s">
        <v>235</v>
      </c>
      <c r="AC86" s="8" t="s">
        <v>229</v>
      </c>
    </row>
    <row r="87" spans="1:29" x14ac:dyDescent="0.25">
      <c r="A87" s="4">
        <v>70</v>
      </c>
      <c r="B87" s="4" t="s">
        <v>212</v>
      </c>
      <c r="C87">
        <v>3</v>
      </c>
      <c r="D87">
        <v>2</v>
      </c>
      <c r="E87" t="s">
        <v>213</v>
      </c>
      <c r="F87" t="s">
        <v>224</v>
      </c>
      <c r="G87" t="s">
        <v>225</v>
      </c>
      <c r="H87" t="s">
        <v>226</v>
      </c>
      <c r="I87" t="s">
        <v>216</v>
      </c>
      <c r="J87" t="s">
        <v>217</v>
      </c>
      <c r="K87" s="12">
        <v>0</v>
      </c>
      <c r="N87" s="26">
        <v>0.37</v>
      </c>
      <c r="O87" s="12">
        <v>1</v>
      </c>
      <c r="R87" s="26">
        <v>0.13</v>
      </c>
      <c r="S87" t="s">
        <v>52</v>
      </c>
      <c r="T87">
        <v>0</v>
      </c>
      <c r="U87">
        <v>0</v>
      </c>
      <c r="W87" t="s">
        <v>218</v>
      </c>
      <c r="X87" t="s">
        <v>219</v>
      </c>
      <c r="Y87" t="s">
        <v>220</v>
      </c>
      <c r="Z87" t="s">
        <v>221</v>
      </c>
      <c r="AA87" t="s">
        <v>233</v>
      </c>
      <c r="AB87" t="s">
        <v>235</v>
      </c>
      <c r="AC87" s="8" t="s">
        <v>229</v>
      </c>
    </row>
    <row r="88" spans="1:29" x14ac:dyDescent="0.25">
      <c r="A88" s="4">
        <v>70</v>
      </c>
      <c r="B88" s="4" t="s">
        <v>212</v>
      </c>
      <c r="C88">
        <v>3</v>
      </c>
      <c r="D88">
        <v>2</v>
      </c>
      <c r="E88" t="s">
        <v>213</v>
      </c>
      <c r="F88" t="s">
        <v>224</v>
      </c>
      <c r="G88" t="s">
        <v>225</v>
      </c>
      <c r="H88" t="s">
        <v>226</v>
      </c>
      <c r="I88" t="s">
        <v>216</v>
      </c>
      <c r="J88" t="s">
        <v>53</v>
      </c>
      <c r="K88" s="12">
        <v>0</v>
      </c>
      <c r="N88" s="26">
        <v>2.2200000000000002</v>
      </c>
      <c r="O88" s="12">
        <v>2</v>
      </c>
      <c r="R88" s="26">
        <v>1.0900000000000001</v>
      </c>
      <c r="S88">
        <v>0.02</v>
      </c>
      <c r="T88">
        <v>-1</v>
      </c>
      <c r="U88">
        <v>1</v>
      </c>
      <c r="W88" t="s">
        <v>218</v>
      </c>
      <c r="X88" t="s">
        <v>219</v>
      </c>
      <c r="Y88" t="s">
        <v>222</v>
      </c>
      <c r="Z88" t="s">
        <v>223</v>
      </c>
      <c r="AA88" t="s">
        <v>233</v>
      </c>
      <c r="AB88" t="s">
        <v>235</v>
      </c>
      <c r="AC88" s="8" t="s">
        <v>229</v>
      </c>
    </row>
    <row r="89" spans="1:29" x14ac:dyDescent="0.25">
      <c r="A89" s="4">
        <v>70</v>
      </c>
      <c r="B89" s="4" t="s">
        <v>212</v>
      </c>
      <c r="C89">
        <v>3</v>
      </c>
      <c r="D89">
        <v>2</v>
      </c>
      <c r="E89" t="s">
        <v>213</v>
      </c>
      <c r="F89" t="s">
        <v>224</v>
      </c>
      <c r="G89" t="s">
        <v>225</v>
      </c>
      <c r="H89" t="s">
        <v>226</v>
      </c>
      <c r="I89" t="s">
        <v>216</v>
      </c>
      <c r="J89" t="s">
        <v>217</v>
      </c>
      <c r="K89" s="12">
        <v>0</v>
      </c>
      <c r="N89" s="26">
        <v>0.37</v>
      </c>
      <c r="O89" s="12">
        <v>2</v>
      </c>
      <c r="R89" s="26">
        <v>0.33</v>
      </c>
      <c r="S89">
        <v>0.02</v>
      </c>
      <c r="T89">
        <v>-1</v>
      </c>
      <c r="U89">
        <v>1</v>
      </c>
      <c r="W89" t="s">
        <v>218</v>
      </c>
      <c r="X89" t="s">
        <v>219</v>
      </c>
      <c r="Y89" t="s">
        <v>222</v>
      </c>
      <c r="Z89" t="s">
        <v>223</v>
      </c>
      <c r="AA89" t="s">
        <v>233</v>
      </c>
      <c r="AB89" t="s">
        <v>235</v>
      </c>
      <c r="AC89" s="8" t="s">
        <v>229</v>
      </c>
    </row>
    <row r="90" spans="1:29" x14ac:dyDescent="0.25">
      <c r="A90" s="4">
        <v>70</v>
      </c>
      <c r="B90" s="4" t="s">
        <v>212</v>
      </c>
      <c r="C90">
        <v>3</v>
      </c>
      <c r="D90">
        <v>2</v>
      </c>
      <c r="E90" t="s">
        <v>213</v>
      </c>
      <c r="F90" t="s">
        <v>224</v>
      </c>
      <c r="G90" t="s">
        <v>225</v>
      </c>
      <c r="H90" t="s">
        <v>226</v>
      </c>
      <c r="I90" t="s">
        <v>216</v>
      </c>
      <c r="J90" t="s">
        <v>53</v>
      </c>
      <c r="K90" s="12">
        <v>1</v>
      </c>
      <c r="N90" s="26">
        <v>2.42</v>
      </c>
      <c r="O90" s="12">
        <v>2</v>
      </c>
      <c r="R90" s="26">
        <v>1.0900000000000001</v>
      </c>
      <c r="S90">
        <v>0.02</v>
      </c>
      <c r="T90">
        <v>-1</v>
      </c>
      <c r="U90">
        <v>1</v>
      </c>
      <c r="W90" t="s">
        <v>220</v>
      </c>
      <c r="X90" t="s">
        <v>221</v>
      </c>
      <c r="Y90" t="s">
        <v>222</v>
      </c>
      <c r="Z90" t="s">
        <v>223</v>
      </c>
      <c r="AA90" t="s">
        <v>233</v>
      </c>
      <c r="AB90" t="s">
        <v>235</v>
      </c>
      <c r="AC90" s="8" t="s">
        <v>229</v>
      </c>
    </row>
    <row r="91" spans="1:29" x14ac:dyDescent="0.25">
      <c r="A91" s="4">
        <v>70</v>
      </c>
      <c r="B91" s="4" t="s">
        <v>212</v>
      </c>
      <c r="C91">
        <v>3</v>
      </c>
      <c r="D91">
        <v>2</v>
      </c>
      <c r="E91" t="s">
        <v>213</v>
      </c>
      <c r="F91" t="s">
        <v>224</v>
      </c>
      <c r="G91" t="s">
        <v>225</v>
      </c>
      <c r="H91" t="s">
        <v>226</v>
      </c>
      <c r="I91" t="s">
        <v>216</v>
      </c>
      <c r="J91" t="s">
        <v>217</v>
      </c>
      <c r="K91" s="12">
        <v>1</v>
      </c>
      <c r="N91" s="26">
        <v>0.13</v>
      </c>
      <c r="O91" s="12">
        <v>2</v>
      </c>
      <c r="R91" s="26">
        <v>0.33</v>
      </c>
      <c r="S91">
        <v>0.02</v>
      </c>
      <c r="T91">
        <v>-1</v>
      </c>
      <c r="U91">
        <v>1</v>
      </c>
      <c r="W91" t="s">
        <v>220</v>
      </c>
      <c r="X91" t="s">
        <v>221</v>
      </c>
      <c r="Y91" t="s">
        <v>222</v>
      </c>
      <c r="Z91" t="s">
        <v>223</v>
      </c>
      <c r="AA91" t="s">
        <v>233</v>
      </c>
      <c r="AB91" t="s">
        <v>235</v>
      </c>
      <c r="AC91" s="8" t="s">
        <v>229</v>
      </c>
    </row>
    <row r="92" spans="1:29" x14ac:dyDescent="0.25">
      <c r="A92" s="4">
        <v>70</v>
      </c>
      <c r="B92" s="4" t="s">
        <v>212</v>
      </c>
      <c r="C92">
        <v>3</v>
      </c>
      <c r="D92">
        <v>3</v>
      </c>
      <c r="E92" t="s">
        <v>213</v>
      </c>
      <c r="F92" t="s">
        <v>224</v>
      </c>
      <c r="G92" t="s">
        <v>225</v>
      </c>
      <c r="H92" t="s">
        <v>226</v>
      </c>
      <c r="I92" t="s">
        <v>216</v>
      </c>
      <c r="J92" t="s">
        <v>53</v>
      </c>
      <c r="K92" s="12">
        <v>0</v>
      </c>
      <c r="N92" s="26">
        <v>0.03</v>
      </c>
      <c r="O92" s="12">
        <v>1</v>
      </c>
      <c r="R92" s="26">
        <v>2.1000000000000001E-2</v>
      </c>
      <c r="S92" t="s">
        <v>52</v>
      </c>
      <c r="T92">
        <v>0</v>
      </c>
      <c r="U92">
        <v>0</v>
      </c>
      <c r="W92" t="s">
        <v>218</v>
      </c>
      <c r="X92" t="s">
        <v>219</v>
      </c>
      <c r="Y92" t="s">
        <v>220</v>
      </c>
      <c r="Z92" t="s">
        <v>221</v>
      </c>
      <c r="AA92" t="s">
        <v>233</v>
      </c>
      <c r="AB92" t="s">
        <v>235</v>
      </c>
      <c r="AC92" s="8" t="s">
        <v>229</v>
      </c>
    </row>
    <row r="93" spans="1:29" x14ac:dyDescent="0.25">
      <c r="A93" s="4">
        <v>70</v>
      </c>
      <c r="B93" s="4" t="s">
        <v>212</v>
      </c>
      <c r="C93">
        <v>3</v>
      </c>
      <c r="D93">
        <v>3</v>
      </c>
      <c r="E93" t="s">
        <v>213</v>
      </c>
      <c r="F93" t="s">
        <v>224</v>
      </c>
      <c r="G93" t="s">
        <v>225</v>
      </c>
      <c r="H93" t="s">
        <v>226</v>
      </c>
      <c r="I93" t="s">
        <v>216</v>
      </c>
      <c r="J93" t="s">
        <v>217</v>
      </c>
      <c r="K93" s="12">
        <v>0</v>
      </c>
      <c r="N93" s="26">
        <v>3.5999999999999999E-3</v>
      </c>
      <c r="O93" s="12">
        <v>1</v>
      </c>
      <c r="R93" s="26">
        <v>3.8E-3</v>
      </c>
      <c r="S93" t="s">
        <v>52</v>
      </c>
      <c r="T93">
        <v>0</v>
      </c>
      <c r="U93">
        <v>0</v>
      </c>
      <c r="W93" t="s">
        <v>218</v>
      </c>
      <c r="X93" t="s">
        <v>219</v>
      </c>
      <c r="Y93" t="s">
        <v>220</v>
      </c>
      <c r="Z93" t="s">
        <v>221</v>
      </c>
      <c r="AA93" t="s">
        <v>233</v>
      </c>
      <c r="AB93" t="s">
        <v>235</v>
      </c>
      <c r="AC93" s="8" t="s">
        <v>229</v>
      </c>
    </row>
    <row r="94" spans="1:29" x14ac:dyDescent="0.25">
      <c r="A94" s="4">
        <v>70</v>
      </c>
      <c r="B94" s="4" t="s">
        <v>212</v>
      </c>
      <c r="C94">
        <v>3</v>
      </c>
      <c r="D94">
        <v>3</v>
      </c>
      <c r="E94" t="s">
        <v>213</v>
      </c>
      <c r="F94" t="s">
        <v>224</v>
      </c>
      <c r="G94" t="s">
        <v>225</v>
      </c>
      <c r="H94" t="s">
        <v>226</v>
      </c>
      <c r="I94" t="s">
        <v>216</v>
      </c>
      <c r="J94" t="s">
        <v>53</v>
      </c>
      <c r="K94" s="12">
        <v>0</v>
      </c>
      <c r="N94" s="26">
        <v>0.03</v>
      </c>
      <c r="O94" s="12">
        <v>2</v>
      </c>
      <c r="R94" s="26">
        <v>1.7000000000000001E-2</v>
      </c>
      <c r="S94" t="s">
        <v>52</v>
      </c>
      <c r="T94">
        <v>0</v>
      </c>
      <c r="U94">
        <v>0</v>
      </c>
      <c r="W94" t="s">
        <v>218</v>
      </c>
      <c r="X94" t="s">
        <v>219</v>
      </c>
      <c r="Y94" t="s">
        <v>222</v>
      </c>
      <c r="Z94" t="s">
        <v>223</v>
      </c>
      <c r="AA94" t="s">
        <v>233</v>
      </c>
      <c r="AB94" t="s">
        <v>235</v>
      </c>
      <c r="AC94" s="8" t="s">
        <v>229</v>
      </c>
    </row>
    <row r="95" spans="1:29" x14ac:dyDescent="0.25">
      <c r="A95" s="4">
        <v>70</v>
      </c>
      <c r="B95" s="4" t="s">
        <v>212</v>
      </c>
      <c r="C95">
        <v>3</v>
      </c>
      <c r="D95">
        <v>3</v>
      </c>
      <c r="E95" t="s">
        <v>213</v>
      </c>
      <c r="F95" t="s">
        <v>224</v>
      </c>
      <c r="G95" t="s">
        <v>225</v>
      </c>
      <c r="H95" t="s">
        <v>226</v>
      </c>
      <c r="I95" t="s">
        <v>216</v>
      </c>
      <c r="J95" t="s">
        <v>217</v>
      </c>
      <c r="K95" s="12">
        <v>0</v>
      </c>
      <c r="N95" s="26">
        <v>3.5999999999999999E-3</v>
      </c>
      <c r="O95" s="12">
        <v>2</v>
      </c>
      <c r="R95" s="26">
        <v>6.6E-3</v>
      </c>
      <c r="S95" t="s">
        <v>52</v>
      </c>
      <c r="T95">
        <v>0</v>
      </c>
      <c r="U95">
        <v>0</v>
      </c>
      <c r="W95" t="s">
        <v>218</v>
      </c>
      <c r="X95" t="s">
        <v>219</v>
      </c>
      <c r="Y95" t="s">
        <v>222</v>
      </c>
      <c r="Z95" t="s">
        <v>223</v>
      </c>
      <c r="AA95" t="s">
        <v>233</v>
      </c>
      <c r="AB95" t="s">
        <v>235</v>
      </c>
      <c r="AC95" s="8" t="s">
        <v>229</v>
      </c>
    </row>
    <row r="96" spans="1:29" x14ac:dyDescent="0.25">
      <c r="A96" s="4">
        <v>70</v>
      </c>
      <c r="B96" s="4" t="s">
        <v>212</v>
      </c>
      <c r="C96">
        <v>3</v>
      </c>
      <c r="D96">
        <v>3</v>
      </c>
      <c r="E96" t="s">
        <v>213</v>
      </c>
      <c r="F96" t="s">
        <v>224</v>
      </c>
      <c r="G96" t="s">
        <v>225</v>
      </c>
      <c r="H96" t="s">
        <v>226</v>
      </c>
      <c r="I96" t="s">
        <v>216</v>
      </c>
      <c r="J96" t="s">
        <v>53</v>
      </c>
      <c r="K96" s="12">
        <v>1</v>
      </c>
      <c r="N96" s="26">
        <v>2.1000000000000001E-2</v>
      </c>
      <c r="O96" s="12">
        <v>2</v>
      </c>
      <c r="R96" s="26">
        <v>1.7000000000000001E-2</v>
      </c>
      <c r="S96" t="s">
        <v>52</v>
      </c>
      <c r="T96">
        <v>0</v>
      </c>
      <c r="U96">
        <v>0</v>
      </c>
      <c r="W96" t="s">
        <v>220</v>
      </c>
      <c r="X96" t="s">
        <v>221</v>
      </c>
      <c r="Y96" t="s">
        <v>222</v>
      </c>
      <c r="Z96" t="s">
        <v>223</v>
      </c>
      <c r="AA96" t="s">
        <v>233</v>
      </c>
      <c r="AB96" t="s">
        <v>235</v>
      </c>
      <c r="AC96" s="8" t="s">
        <v>229</v>
      </c>
    </row>
    <row r="97" spans="1:29" x14ac:dyDescent="0.25">
      <c r="A97" s="4">
        <v>70</v>
      </c>
      <c r="B97" s="4" t="s">
        <v>212</v>
      </c>
      <c r="C97">
        <v>3</v>
      </c>
      <c r="D97">
        <v>3</v>
      </c>
      <c r="E97" t="s">
        <v>213</v>
      </c>
      <c r="F97" t="s">
        <v>224</v>
      </c>
      <c r="G97" t="s">
        <v>225</v>
      </c>
      <c r="H97" t="s">
        <v>226</v>
      </c>
      <c r="I97" t="s">
        <v>216</v>
      </c>
      <c r="J97" t="s">
        <v>217</v>
      </c>
      <c r="K97" s="12">
        <v>1</v>
      </c>
      <c r="N97" s="26">
        <v>3.8E-3</v>
      </c>
      <c r="O97" s="12">
        <v>2</v>
      </c>
      <c r="R97" s="26">
        <v>6.6E-3</v>
      </c>
      <c r="S97" t="s">
        <v>52</v>
      </c>
      <c r="T97">
        <v>0</v>
      </c>
      <c r="U97">
        <v>0</v>
      </c>
      <c r="W97" t="s">
        <v>220</v>
      </c>
      <c r="X97" t="s">
        <v>221</v>
      </c>
      <c r="Y97" t="s">
        <v>222</v>
      </c>
      <c r="Z97" t="s">
        <v>223</v>
      </c>
      <c r="AA97" t="s">
        <v>233</v>
      </c>
      <c r="AB97" t="s">
        <v>235</v>
      </c>
      <c r="AC97" s="8" t="s">
        <v>229</v>
      </c>
    </row>
    <row r="98" spans="1:29" x14ac:dyDescent="0.25">
      <c r="A98" s="4">
        <v>70</v>
      </c>
      <c r="B98" s="4" t="s">
        <v>212</v>
      </c>
      <c r="C98">
        <v>1</v>
      </c>
      <c r="D98">
        <v>1</v>
      </c>
      <c r="E98" t="s">
        <v>213</v>
      </c>
      <c r="F98" t="s">
        <v>70</v>
      </c>
      <c r="G98" t="s">
        <v>227</v>
      </c>
      <c r="H98" t="s">
        <v>228</v>
      </c>
      <c r="I98" t="s">
        <v>216</v>
      </c>
      <c r="J98" t="s">
        <v>53</v>
      </c>
      <c r="K98" s="12">
        <v>0</v>
      </c>
      <c r="N98" s="25">
        <v>7932.7</v>
      </c>
      <c r="O98" s="12">
        <v>1</v>
      </c>
      <c r="R98" s="25">
        <v>7830.6</v>
      </c>
      <c r="S98" t="s">
        <v>52</v>
      </c>
      <c r="T98">
        <v>0</v>
      </c>
      <c r="U98">
        <v>0</v>
      </c>
      <c r="W98" t="s">
        <v>218</v>
      </c>
      <c r="X98" t="s">
        <v>219</v>
      </c>
      <c r="Y98" t="s">
        <v>220</v>
      </c>
      <c r="Z98" t="s">
        <v>221</v>
      </c>
      <c r="AA98" t="s">
        <v>236</v>
      </c>
      <c r="AB98" t="s">
        <v>237</v>
      </c>
      <c r="AC98" s="8" t="s">
        <v>229</v>
      </c>
    </row>
    <row r="99" spans="1:29" x14ac:dyDescent="0.25">
      <c r="A99" s="4">
        <v>70</v>
      </c>
      <c r="B99" s="4" t="s">
        <v>212</v>
      </c>
      <c r="C99">
        <v>1</v>
      </c>
      <c r="D99">
        <v>1</v>
      </c>
      <c r="E99" t="s">
        <v>213</v>
      </c>
      <c r="F99" t="s">
        <v>70</v>
      </c>
      <c r="G99" t="s">
        <v>227</v>
      </c>
      <c r="H99" t="s">
        <v>228</v>
      </c>
      <c r="I99" t="s">
        <v>216</v>
      </c>
      <c r="J99" t="s">
        <v>217</v>
      </c>
      <c r="K99" s="12">
        <v>0</v>
      </c>
      <c r="N99" s="25">
        <v>308</v>
      </c>
      <c r="O99" s="12">
        <v>1</v>
      </c>
      <c r="R99" s="25">
        <v>327.2</v>
      </c>
      <c r="S99" t="s">
        <v>52</v>
      </c>
      <c r="T99">
        <v>0</v>
      </c>
      <c r="U99">
        <v>0</v>
      </c>
      <c r="W99" t="s">
        <v>218</v>
      </c>
      <c r="X99" t="s">
        <v>219</v>
      </c>
      <c r="Y99" t="s">
        <v>220</v>
      </c>
      <c r="Z99" t="s">
        <v>221</v>
      </c>
      <c r="AA99" t="s">
        <v>236</v>
      </c>
      <c r="AB99" t="s">
        <v>237</v>
      </c>
      <c r="AC99" s="8" t="s">
        <v>229</v>
      </c>
    </row>
    <row r="100" spans="1:29" x14ac:dyDescent="0.25">
      <c r="A100" s="4">
        <v>70</v>
      </c>
      <c r="B100" s="4" t="s">
        <v>212</v>
      </c>
      <c r="C100">
        <v>1</v>
      </c>
      <c r="D100">
        <v>1</v>
      </c>
      <c r="E100" t="s">
        <v>213</v>
      </c>
      <c r="F100" t="s">
        <v>70</v>
      </c>
      <c r="G100" t="s">
        <v>227</v>
      </c>
      <c r="H100" t="s">
        <v>228</v>
      </c>
      <c r="I100" t="s">
        <v>216</v>
      </c>
      <c r="J100" t="s">
        <v>53</v>
      </c>
      <c r="K100" s="12">
        <v>0</v>
      </c>
      <c r="N100" s="25">
        <v>7932.7</v>
      </c>
      <c r="O100" s="12">
        <v>2</v>
      </c>
      <c r="R100" s="25">
        <v>7925.6</v>
      </c>
      <c r="S100" t="s">
        <v>52</v>
      </c>
      <c r="T100">
        <v>0</v>
      </c>
      <c r="U100">
        <v>0</v>
      </c>
      <c r="W100" t="s">
        <v>218</v>
      </c>
      <c r="X100" t="s">
        <v>219</v>
      </c>
      <c r="Y100" t="s">
        <v>222</v>
      </c>
      <c r="Z100" t="s">
        <v>223</v>
      </c>
      <c r="AA100" t="s">
        <v>236</v>
      </c>
      <c r="AB100" t="s">
        <v>237</v>
      </c>
      <c r="AC100" s="8" t="s">
        <v>229</v>
      </c>
    </row>
    <row r="101" spans="1:29" x14ac:dyDescent="0.25">
      <c r="A101" s="4">
        <v>70</v>
      </c>
      <c r="B101" s="4" t="s">
        <v>212</v>
      </c>
      <c r="C101">
        <v>1</v>
      </c>
      <c r="D101">
        <v>1</v>
      </c>
      <c r="E101" t="s">
        <v>213</v>
      </c>
      <c r="F101" t="s">
        <v>70</v>
      </c>
      <c r="G101" t="s">
        <v>227</v>
      </c>
      <c r="H101" t="s">
        <v>228</v>
      </c>
      <c r="I101" t="s">
        <v>216</v>
      </c>
      <c r="J101" t="s">
        <v>217</v>
      </c>
      <c r="K101" s="12">
        <v>0</v>
      </c>
      <c r="N101" s="25">
        <v>308</v>
      </c>
      <c r="O101" s="12">
        <v>2</v>
      </c>
      <c r="R101" s="25">
        <v>633.29999999999995</v>
      </c>
      <c r="S101" t="s">
        <v>52</v>
      </c>
      <c r="T101">
        <v>0</v>
      </c>
      <c r="U101">
        <v>0</v>
      </c>
      <c r="W101" t="s">
        <v>218</v>
      </c>
      <c r="X101" t="s">
        <v>219</v>
      </c>
      <c r="Y101" t="s">
        <v>222</v>
      </c>
      <c r="Z101" t="s">
        <v>223</v>
      </c>
      <c r="AA101" t="s">
        <v>236</v>
      </c>
      <c r="AB101" t="s">
        <v>237</v>
      </c>
      <c r="AC101" s="8" t="s">
        <v>229</v>
      </c>
    </row>
    <row r="102" spans="1:29" x14ac:dyDescent="0.25">
      <c r="A102" s="4">
        <v>70</v>
      </c>
      <c r="B102" s="4" t="s">
        <v>212</v>
      </c>
      <c r="C102">
        <v>1</v>
      </c>
      <c r="D102">
        <v>1</v>
      </c>
      <c r="E102" t="s">
        <v>213</v>
      </c>
      <c r="F102" t="s">
        <v>70</v>
      </c>
      <c r="G102" t="s">
        <v>227</v>
      </c>
      <c r="H102" t="s">
        <v>228</v>
      </c>
      <c r="I102" t="s">
        <v>216</v>
      </c>
      <c r="J102" t="s">
        <v>53</v>
      </c>
      <c r="K102" s="12">
        <v>1</v>
      </c>
      <c r="N102" s="25">
        <v>7830.6</v>
      </c>
      <c r="O102" s="12">
        <v>2</v>
      </c>
      <c r="R102" s="25">
        <v>7925.6</v>
      </c>
      <c r="S102" t="s">
        <v>52</v>
      </c>
      <c r="T102">
        <v>0</v>
      </c>
      <c r="U102">
        <v>0</v>
      </c>
      <c r="W102" t="s">
        <v>220</v>
      </c>
      <c r="X102" t="s">
        <v>221</v>
      </c>
      <c r="Y102" t="s">
        <v>222</v>
      </c>
      <c r="Z102" t="s">
        <v>223</v>
      </c>
      <c r="AA102" t="s">
        <v>236</v>
      </c>
      <c r="AB102" t="s">
        <v>237</v>
      </c>
      <c r="AC102" s="8" t="s">
        <v>229</v>
      </c>
    </row>
    <row r="103" spans="1:29" x14ac:dyDescent="0.25">
      <c r="A103" s="4">
        <v>70</v>
      </c>
      <c r="B103" s="4" t="s">
        <v>212</v>
      </c>
      <c r="C103">
        <v>1</v>
      </c>
      <c r="D103">
        <v>1</v>
      </c>
      <c r="E103" t="s">
        <v>213</v>
      </c>
      <c r="F103" t="s">
        <v>70</v>
      </c>
      <c r="G103" t="s">
        <v>227</v>
      </c>
      <c r="H103" t="s">
        <v>228</v>
      </c>
      <c r="I103" t="s">
        <v>216</v>
      </c>
      <c r="J103" t="s">
        <v>217</v>
      </c>
      <c r="K103" s="12">
        <v>1</v>
      </c>
      <c r="N103" s="25">
        <v>327.2</v>
      </c>
      <c r="O103" s="12">
        <v>2</v>
      </c>
      <c r="R103" s="25">
        <v>633.29999999999995</v>
      </c>
      <c r="S103" t="s">
        <v>52</v>
      </c>
      <c r="T103">
        <v>0</v>
      </c>
      <c r="U103">
        <v>0</v>
      </c>
      <c r="W103" t="s">
        <v>220</v>
      </c>
      <c r="X103" t="s">
        <v>221</v>
      </c>
      <c r="Y103" t="s">
        <v>222</v>
      </c>
      <c r="Z103" t="s">
        <v>223</v>
      </c>
      <c r="AA103" t="s">
        <v>236</v>
      </c>
      <c r="AB103" t="s">
        <v>237</v>
      </c>
      <c r="AC103" s="8" t="s">
        <v>229</v>
      </c>
    </row>
    <row r="104" spans="1:29" x14ac:dyDescent="0.25">
      <c r="A104" s="4">
        <v>70</v>
      </c>
      <c r="B104" s="4" t="s">
        <v>212</v>
      </c>
      <c r="C104">
        <v>1</v>
      </c>
      <c r="D104">
        <v>2</v>
      </c>
      <c r="E104" t="s">
        <v>213</v>
      </c>
      <c r="F104" t="s">
        <v>70</v>
      </c>
      <c r="G104" t="s">
        <v>227</v>
      </c>
      <c r="H104" t="s">
        <v>228</v>
      </c>
      <c r="I104" t="s">
        <v>216</v>
      </c>
      <c r="J104" t="s">
        <v>53</v>
      </c>
      <c r="K104" s="12">
        <v>0</v>
      </c>
      <c r="N104" s="25">
        <v>12199.1</v>
      </c>
      <c r="O104" s="12">
        <v>1</v>
      </c>
      <c r="R104" s="25">
        <v>11578.6</v>
      </c>
      <c r="S104" t="s">
        <v>52</v>
      </c>
      <c r="T104">
        <v>0</v>
      </c>
      <c r="U104">
        <v>0</v>
      </c>
      <c r="W104" t="s">
        <v>218</v>
      </c>
      <c r="X104" t="s">
        <v>219</v>
      </c>
      <c r="Y104" t="s">
        <v>220</v>
      </c>
      <c r="Z104" t="s">
        <v>221</v>
      </c>
      <c r="AA104" t="s">
        <v>236</v>
      </c>
      <c r="AB104" t="s">
        <v>237</v>
      </c>
      <c r="AC104" s="8" t="s">
        <v>229</v>
      </c>
    </row>
    <row r="105" spans="1:29" x14ac:dyDescent="0.25">
      <c r="A105" s="4">
        <v>70</v>
      </c>
      <c r="B105" s="4" t="s">
        <v>212</v>
      </c>
      <c r="C105">
        <v>1</v>
      </c>
      <c r="D105">
        <v>2</v>
      </c>
      <c r="E105" t="s">
        <v>213</v>
      </c>
      <c r="F105" t="s">
        <v>70</v>
      </c>
      <c r="G105" t="s">
        <v>227</v>
      </c>
      <c r="H105" t="s">
        <v>228</v>
      </c>
      <c r="I105" t="s">
        <v>216</v>
      </c>
      <c r="J105" t="s">
        <v>217</v>
      </c>
      <c r="K105" s="12">
        <v>0</v>
      </c>
      <c r="N105" s="25">
        <v>519.1</v>
      </c>
      <c r="O105" s="12">
        <v>1</v>
      </c>
      <c r="R105" s="25">
        <v>136.4</v>
      </c>
      <c r="S105" t="s">
        <v>52</v>
      </c>
      <c r="T105">
        <v>0</v>
      </c>
      <c r="U105">
        <v>0</v>
      </c>
      <c r="W105" t="s">
        <v>218</v>
      </c>
      <c r="X105" t="s">
        <v>219</v>
      </c>
      <c r="Y105" t="s">
        <v>220</v>
      </c>
      <c r="Z105" t="s">
        <v>221</v>
      </c>
      <c r="AA105" t="s">
        <v>236</v>
      </c>
      <c r="AB105" t="s">
        <v>237</v>
      </c>
      <c r="AC105" s="8" t="s">
        <v>229</v>
      </c>
    </row>
    <row r="106" spans="1:29" x14ac:dyDescent="0.25">
      <c r="A106" s="4">
        <v>70</v>
      </c>
      <c r="B106" s="4" t="s">
        <v>212</v>
      </c>
      <c r="C106">
        <v>1</v>
      </c>
      <c r="D106">
        <v>2</v>
      </c>
      <c r="E106" t="s">
        <v>213</v>
      </c>
      <c r="F106" t="s">
        <v>70</v>
      </c>
      <c r="G106" t="s">
        <v>227</v>
      </c>
      <c r="H106" t="s">
        <v>228</v>
      </c>
      <c r="I106" t="s">
        <v>216</v>
      </c>
      <c r="J106" t="s">
        <v>53</v>
      </c>
      <c r="K106" s="12">
        <v>0</v>
      </c>
      <c r="N106" s="25">
        <v>12199.1</v>
      </c>
      <c r="O106" s="12">
        <v>2</v>
      </c>
      <c r="R106" s="25">
        <v>11790.5</v>
      </c>
      <c r="S106" t="s">
        <v>52</v>
      </c>
      <c r="T106">
        <v>0</v>
      </c>
      <c r="U106">
        <v>0</v>
      </c>
      <c r="W106" t="s">
        <v>218</v>
      </c>
      <c r="X106" t="s">
        <v>219</v>
      </c>
      <c r="Y106" t="s">
        <v>222</v>
      </c>
      <c r="Z106" t="s">
        <v>223</v>
      </c>
      <c r="AA106" t="s">
        <v>236</v>
      </c>
      <c r="AB106" t="s">
        <v>237</v>
      </c>
      <c r="AC106" s="8" t="s">
        <v>229</v>
      </c>
    </row>
    <row r="107" spans="1:29" x14ac:dyDescent="0.25">
      <c r="A107" s="4">
        <v>70</v>
      </c>
      <c r="B107" s="4" t="s">
        <v>212</v>
      </c>
      <c r="C107">
        <v>1</v>
      </c>
      <c r="D107">
        <v>2</v>
      </c>
      <c r="E107" t="s">
        <v>213</v>
      </c>
      <c r="F107" t="s">
        <v>70</v>
      </c>
      <c r="G107" t="s">
        <v>227</v>
      </c>
      <c r="H107" t="s">
        <v>228</v>
      </c>
      <c r="I107" t="s">
        <v>216</v>
      </c>
      <c r="J107" t="s">
        <v>217</v>
      </c>
      <c r="K107" s="12">
        <v>0</v>
      </c>
      <c r="N107" s="25">
        <v>519.1</v>
      </c>
      <c r="O107" s="12">
        <v>2</v>
      </c>
      <c r="R107" s="25">
        <v>277</v>
      </c>
      <c r="S107" t="s">
        <v>52</v>
      </c>
      <c r="T107">
        <v>0</v>
      </c>
      <c r="U107">
        <v>0</v>
      </c>
      <c r="W107" t="s">
        <v>218</v>
      </c>
      <c r="X107" t="s">
        <v>219</v>
      </c>
      <c r="Y107" t="s">
        <v>222</v>
      </c>
      <c r="Z107" t="s">
        <v>223</v>
      </c>
      <c r="AA107" t="s">
        <v>236</v>
      </c>
      <c r="AB107" t="s">
        <v>237</v>
      </c>
      <c r="AC107" s="8" t="s">
        <v>229</v>
      </c>
    </row>
    <row r="108" spans="1:29" x14ac:dyDescent="0.25">
      <c r="A108" s="4">
        <v>70</v>
      </c>
      <c r="B108" s="4" t="s">
        <v>212</v>
      </c>
      <c r="C108">
        <v>1</v>
      </c>
      <c r="D108">
        <v>2</v>
      </c>
      <c r="E108" t="s">
        <v>213</v>
      </c>
      <c r="F108" t="s">
        <v>70</v>
      </c>
      <c r="G108" t="s">
        <v>227</v>
      </c>
      <c r="H108" t="s">
        <v>228</v>
      </c>
      <c r="I108" t="s">
        <v>216</v>
      </c>
      <c r="J108" t="s">
        <v>53</v>
      </c>
      <c r="K108" s="12">
        <v>1</v>
      </c>
      <c r="N108" s="25">
        <v>11578.6</v>
      </c>
      <c r="O108" s="12">
        <v>2</v>
      </c>
      <c r="R108" s="25">
        <v>11790.5</v>
      </c>
      <c r="S108" t="s">
        <v>52</v>
      </c>
      <c r="T108">
        <v>0</v>
      </c>
      <c r="U108">
        <v>0</v>
      </c>
      <c r="W108" t="s">
        <v>220</v>
      </c>
      <c r="X108" t="s">
        <v>221</v>
      </c>
      <c r="Y108" t="s">
        <v>222</v>
      </c>
      <c r="Z108" t="s">
        <v>223</v>
      </c>
      <c r="AA108" t="s">
        <v>236</v>
      </c>
      <c r="AB108" t="s">
        <v>237</v>
      </c>
      <c r="AC108" s="8" t="s">
        <v>229</v>
      </c>
    </row>
    <row r="109" spans="1:29" x14ac:dyDescent="0.25">
      <c r="A109" s="4">
        <v>70</v>
      </c>
      <c r="B109" s="4" t="s">
        <v>212</v>
      </c>
      <c r="C109">
        <v>1</v>
      </c>
      <c r="D109">
        <v>2</v>
      </c>
      <c r="E109" t="s">
        <v>213</v>
      </c>
      <c r="F109" t="s">
        <v>70</v>
      </c>
      <c r="G109" t="s">
        <v>227</v>
      </c>
      <c r="H109" t="s">
        <v>228</v>
      </c>
      <c r="I109" t="s">
        <v>216</v>
      </c>
      <c r="J109" t="s">
        <v>217</v>
      </c>
      <c r="K109" s="12">
        <v>1</v>
      </c>
      <c r="N109" s="25">
        <v>136.4</v>
      </c>
      <c r="O109" s="12">
        <v>2</v>
      </c>
      <c r="R109" s="25">
        <v>277</v>
      </c>
      <c r="S109" t="s">
        <v>52</v>
      </c>
      <c r="T109">
        <v>0</v>
      </c>
      <c r="U109">
        <v>0</v>
      </c>
      <c r="W109" t="s">
        <v>220</v>
      </c>
      <c r="X109" t="s">
        <v>221</v>
      </c>
      <c r="Y109" t="s">
        <v>222</v>
      </c>
      <c r="Z109" t="s">
        <v>223</v>
      </c>
      <c r="AA109" t="s">
        <v>236</v>
      </c>
      <c r="AB109" t="s">
        <v>237</v>
      </c>
      <c r="AC109" s="8" t="s">
        <v>229</v>
      </c>
    </row>
    <row r="110" spans="1:29" x14ac:dyDescent="0.25">
      <c r="A110" s="4">
        <v>70</v>
      </c>
      <c r="B110" s="4" t="s">
        <v>212</v>
      </c>
      <c r="C110">
        <v>1</v>
      </c>
      <c r="D110">
        <v>3</v>
      </c>
      <c r="E110" t="s">
        <v>213</v>
      </c>
      <c r="F110" t="s">
        <v>70</v>
      </c>
      <c r="G110" t="s">
        <v>227</v>
      </c>
      <c r="H110" t="s">
        <v>228</v>
      </c>
      <c r="I110" t="s">
        <v>216</v>
      </c>
      <c r="J110" t="s">
        <v>53</v>
      </c>
      <c r="K110" s="12">
        <v>0</v>
      </c>
      <c r="N110" s="25">
        <v>7097.1</v>
      </c>
      <c r="O110" s="12">
        <v>1</v>
      </c>
      <c r="R110" s="25">
        <v>7832.9</v>
      </c>
      <c r="S110" t="s">
        <v>52</v>
      </c>
      <c r="T110">
        <v>0</v>
      </c>
      <c r="U110">
        <v>0</v>
      </c>
      <c r="W110" t="s">
        <v>218</v>
      </c>
      <c r="X110" t="s">
        <v>219</v>
      </c>
      <c r="Y110" t="s">
        <v>220</v>
      </c>
      <c r="Z110" t="s">
        <v>221</v>
      </c>
      <c r="AA110" t="s">
        <v>236</v>
      </c>
      <c r="AB110" t="s">
        <v>237</v>
      </c>
      <c r="AC110" s="8" t="s">
        <v>229</v>
      </c>
    </row>
    <row r="111" spans="1:29" x14ac:dyDescent="0.25">
      <c r="A111" s="4">
        <v>70</v>
      </c>
      <c r="B111" s="4" t="s">
        <v>212</v>
      </c>
      <c r="C111">
        <v>1</v>
      </c>
      <c r="D111">
        <v>3</v>
      </c>
      <c r="E111" t="s">
        <v>213</v>
      </c>
      <c r="F111" t="s">
        <v>70</v>
      </c>
      <c r="G111" t="s">
        <v>227</v>
      </c>
      <c r="H111" t="s">
        <v>228</v>
      </c>
      <c r="I111" t="s">
        <v>216</v>
      </c>
      <c r="J111" t="s">
        <v>217</v>
      </c>
      <c r="K111" s="12">
        <v>0</v>
      </c>
      <c r="N111" s="25">
        <v>347.3</v>
      </c>
      <c r="O111" s="12">
        <v>1</v>
      </c>
      <c r="R111" s="25">
        <v>447.2</v>
      </c>
      <c r="S111" t="s">
        <v>52</v>
      </c>
      <c r="T111">
        <v>0</v>
      </c>
      <c r="U111">
        <v>0</v>
      </c>
      <c r="W111" t="s">
        <v>218</v>
      </c>
      <c r="X111" t="s">
        <v>219</v>
      </c>
      <c r="Y111" t="s">
        <v>220</v>
      </c>
      <c r="Z111" t="s">
        <v>221</v>
      </c>
      <c r="AA111" t="s">
        <v>236</v>
      </c>
      <c r="AB111" t="s">
        <v>237</v>
      </c>
      <c r="AC111" s="8" t="s">
        <v>229</v>
      </c>
    </row>
    <row r="112" spans="1:29" x14ac:dyDescent="0.25">
      <c r="A112" s="4">
        <v>70</v>
      </c>
      <c r="B112" s="4" t="s">
        <v>212</v>
      </c>
      <c r="C112">
        <v>1</v>
      </c>
      <c r="D112">
        <v>3</v>
      </c>
      <c r="E112" t="s">
        <v>213</v>
      </c>
      <c r="F112" t="s">
        <v>70</v>
      </c>
      <c r="G112" t="s">
        <v>227</v>
      </c>
      <c r="H112" t="s">
        <v>228</v>
      </c>
      <c r="I112" t="s">
        <v>216</v>
      </c>
      <c r="J112" t="s">
        <v>53</v>
      </c>
      <c r="K112" s="12">
        <v>0</v>
      </c>
      <c r="N112" s="25">
        <v>7097.1</v>
      </c>
      <c r="O112" s="12">
        <v>2</v>
      </c>
      <c r="R112" s="25">
        <v>7770.9</v>
      </c>
      <c r="S112" t="s">
        <v>52</v>
      </c>
      <c r="T112">
        <v>0</v>
      </c>
      <c r="U112">
        <v>0</v>
      </c>
      <c r="W112" t="s">
        <v>218</v>
      </c>
      <c r="X112" t="s">
        <v>219</v>
      </c>
      <c r="Y112" t="s">
        <v>222</v>
      </c>
      <c r="Z112" t="s">
        <v>223</v>
      </c>
      <c r="AA112" t="s">
        <v>236</v>
      </c>
      <c r="AB112" t="s">
        <v>237</v>
      </c>
      <c r="AC112" s="8" t="s">
        <v>229</v>
      </c>
    </row>
    <row r="113" spans="1:29" x14ac:dyDescent="0.25">
      <c r="A113" s="4">
        <v>70</v>
      </c>
      <c r="B113" s="4" t="s">
        <v>212</v>
      </c>
      <c r="C113">
        <v>1</v>
      </c>
      <c r="D113">
        <v>3</v>
      </c>
      <c r="E113" t="s">
        <v>213</v>
      </c>
      <c r="F113" t="s">
        <v>70</v>
      </c>
      <c r="G113" t="s">
        <v>227</v>
      </c>
      <c r="H113" t="s">
        <v>228</v>
      </c>
      <c r="I113" t="s">
        <v>216</v>
      </c>
      <c r="J113" t="s">
        <v>217</v>
      </c>
      <c r="K113" s="12">
        <v>0</v>
      </c>
      <c r="N113" s="25">
        <v>347.3</v>
      </c>
      <c r="O113" s="12">
        <v>2</v>
      </c>
      <c r="R113" s="25">
        <v>328.6</v>
      </c>
      <c r="S113" t="s">
        <v>52</v>
      </c>
      <c r="T113">
        <v>0</v>
      </c>
      <c r="U113">
        <v>0</v>
      </c>
      <c r="W113" t="s">
        <v>218</v>
      </c>
      <c r="X113" t="s">
        <v>219</v>
      </c>
      <c r="Y113" t="s">
        <v>222</v>
      </c>
      <c r="Z113" t="s">
        <v>223</v>
      </c>
      <c r="AA113" t="s">
        <v>236</v>
      </c>
      <c r="AB113" t="s">
        <v>237</v>
      </c>
      <c r="AC113" s="8" t="s">
        <v>229</v>
      </c>
    </row>
    <row r="114" spans="1:29" x14ac:dyDescent="0.25">
      <c r="A114" s="4">
        <v>70</v>
      </c>
      <c r="B114" s="4" t="s">
        <v>212</v>
      </c>
      <c r="C114">
        <v>1</v>
      </c>
      <c r="D114">
        <v>3</v>
      </c>
      <c r="E114" t="s">
        <v>213</v>
      </c>
      <c r="F114" t="s">
        <v>70</v>
      </c>
      <c r="G114" t="s">
        <v>227</v>
      </c>
      <c r="H114" t="s">
        <v>228</v>
      </c>
      <c r="I114" t="s">
        <v>216</v>
      </c>
      <c r="J114" t="s">
        <v>53</v>
      </c>
      <c r="K114" s="12">
        <v>1</v>
      </c>
      <c r="N114" s="25">
        <v>7832.9</v>
      </c>
      <c r="O114" s="12">
        <v>2</v>
      </c>
      <c r="R114" s="25">
        <v>7770.9</v>
      </c>
      <c r="S114" t="s">
        <v>52</v>
      </c>
      <c r="T114">
        <v>0</v>
      </c>
      <c r="U114">
        <v>0</v>
      </c>
      <c r="W114" t="s">
        <v>220</v>
      </c>
      <c r="X114" t="s">
        <v>221</v>
      </c>
      <c r="Y114" t="s">
        <v>222</v>
      </c>
      <c r="Z114" t="s">
        <v>223</v>
      </c>
      <c r="AA114" t="s">
        <v>236</v>
      </c>
      <c r="AB114" t="s">
        <v>237</v>
      </c>
      <c r="AC114" s="8" t="s">
        <v>229</v>
      </c>
    </row>
    <row r="115" spans="1:29" x14ac:dyDescent="0.25">
      <c r="A115" s="4">
        <v>70</v>
      </c>
      <c r="B115" s="4" t="s">
        <v>212</v>
      </c>
      <c r="C115">
        <v>1</v>
      </c>
      <c r="D115">
        <v>3</v>
      </c>
      <c r="E115" t="s">
        <v>213</v>
      </c>
      <c r="F115" t="s">
        <v>70</v>
      </c>
      <c r="G115" t="s">
        <v>227</v>
      </c>
      <c r="H115" t="s">
        <v>228</v>
      </c>
      <c r="I115" t="s">
        <v>216</v>
      </c>
      <c r="J115" t="s">
        <v>217</v>
      </c>
      <c r="K115" s="12">
        <v>1</v>
      </c>
      <c r="N115" s="25">
        <v>447.2</v>
      </c>
      <c r="O115" s="12">
        <v>2</v>
      </c>
      <c r="R115" s="25">
        <v>328.6</v>
      </c>
      <c r="S115" t="s">
        <v>52</v>
      </c>
      <c r="T115">
        <v>0</v>
      </c>
      <c r="U115">
        <v>0</v>
      </c>
      <c r="W115" t="s">
        <v>220</v>
      </c>
      <c r="X115" t="s">
        <v>221</v>
      </c>
      <c r="Y115" t="s">
        <v>222</v>
      </c>
      <c r="Z115" t="s">
        <v>223</v>
      </c>
      <c r="AA115" t="s">
        <v>236</v>
      </c>
      <c r="AB115" t="s">
        <v>237</v>
      </c>
      <c r="AC115" s="8" t="s">
        <v>229</v>
      </c>
    </row>
    <row r="116" spans="1:29" x14ac:dyDescent="0.25">
      <c r="A116" s="4">
        <v>70</v>
      </c>
      <c r="B116" s="4" t="s">
        <v>212</v>
      </c>
      <c r="C116">
        <v>2</v>
      </c>
      <c r="D116">
        <v>1</v>
      </c>
      <c r="E116" t="s">
        <v>213</v>
      </c>
      <c r="F116" t="s">
        <v>70</v>
      </c>
      <c r="G116" t="s">
        <v>227</v>
      </c>
      <c r="H116" t="s">
        <v>228</v>
      </c>
      <c r="I116" t="s">
        <v>216</v>
      </c>
      <c r="J116" t="s">
        <v>53</v>
      </c>
      <c r="K116" s="12">
        <v>0</v>
      </c>
      <c r="N116" s="25">
        <v>11556.6</v>
      </c>
      <c r="O116" s="12">
        <v>1</v>
      </c>
      <c r="R116" s="25">
        <v>11349</v>
      </c>
      <c r="S116" t="s">
        <v>52</v>
      </c>
      <c r="T116">
        <v>0</v>
      </c>
      <c r="U116">
        <v>0</v>
      </c>
      <c r="W116" t="s">
        <v>218</v>
      </c>
      <c r="X116" t="s">
        <v>219</v>
      </c>
      <c r="Y116" t="s">
        <v>220</v>
      </c>
      <c r="Z116" t="s">
        <v>221</v>
      </c>
      <c r="AA116" t="s">
        <v>236</v>
      </c>
      <c r="AB116" t="s">
        <v>237</v>
      </c>
      <c r="AC116" s="8" t="s">
        <v>229</v>
      </c>
    </row>
    <row r="117" spans="1:29" x14ac:dyDescent="0.25">
      <c r="A117" s="4">
        <v>70</v>
      </c>
      <c r="B117" s="4" t="s">
        <v>212</v>
      </c>
      <c r="C117">
        <v>2</v>
      </c>
      <c r="D117">
        <v>1</v>
      </c>
      <c r="E117" t="s">
        <v>213</v>
      </c>
      <c r="F117" t="s">
        <v>70</v>
      </c>
      <c r="G117" t="s">
        <v>227</v>
      </c>
      <c r="H117" t="s">
        <v>228</v>
      </c>
      <c r="I117" t="s">
        <v>216</v>
      </c>
      <c r="J117" t="s">
        <v>217</v>
      </c>
      <c r="K117" s="12">
        <v>0</v>
      </c>
      <c r="N117" s="25">
        <v>381.3</v>
      </c>
      <c r="O117" s="12">
        <v>1</v>
      </c>
      <c r="R117" s="25">
        <v>824.7</v>
      </c>
      <c r="S117" t="s">
        <v>52</v>
      </c>
      <c r="T117">
        <v>0</v>
      </c>
      <c r="U117">
        <v>0</v>
      </c>
      <c r="W117" t="s">
        <v>218</v>
      </c>
      <c r="X117" t="s">
        <v>219</v>
      </c>
      <c r="Y117" t="s">
        <v>220</v>
      </c>
      <c r="Z117" t="s">
        <v>221</v>
      </c>
      <c r="AA117" t="s">
        <v>236</v>
      </c>
      <c r="AB117" t="s">
        <v>237</v>
      </c>
      <c r="AC117" s="8" t="s">
        <v>229</v>
      </c>
    </row>
    <row r="118" spans="1:29" x14ac:dyDescent="0.25">
      <c r="A118" s="4">
        <v>70</v>
      </c>
      <c r="B118" s="4" t="s">
        <v>212</v>
      </c>
      <c r="C118">
        <v>2</v>
      </c>
      <c r="D118">
        <v>1</v>
      </c>
      <c r="E118" t="s">
        <v>213</v>
      </c>
      <c r="F118" t="s">
        <v>70</v>
      </c>
      <c r="G118" t="s">
        <v>227</v>
      </c>
      <c r="H118" t="s">
        <v>228</v>
      </c>
      <c r="I118" t="s">
        <v>216</v>
      </c>
      <c r="J118" t="s">
        <v>53</v>
      </c>
      <c r="K118" s="12">
        <v>0</v>
      </c>
      <c r="N118" s="25">
        <v>11556.6</v>
      </c>
      <c r="O118" s="12">
        <v>2</v>
      </c>
      <c r="R118" s="25">
        <v>12451.2</v>
      </c>
      <c r="S118" t="s">
        <v>52</v>
      </c>
      <c r="T118">
        <v>0</v>
      </c>
      <c r="U118">
        <v>0</v>
      </c>
      <c r="W118" t="s">
        <v>218</v>
      </c>
      <c r="X118" t="s">
        <v>219</v>
      </c>
      <c r="Y118" t="s">
        <v>222</v>
      </c>
      <c r="Z118" t="s">
        <v>223</v>
      </c>
      <c r="AA118" t="s">
        <v>236</v>
      </c>
      <c r="AB118" t="s">
        <v>237</v>
      </c>
      <c r="AC118" s="8" t="s">
        <v>229</v>
      </c>
    </row>
    <row r="119" spans="1:29" x14ac:dyDescent="0.25">
      <c r="A119" s="4">
        <v>70</v>
      </c>
      <c r="B119" s="4" t="s">
        <v>212</v>
      </c>
      <c r="C119">
        <v>2</v>
      </c>
      <c r="D119">
        <v>1</v>
      </c>
      <c r="E119" t="s">
        <v>213</v>
      </c>
      <c r="F119" t="s">
        <v>70</v>
      </c>
      <c r="G119" t="s">
        <v>227</v>
      </c>
      <c r="H119" t="s">
        <v>228</v>
      </c>
      <c r="I119" t="s">
        <v>216</v>
      </c>
      <c r="J119" t="s">
        <v>217</v>
      </c>
      <c r="K119" s="12">
        <v>0</v>
      </c>
      <c r="N119" s="25">
        <v>381.3</v>
      </c>
      <c r="O119" s="12">
        <v>2</v>
      </c>
      <c r="R119" s="25">
        <v>839.7</v>
      </c>
      <c r="S119" t="s">
        <v>52</v>
      </c>
      <c r="T119">
        <v>0</v>
      </c>
      <c r="U119">
        <v>0</v>
      </c>
      <c r="W119" t="s">
        <v>218</v>
      </c>
      <c r="X119" t="s">
        <v>219</v>
      </c>
      <c r="Y119" t="s">
        <v>222</v>
      </c>
      <c r="Z119" t="s">
        <v>223</v>
      </c>
      <c r="AA119" t="s">
        <v>236</v>
      </c>
      <c r="AB119" t="s">
        <v>237</v>
      </c>
      <c r="AC119" s="8" t="s">
        <v>229</v>
      </c>
    </row>
    <row r="120" spans="1:29" x14ac:dyDescent="0.25">
      <c r="A120" s="4">
        <v>70</v>
      </c>
      <c r="B120" s="4" t="s">
        <v>212</v>
      </c>
      <c r="C120">
        <v>2</v>
      </c>
      <c r="D120">
        <v>1</v>
      </c>
      <c r="E120" t="s">
        <v>213</v>
      </c>
      <c r="F120" t="s">
        <v>70</v>
      </c>
      <c r="G120" t="s">
        <v>227</v>
      </c>
      <c r="H120" t="s">
        <v>228</v>
      </c>
      <c r="I120" t="s">
        <v>216</v>
      </c>
      <c r="J120" t="s">
        <v>53</v>
      </c>
      <c r="K120" s="12">
        <v>1</v>
      </c>
      <c r="N120" s="25">
        <v>11349</v>
      </c>
      <c r="O120" s="12">
        <v>2</v>
      </c>
      <c r="R120" s="25">
        <v>12451.2</v>
      </c>
      <c r="S120" t="s">
        <v>52</v>
      </c>
      <c r="T120">
        <v>0</v>
      </c>
      <c r="U120">
        <v>0</v>
      </c>
      <c r="W120" t="s">
        <v>220</v>
      </c>
      <c r="X120" t="s">
        <v>221</v>
      </c>
      <c r="Y120" t="s">
        <v>222</v>
      </c>
      <c r="Z120" t="s">
        <v>223</v>
      </c>
      <c r="AA120" t="s">
        <v>236</v>
      </c>
      <c r="AB120" t="s">
        <v>237</v>
      </c>
      <c r="AC120" s="8" t="s">
        <v>229</v>
      </c>
    </row>
    <row r="121" spans="1:29" x14ac:dyDescent="0.25">
      <c r="A121" s="4">
        <v>70</v>
      </c>
      <c r="B121" s="4" t="s">
        <v>212</v>
      </c>
      <c r="C121">
        <v>2</v>
      </c>
      <c r="D121">
        <v>1</v>
      </c>
      <c r="E121" t="s">
        <v>213</v>
      </c>
      <c r="F121" t="s">
        <v>70</v>
      </c>
      <c r="G121" t="s">
        <v>227</v>
      </c>
      <c r="H121" t="s">
        <v>228</v>
      </c>
      <c r="I121" t="s">
        <v>216</v>
      </c>
      <c r="J121" t="s">
        <v>217</v>
      </c>
      <c r="K121" s="12">
        <v>1</v>
      </c>
      <c r="N121" s="25">
        <v>824.7</v>
      </c>
      <c r="O121" s="12">
        <v>2</v>
      </c>
      <c r="R121" s="25">
        <v>839.7</v>
      </c>
      <c r="S121" t="s">
        <v>52</v>
      </c>
      <c r="T121">
        <v>0</v>
      </c>
      <c r="U121">
        <v>0</v>
      </c>
      <c r="W121" t="s">
        <v>220</v>
      </c>
      <c r="X121" t="s">
        <v>221</v>
      </c>
      <c r="Y121" t="s">
        <v>222</v>
      </c>
      <c r="Z121" t="s">
        <v>223</v>
      </c>
      <c r="AA121" t="s">
        <v>236</v>
      </c>
      <c r="AB121" t="s">
        <v>237</v>
      </c>
      <c r="AC121" s="8" t="s">
        <v>229</v>
      </c>
    </row>
    <row r="122" spans="1:29" x14ac:dyDescent="0.25">
      <c r="A122" s="4">
        <v>70</v>
      </c>
      <c r="B122" s="4" t="s">
        <v>212</v>
      </c>
      <c r="C122">
        <v>2</v>
      </c>
      <c r="D122">
        <v>2</v>
      </c>
      <c r="E122" t="s">
        <v>213</v>
      </c>
      <c r="F122" t="s">
        <v>70</v>
      </c>
      <c r="G122" t="s">
        <v>227</v>
      </c>
      <c r="H122" t="s">
        <v>228</v>
      </c>
      <c r="I122" t="s">
        <v>216</v>
      </c>
      <c r="J122" t="s">
        <v>53</v>
      </c>
      <c r="K122" s="12">
        <v>0</v>
      </c>
      <c r="N122" s="25">
        <v>12151.9</v>
      </c>
      <c r="O122" s="12">
        <v>1</v>
      </c>
      <c r="R122" s="25">
        <v>12153.8</v>
      </c>
      <c r="S122" t="s">
        <v>52</v>
      </c>
      <c r="T122">
        <v>0</v>
      </c>
      <c r="U122">
        <v>0</v>
      </c>
      <c r="W122" t="s">
        <v>218</v>
      </c>
      <c r="X122" t="s">
        <v>219</v>
      </c>
      <c r="Y122" t="s">
        <v>220</v>
      </c>
      <c r="Z122" t="s">
        <v>221</v>
      </c>
      <c r="AA122" t="s">
        <v>236</v>
      </c>
      <c r="AB122" t="s">
        <v>237</v>
      </c>
      <c r="AC122" s="8" t="s">
        <v>229</v>
      </c>
    </row>
    <row r="123" spans="1:29" x14ac:dyDescent="0.25">
      <c r="A123" s="4">
        <v>70</v>
      </c>
      <c r="B123" s="4" t="s">
        <v>212</v>
      </c>
      <c r="C123">
        <v>2</v>
      </c>
      <c r="D123">
        <v>2</v>
      </c>
      <c r="E123" t="s">
        <v>213</v>
      </c>
      <c r="F123" t="s">
        <v>70</v>
      </c>
      <c r="G123" t="s">
        <v>227</v>
      </c>
      <c r="H123" t="s">
        <v>228</v>
      </c>
      <c r="I123" t="s">
        <v>216</v>
      </c>
      <c r="J123" t="s">
        <v>217</v>
      </c>
      <c r="K123" s="12">
        <v>0</v>
      </c>
      <c r="N123" s="25">
        <v>234.5</v>
      </c>
      <c r="O123" s="12">
        <v>1</v>
      </c>
      <c r="R123" s="25">
        <v>159.5</v>
      </c>
      <c r="S123" t="s">
        <v>52</v>
      </c>
      <c r="T123">
        <v>0</v>
      </c>
      <c r="U123">
        <v>0</v>
      </c>
      <c r="W123" t="s">
        <v>218</v>
      </c>
      <c r="X123" t="s">
        <v>219</v>
      </c>
      <c r="Y123" t="s">
        <v>220</v>
      </c>
      <c r="Z123" t="s">
        <v>221</v>
      </c>
      <c r="AA123" t="s">
        <v>236</v>
      </c>
      <c r="AB123" t="s">
        <v>237</v>
      </c>
      <c r="AC123" s="8" t="s">
        <v>229</v>
      </c>
    </row>
    <row r="124" spans="1:29" x14ac:dyDescent="0.25">
      <c r="A124" s="4">
        <v>70</v>
      </c>
      <c r="B124" s="4" t="s">
        <v>212</v>
      </c>
      <c r="C124">
        <v>2</v>
      </c>
      <c r="D124">
        <v>2</v>
      </c>
      <c r="E124" t="s">
        <v>213</v>
      </c>
      <c r="F124" t="s">
        <v>70</v>
      </c>
      <c r="G124" t="s">
        <v>227</v>
      </c>
      <c r="H124" t="s">
        <v>228</v>
      </c>
      <c r="I124" t="s">
        <v>216</v>
      </c>
      <c r="J124" t="s">
        <v>53</v>
      </c>
      <c r="K124" s="12">
        <v>0</v>
      </c>
      <c r="N124" s="25">
        <v>12151.9</v>
      </c>
      <c r="O124" s="12">
        <v>2</v>
      </c>
      <c r="R124" s="25">
        <v>12693.3</v>
      </c>
      <c r="S124" t="s">
        <v>52</v>
      </c>
      <c r="T124">
        <v>0</v>
      </c>
      <c r="U124">
        <v>0</v>
      </c>
      <c r="W124" t="s">
        <v>218</v>
      </c>
      <c r="X124" t="s">
        <v>219</v>
      </c>
      <c r="Y124" t="s">
        <v>222</v>
      </c>
      <c r="Z124" t="s">
        <v>223</v>
      </c>
      <c r="AA124" t="s">
        <v>236</v>
      </c>
      <c r="AB124" t="s">
        <v>237</v>
      </c>
      <c r="AC124" s="8" t="s">
        <v>229</v>
      </c>
    </row>
    <row r="125" spans="1:29" x14ac:dyDescent="0.25">
      <c r="A125" s="4">
        <v>70</v>
      </c>
      <c r="B125" s="4" t="s">
        <v>212</v>
      </c>
      <c r="C125">
        <v>2</v>
      </c>
      <c r="D125">
        <v>2</v>
      </c>
      <c r="E125" t="s">
        <v>213</v>
      </c>
      <c r="F125" t="s">
        <v>70</v>
      </c>
      <c r="G125" t="s">
        <v>227</v>
      </c>
      <c r="H125" t="s">
        <v>228</v>
      </c>
      <c r="I125" t="s">
        <v>216</v>
      </c>
      <c r="J125" t="s">
        <v>217</v>
      </c>
      <c r="K125" s="12">
        <v>0</v>
      </c>
      <c r="N125" s="25">
        <v>234.5</v>
      </c>
      <c r="O125" s="12">
        <v>2</v>
      </c>
      <c r="R125" s="25">
        <v>251</v>
      </c>
      <c r="S125" t="s">
        <v>52</v>
      </c>
      <c r="T125">
        <v>0</v>
      </c>
      <c r="U125">
        <v>0</v>
      </c>
      <c r="W125" t="s">
        <v>218</v>
      </c>
      <c r="X125" t="s">
        <v>219</v>
      </c>
      <c r="Y125" t="s">
        <v>222</v>
      </c>
      <c r="Z125" t="s">
        <v>223</v>
      </c>
      <c r="AA125" t="s">
        <v>236</v>
      </c>
      <c r="AB125" t="s">
        <v>237</v>
      </c>
      <c r="AC125" s="8" t="s">
        <v>229</v>
      </c>
    </row>
    <row r="126" spans="1:29" x14ac:dyDescent="0.25">
      <c r="A126" s="4">
        <v>70</v>
      </c>
      <c r="B126" s="4" t="s">
        <v>212</v>
      </c>
      <c r="C126">
        <v>2</v>
      </c>
      <c r="D126">
        <v>2</v>
      </c>
      <c r="E126" t="s">
        <v>213</v>
      </c>
      <c r="F126" t="s">
        <v>70</v>
      </c>
      <c r="G126" t="s">
        <v>227</v>
      </c>
      <c r="H126" t="s">
        <v>228</v>
      </c>
      <c r="I126" t="s">
        <v>216</v>
      </c>
      <c r="J126" t="s">
        <v>53</v>
      </c>
      <c r="K126" s="12">
        <v>1</v>
      </c>
      <c r="N126" s="25">
        <v>12153.8</v>
      </c>
      <c r="O126" s="12">
        <v>2</v>
      </c>
      <c r="R126" s="25">
        <v>12693.3</v>
      </c>
      <c r="S126" t="s">
        <v>52</v>
      </c>
      <c r="T126">
        <v>0</v>
      </c>
      <c r="U126">
        <v>0</v>
      </c>
      <c r="W126" t="s">
        <v>220</v>
      </c>
      <c r="X126" t="s">
        <v>221</v>
      </c>
      <c r="Y126" t="s">
        <v>222</v>
      </c>
      <c r="Z126" t="s">
        <v>223</v>
      </c>
      <c r="AA126" t="s">
        <v>236</v>
      </c>
      <c r="AB126" t="s">
        <v>237</v>
      </c>
      <c r="AC126" s="8" t="s">
        <v>229</v>
      </c>
    </row>
    <row r="127" spans="1:29" x14ac:dyDescent="0.25">
      <c r="A127" s="4">
        <v>70</v>
      </c>
      <c r="B127" s="4" t="s">
        <v>212</v>
      </c>
      <c r="C127">
        <v>2</v>
      </c>
      <c r="D127">
        <v>2</v>
      </c>
      <c r="E127" t="s">
        <v>213</v>
      </c>
      <c r="F127" t="s">
        <v>70</v>
      </c>
      <c r="G127" t="s">
        <v>227</v>
      </c>
      <c r="H127" t="s">
        <v>228</v>
      </c>
      <c r="I127" t="s">
        <v>216</v>
      </c>
      <c r="J127" t="s">
        <v>217</v>
      </c>
      <c r="K127" s="12">
        <v>1</v>
      </c>
      <c r="N127" s="25">
        <v>159.5</v>
      </c>
      <c r="O127" s="12">
        <v>2</v>
      </c>
      <c r="R127" s="25">
        <v>251</v>
      </c>
      <c r="S127" t="s">
        <v>52</v>
      </c>
      <c r="T127">
        <v>0</v>
      </c>
      <c r="U127">
        <v>0</v>
      </c>
      <c r="W127" t="s">
        <v>220</v>
      </c>
      <c r="X127" t="s">
        <v>221</v>
      </c>
      <c r="Y127" t="s">
        <v>222</v>
      </c>
      <c r="Z127" t="s">
        <v>223</v>
      </c>
      <c r="AA127" t="s">
        <v>236</v>
      </c>
      <c r="AB127" t="s">
        <v>237</v>
      </c>
      <c r="AC127" s="8" t="s">
        <v>229</v>
      </c>
    </row>
    <row r="128" spans="1:29" x14ac:dyDescent="0.25">
      <c r="A128" s="4">
        <v>70</v>
      </c>
      <c r="B128" s="4" t="s">
        <v>212</v>
      </c>
      <c r="C128">
        <v>2</v>
      </c>
      <c r="D128">
        <v>3</v>
      </c>
      <c r="E128" t="s">
        <v>213</v>
      </c>
      <c r="F128" t="s">
        <v>70</v>
      </c>
      <c r="G128" t="s">
        <v>227</v>
      </c>
      <c r="H128" t="s">
        <v>228</v>
      </c>
      <c r="I128" t="s">
        <v>216</v>
      </c>
      <c r="J128" t="s">
        <v>53</v>
      </c>
      <c r="K128" s="12">
        <v>0</v>
      </c>
      <c r="N128" s="25">
        <v>14665.1</v>
      </c>
      <c r="O128" s="12">
        <v>1</v>
      </c>
      <c r="R128" s="25">
        <v>14390.6</v>
      </c>
      <c r="S128" t="s">
        <v>52</v>
      </c>
      <c r="T128">
        <v>0</v>
      </c>
      <c r="U128">
        <v>0</v>
      </c>
      <c r="W128" t="s">
        <v>218</v>
      </c>
      <c r="X128" t="s">
        <v>219</v>
      </c>
      <c r="Y128" t="s">
        <v>220</v>
      </c>
      <c r="Z128" t="s">
        <v>221</v>
      </c>
      <c r="AA128" t="s">
        <v>236</v>
      </c>
      <c r="AB128" t="s">
        <v>237</v>
      </c>
      <c r="AC128" s="8" t="s">
        <v>229</v>
      </c>
    </row>
    <row r="129" spans="1:29" x14ac:dyDescent="0.25">
      <c r="A129" s="4">
        <v>70</v>
      </c>
      <c r="B129" s="4" t="s">
        <v>212</v>
      </c>
      <c r="C129">
        <v>2</v>
      </c>
      <c r="D129">
        <v>3</v>
      </c>
      <c r="E129" t="s">
        <v>213</v>
      </c>
      <c r="F129" t="s">
        <v>70</v>
      </c>
      <c r="G129" t="s">
        <v>227</v>
      </c>
      <c r="H129" t="s">
        <v>228</v>
      </c>
      <c r="I129" t="s">
        <v>216</v>
      </c>
      <c r="J129" t="s">
        <v>217</v>
      </c>
      <c r="K129" s="12">
        <v>0</v>
      </c>
      <c r="N129" s="25">
        <v>538.70000000000005</v>
      </c>
      <c r="O129" s="12">
        <v>1</v>
      </c>
      <c r="R129" s="25">
        <v>139.1</v>
      </c>
      <c r="S129" t="s">
        <v>52</v>
      </c>
      <c r="T129">
        <v>0</v>
      </c>
      <c r="U129">
        <v>0</v>
      </c>
      <c r="W129" t="s">
        <v>218</v>
      </c>
      <c r="X129" t="s">
        <v>219</v>
      </c>
      <c r="Y129" t="s">
        <v>220</v>
      </c>
      <c r="Z129" t="s">
        <v>221</v>
      </c>
      <c r="AA129" t="s">
        <v>236</v>
      </c>
      <c r="AB129" t="s">
        <v>237</v>
      </c>
      <c r="AC129" s="8" t="s">
        <v>229</v>
      </c>
    </row>
    <row r="130" spans="1:29" x14ac:dyDescent="0.25">
      <c r="A130" s="4">
        <v>70</v>
      </c>
      <c r="B130" s="4" t="s">
        <v>212</v>
      </c>
      <c r="C130">
        <v>2</v>
      </c>
      <c r="D130">
        <v>3</v>
      </c>
      <c r="E130" t="s">
        <v>213</v>
      </c>
      <c r="F130" t="s">
        <v>70</v>
      </c>
      <c r="G130" t="s">
        <v>227</v>
      </c>
      <c r="H130" t="s">
        <v>228</v>
      </c>
      <c r="I130" t="s">
        <v>216</v>
      </c>
      <c r="J130" t="s">
        <v>53</v>
      </c>
      <c r="K130" s="12">
        <v>0</v>
      </c>
      <c r="N130" s="25">
        <v>14665.1</v>
      </c>
      <c r="O130" s="12">
        <v>2</v>
      </c>
      <c r="R130" s="25">
        <v>14903.9</v>
      </c>
      <c r="S130" t="s">
        <v>52</v>
      </c>
      <c r="T130">
        <v>0</v>
      </c>
      <c r="U130">
        <v>0</v>
      </c>
      <c r="W130" t="s">
        <v>218</v>
      </c>
      <c r="X130" t="s">
        <v>219</v>
      </c>
      <c r="Y130" t="s">
        <v>222</v>
      </c>
      <c r="Z130" t="s">
        <v>223</v>
      </c>
      <c r="AA130" t="s">
        <v>236</v>
      </c>
      <c r="AB130" t="s">
        <v>237</v>
      </c>
      <c r="AC130" s="8" t="s">
        <v>229</v>
      </c>
    </row>
    <row r="131" spans="1:29" x14ac:dyDescent="0.25">
      <c r="A131" s="4">
        <v>70</v>
      </c>
      <c r="B131" s="4" t="s">
        <v>212</v>
      </c>
      <c r="C131">
        <v>2</v>
      </c>
      <c r="D131">
        <v>3</v>
      </c>
      <c r="E131" t="s">
        <v>213</v>
      </c>
      <c r="F131" t="s">
        <v>70</v>
      </c>
      <c r="G131" t="s">
        <v>227</v>
      </c>
      <c r="H131" t="s">
        <v>228</v>
      </c>
      <c r="I131" t="s">
        <v>216</v>
      </c>
      <c r="J131" t="s">
        <v>217</v>
      </c>
      <c r="K131" s="12">
        <v>0</v>
      </c>
      <c r="N131" s="25">
        <v>538.70000000000005</v>
      </c>
      <c r="O131" s="12">
        <v>2</v>
      </c>
      <c r="R131" s="25">
        <v>203.6</v>
      </c>
      <c r="S131" t="s">
        <v>52</v>
      </c>
      <c r="T131">
        <v>0</v>
      </c>
      <c r="U131">
        <v>0</v>
      </c>
      <c r="W131" t="s">
        <v>218</v>
      </c>
      <c r="X131" t="s">
        <v>219</v>
      </c>
      <c r="Y131" t="s">
        <v>222</v>
      </c>
      <c r="Z131" t="s">
        <v>223</v>
      </c>
      <c r="AA131" t="s">
        <v>236</v>
      </c>
      <c r="AB131" t="s">
        <v>237</v>
      </c>
      <c r="AC131" s="8" t="s">
        <v>229</v>
      </c>
    </row>
    <row r="132" spans="1:29" x14ac:dyDescent="0.25">
      <c r="A132" s="4">
        <v>70</v>
      </c>
      <c r="B132" s="4" t="s">
        <v>212</v>
      </c>
      <c r="C132">
        <v>2</v>
      </c>
      <c r="D132">
        <v>3</v>
      </c>
      <c r="E132" t="s">
        <v>213</v>
      </c>
      <c r="F132" t="s">
        <v>70</v>
      </c>
      <c r="G132" t="s">
        <v>227</v>
      </c>
      <c r="H132" t="s">
        <v>228</v>
      </c>
      <c r="I132" t="s">
        <v>216</v>
      </c>
      <c r="J132" t="s">
        <v>53</v>
      </c>
      <c r="K132" s="12">
        <v>1</v>
      </c>
      <c r="N132" s="25">
        <v>14390.6</v>
      </c>
      <c r="O132" s="12">
        <v>2</v>
      </c>
      <c r="R132" s="25">
        <v>14903.9</v>
      </c>
      <c r="S132" t="s">
        <v>52</v>
      </c>
      <c r="T132">
        <v>0</v>
      </c>
      <c r="U132">
        <v>0</v>
      </c>
      <c r="W132" t="s">
        <v>220</v>
      </c>
      <c r="X132" t="s">
        <v>221</v>
      </c>
      <c r="Y132" t="s">
        <v>222</v>
      </c>
      <c r="Z132" t="s">
        <v>223</v>
      </c>
      <c r="AA132" t="s">
        <v>236</v>
      </c>
      <c r="AB132" t="s">
        <v>237</v>
      </c>
      <c r="AC132" s="8" t="s">
        <v>229</v>
      </c>
    </row>
    <row r="133" spans="1:29" x14ac:dyDescent="0.25">
      <c r="A133" s="4">
        <v>70</v>
      </c>
      <c r="B133" s="4" t="s">
        <v>212</v>
      </c>
      <c r="C133">
        <v>2</v>
      </c>
      <c r="D133">
        <v>3</v>
      </c>
      <c r="E133" t="s">
        <v>213</v>
      </c>
      <c r="F133" t="s">
        <v>70</v>
      </c>
      <c r="G133" t="s">
        <v>227</v>
      </c>
      <c r="H133" t="s">
        <v>228</v>
      </c>
      <c r="I133" t="s">
        <v>216</v>
      </c>
      <c r="J133" t="s">
        <v>217</v>
      </c>
      <c r="K133" s="12">
        <v>1</v>
      </c>
      <c r="N133" s="25">
        <v>139.1</v>
      </c>
      <c r="O133" s="12">
        <v>2</v>
      </c>
      <c r="R133" s="25">
        <v>203.6</v>
      </c>
      <c r="S133" t="s">
        <v>52</v>
      </c>
      <c r="T133">
        <v>0</v>
      </c>
      <c r="U133">
        <v>0</v>
      </c>
      <c r="W133" t="s">
        <v>220</v>
      </c>
      <c r="X133" t="s">
        <v>221</v>
      </c>
      <c r="Y133" t="s">
        <v>222</v>
      </c>
      <c r="Z133" t="s">
        <v>223</v>
      </c>
      <c r="AA133" t="s">
        <v>236</v>
      </c>
      <c r="AB133" t="s">
        <v>237</v>
      </c>
      <c r="AC133" s="8" t="s">
        <v>229</v>
      </c>
    </row>
    <row r="134" spans="1:29" x14ac:dyDescent="0.25">
      <c r="A134" s="4">
        <v>70</v>
      </c>
      <c r="B134" s="4" t="s">
        <v>212</v>
      </c>
      <c r="C134">
        <v>3</v>
      </c>
      <c r="D134">
        <v>2</v>
      </c>
      <c r="E134" t="s">
        <v>213</v>
      </c>
      <c r="F134" t="s">
        <v>70</v>
      </c>
      <c r="G134" t="s">
        <v>227</v>
      </c>
      <c r="H134" t="s">
        <v>228</v>
      </c>
      <c r="I134" t="s">
        <v>216</v>
      </c>
      <c r="J134" t="s">
        <v>53</v>
      </c>
      <c r="K134" s="12">
        <v>0</v>
      </c>
      <c r="N134" s="25">
        <v>14072.3</v>
      </c>
      <c r="O134" s="12">
        <v>1</v>
      </c>
      <c r="R134" s="25">
        <v>14003.4</v>
      </c>
      <c r="S134" t="s">
        <v>52</v>
      </c>
      <c r="T134">
        <v>0</v>
      </c>
      <c r="U134">
        <v>0</v>
      </c>
      <c r="W134" t="s">
        <v>218</v>
      </c>
      <c r="X134" t="s">
        <v>219</v>
      </c>
      <c r="Y134" t="s">
        <v>220</v>
      </c>
      <c r="Z134" t="s">
        <v>221</v>
      </c>
      <c r="AA134" t="s">
        <v>236</v>
      </c>
      <c r="AB134" t="s">
        <v>237</v>
      </c>
      <c r="AC134" s="8" t="s">
        <v>229</v>
      </c>
    </row>
    <row r="135" spans="1:29" x14ac:dyDescent="0.25">
      <c r="A135" s="4">
        <v>70</v>
      </c>
      <c r="B135" s="4" t="s">
        <v>212</v>
      </c>
      <c r="C135">
        <v>3</v>
      </c>
      <c r="D135">
        <v>2</v>
      </c>
      <c r="E135" t="s">
        <v>213</v>
      </c>
      <c r="F135" t="s">
        <v>70</v>
      </c>
      <c r="G135" t="s">
        <v>227</v>
      </c>
      <c r="H135" t="s">
        <v>228</v>
      </c>
      <c r="I135" t="s">
        <v>216</v>
      </c>
      <c r="J135" t="s">
        <v>217</v>
      </c>
      <c r="K135" s="12">
        <v>0</v>
      </c>
      <c r="N135" s="25">
        <v>352.4</v>
      </c>
      <c r="O135" s="12">
        <v>1</v>
      </c>
      <c r="R135" s="25">
        <v>850.1</v>
      </c>
      <c r="S135" t="s">
        <v>52</v>
      </c>
      <c r="T135">
        <v>0</v>
      </c>
      <c r="U135">
        <v>0</v>
      </c>
      <c r="W135" t="s">
        <v>218</v>
      </c>
      <c r="X135" t="s">
        <v>219</v>
      </c>
      <c r="Y135" t="s">
        <v>220</v>
      </c>
      <c r="Z135" t="s">
        <v>221</v>
      </c>
      <c r="AA135" t="s">
        <v>236</v>
      </c>
      <c r="AB135" t="s">
        <v>237</v>
      </c>
      <c r="AC135" s="8" t="s">
        <v>229</v>
      </c>
    </row>
    <row r="136" spans="1:29" x14ac:dyDescent="0.25">
      <c r="A136" s="4">
        <v>70</v>
      </c>
      <c r="B136" s="4" t="s">
        <v>212</v>
      </c>
      <c r="C136">
        <v>3</v>
      </c>
      <c r="D136">
        <v>2</v>
      </c>
      <c r="E136" t="s">
        <v>213</v>
      </c>
      <c r="F136" t="s">
        <v>70</v>
      </c>
      <c r="G136" t="s">
        <v>227</v>
      </c>
      <c r="H136" t="s">
        <v>228</v>
      </c>
      <c r="I136" t="s">
        <v>216</v>
      </c>
      <c r="J136" t="s">
        <v>53</v>
      </c>
      <c r="K136" s="12">
        <v>0</v>
      </c>
      <c r="N136" s="25">
        <v>14072.3</v>
      </c>
      <c r="O136" s="12">
        <v>2</v>
      </c>
      <c r="R136" s="25">
        <v>14559.1</v>
      </c>
      <c r="S136" t="s">
        <v>52</v>
      </c>
      <c r="T136">
        <v>0</v>
      </c>
      <c r="U136">
        <v>0</v>
      </c>
      <c r="W136" t="s">
        <v>218</v>
      </c>
      <c r="X136" t="s">
        <v>219</v>
      </c>
      <c r="Y136" t="s">
        <v>222</v>
      </c>
      <c r="Z136" t="s">
        <v>223</v>
      </c>
      <c r="AA136" t="s">
        <v>236</v>
      </c>
      <c r="AB136" t="s">
        <v>237</v>
      </c>
      <c r="AC136" s="8" t="s">
        <v>229</v>
      </c>
    </row>
    <row r="137" spans="1:29" x14ac:dyDescent="0.25">
      <c r="A137" s="4">
        <v>70</v>
      </c>
      <c r="B137" s="4" t="s">
        <v>212</v>
      </c>
      <c r="C137">
        <v>3</v>
      </c>
      <c r="D137">
        <v>2</v>
      </c>
      <c r="E137" t="s">
        <v>213</v>
      </c>
      <c r="F137" t="s">
        <v>70</v>
      </c>
      <c r="G137" t="s">
        <v>227</v>
      </c>
      <c r="H137" t="s">
        <v>228</v>
      </c>
      <c r="I137" t="s">
        <v>216</v>
      </c>
      <c r="J137" t="s">
        <v>217</v>
      </c>
      <c r="K137" s="12">
        <v>0</v>
      </c>
      <c r="N137" s="25">
        <v>352.4</v>
      </c>
      <c r="O137" s="12">
        <v>2</v>
      </c>
      <c r="R137" s="25">
        <v>594.6</v>
      </c>
      <c r="S137" t="s">
        <v>52</v>
      </c>
      <c r="T137">
        <v>0</v>
      </c>
      <c r="U137">
        <v>0</v>
      </c>
      <c r="W137" t="s">
        <v>218</v>
      </c>
      <c r="X137" t="s">
        <v>219</v>
      </c>
      <c r="Y137" t="s">
        <v>222</v>
      </c>
      <c r="Z137" t="s">
        <v>223</v>
      </c>
      <c r="AA137" t="s">
        <v>236</v>
      </c>
      <c r="AB137" t="s">
        <v>237</v>
      </c>
      <c r="AC137" s="8" t="s">
        <v>229</v>
      </c>
    </row>
    <row r="138" spans="1:29" x14ac:dyDescent="0.25">
      <c r="A138" s="4">
        <v>70</v>
      </c>
      <c r="B138" s="4" t="s">
        <v>212</v>
      </c>
      <c r="C138">
        <v>3</v>
      </c>
      <c r="D138">
        <v>2</v>
      </c>
      <c r="E138" t="s">
        <v>213</v>
      </c>
      <c r="F138" t="s">
        <v>70</v>
      </c>
      <c r="G138" t="s">
        <v>227</v>
      </c>
      <c r="H138" t="s">
        <v>228</v>
      </c>
      <c r="I138" t="s">
        <v>216</v>
      </c>
      <c r="J138" t="s">
        <v>53</v>
      </c>
      <c r="K138" s="12">
        <v>1</v>
      </c>
      <c r="N138" s="25">
        <v>14003.4</v>
      </c>
      <c r="O138" s="12">
        <v>2</v>
      </c>
      <c r="R138" s="25">
        <v>14559.1</v>
      </c>
      <c r="S138" t="s">
        <v>52</v>
      </c>
      <c r="T138">
        <v>0</v>
      </c>
      <c r="U138">
        <v>0</v>
      </c>
      <c r="W138" t="s">
        <v>220</v>
      </c>
      <c r="X138" t="s">
        <v>221</v>
      </c>
      <c r="Y138" t="s">
        <v>222</v>
      </c>
      <c r="Z138" t="s">
        <v>223</v>
      </c>
      <c r="AA138" t="s">
        <v>236</v>
      </c>
      <c r="AB138" t="s">
        <v>237</v>
      </c>
      <c r="AC138" s="8" t="s">
        <v>229</v>
      </c>
    </row>
    <row r="139" spans="1:29" x14ac:dyDescent="0.25">
      <c r="A139" s="4">
        <v>70</v>
      </c>
      <c r="B139" s="4" t="s">
        <v>212</v>
      </c>
      <c r="C139">
        <v>3</v>
      </c>
      <c r="D139">
        <v>2</v>
      </c>
      <c r="E139" t="s">
        <v>213</v>
      </c>
      <c r="F139" t="s">
        <v>70</v>
      </c>
      <c r="G139" t="s">
        <v>227</v>
      </c>
      <c r="H139" t="s">
        <v>228</v>
      </c>
      <c r="I139" t="s">
        <v>216</v>
      </c>
      <c r="J139" t="s">
        <v>217</v>
      </c>
      <c r="K139" s="12">
        <v>1</v>
      </c>
      <c r="N139" s="25">
        <v>850.1</v>
      </c>
      <c r="O139" s="12">
        <v>2</v>
      </c>
      <c r="R139" s="25">
        <v>594.6</v>
      </c>
      <c r="S139" t="s">
        <v>52</v>
      </c>
      <c r="T139">
        <v>0</v>
      </c>
      <c r="U139">
        <v>0</v>
      </c>
      <c r="W139" t="s">
        <v>220</v>
      </c>
      <c r="X139" t="s">
        <v>221</v>
      </c>
      <c r="Y139" t="s">
        <v>222</v>
      </c>
      <c r="Z139" t="s">
        <v>223</v>
      </c>
      <c r="AA139" t="s">
        <v>236</v>
      </c>
      <c r="AB139" t="s">
        <v>237</v>
      </c>
      <c r="AC139" s="8" t="s">
        <v>229</v>
      </c>
    </row>
    <row r="140" spans="1:29" x14ac:dyDescent="0.25">
      <c r="A140" s="4">
        <v>70</v>
      </c>
      <c r="B140" s="4" t="s">
        <v>212</v>
      </c>
      <c r="C140">
        <v>3</v>
      </c>
      <c r="D140">
        <v>3</v>
      </c>
      <c r="E140" t="s">
        <v>213</v>
      </c>
      <c r="F140" t="s">
        <v>70</v>
      </c>
      <c r="G140" t="s">
        <v>227</v>
      </c>
      <c r="H140" t="s">
        <v>228</v>
      </c>
      <c r="I140" t="s">
        <v>216</v>
      </c>
      <c r="J140" t="s">
        <v>53</v>
      </c>
      <c r="K140" s="12">
        <v>0</v>
      </c>
      <c r="N140" s="25">
        <v>14010.1</v>
      </c>
      <c r="O140" s="12">
        <v>1</v>
      </c>
      <c r="R140" s="25">
        <v>14070.1</v>
      </c>
      <c r="S140" t="s">
        <v>52</v>
      </c>
      <c r="T140">
        <v>0</v>
      </c>
      <c r="U140">
        <v>0</v>
      </c>
      <c r="W140" t="s">
        <v>218</v>
      </c>
      <c r="X140" t="s">
        <v>219</v>
      </c>
      <c r="Y140" t="s">
        <v>220</v>
      </c>
      <c r="Z140" t="s">
        <v>221</v>
      </c>
      <c r="AA140" t="s">
        <v>236</v>
      </c>
      <c r="AB140" t="s">
        <v>237</v>
      </c>
      <c r="AC140" s="8" t="s">
        <v>229</v>
      </c>
    </row>
    <row r="141" spans="1:29" x14ac:dyDescent="0.25">
      <c r="A141" s="4">
        <v>70</v>
      </c>
      <c r="B141" s="4" t="s">
        <v>212</v>
      </c>
      <c r="C141">
        <v>3</v>
      </c>
      <c r="D141">
        <v>3</v>
      </c>
      <c r="E141" t="s">
        <v>213</v>
      </c>
      <c r="F141" t="s">
        <v>70</v>
      </c>
      <c r="G141" t="s">
        <v>227</v>
      </c>
      <c r="H141" t="s">
        <v>228</v>
      </c>
      <c r="I141" t="s">
        <v>216</v>
      </c>
      <c r="J141" t="s">
        <v>217</v>
      </c>
      <c r="K141" s="12">
        <v>0</v>
      </c>
      <c r="N141" s="25">
        <v>245.2</v>
      </c>
      <c r="O141" s="12">
        <v>1</v>
      </c>
      <c r="R141" s="25">
        <v>200.6</v>
      </c>
      <c r="S141" t="s">
        <v>52</v>
      </c>
      <c r="T141">
        <v>0</v>
      </c>
      <c r="U141">
        <v>0</v>
      </c>
      <c r="W141" t="s">
        <v>218</v>
      </c>
      <c r="X141" t="s">
        <v>219</v>
      </c>
      <c r="Y141" t="s">
        <v>220</v>
      </c>
      <c r="Z141" t="s">
        <v>221</v>
      </c>
      <c r="AA141" t="s">
        <v>236</v>
      </c>
      <c r="AB141" t="s">
        <v>237</v>
      </c>
      <c r="AC141" s="8" t="s">
        <v>229</v>
      </c>
    </row>
    <row r="142" spans="1:29" x14ac:dyDescent="0.25">
      <c r="A142" s="4">
        <v>70</v>
      </c>
      <c r="B142" s="4" t="s">
        <v>212</v>
      </c>
      <c r="C142">
        <v>3</v>
      </c>
      <c r="D142">
        <v>3</v>
      </c>
      <c r="E142" t="s">
        <v>213</v>
      </c>
      <c r="F142" t="s">
        <v>70</v>
      </c>
      <c r="G142" t="s">
        <v>227</v>
      </c>
      <c r="H142" t="s">
        <v>228</v>
      </c>
      <c r="I142" t="s">
        <v>216</v>
      </c>
      <c r="J142" t="s">
        <v>53</v>
      </c>
      <c r="K142" s="12">
        <v>0</v>
      </c>
      <c r="N142" s="25">
        <v>14010.1</v>
      </c>
      <c r="O142" s="12">
        <v>2</v>
      </c>
      <c r="R142" s="25">
        <v>14106.1</v>
      </c>
      <c r="S142" t="s">
        <v>52</v>
      </c>
      <c r="T142">
        <v>0</v>
      </c>
      <c r="U142">
        <v>0</v>
      </c>
      <c r="W142" t="s">
        <v>218</v>
      </c>
      <c r="X142" t="s">
        <v>219</v>
      </c>
      <c r="Y142" t="s">
        <v>222</v>
      </c>
      <c r="Z142" t="s">
        <v>223</v>
      </c>
      <c r="AA142" t="s">
        <v>236</v>
      </c>
      <c r="AB142" t="s">
        <v>237</v>
      </c>
      <c r="AC142" s="8" t="s">
        <v>229</v>
      </c>
    </row>
    <row r="143" spans="1:29" x14ac:dyDescent="0.25">
      <c r="A143" s="4">
        <v>70</v>
      </c>
      <c r="B143" s="4" t="s">
        <v>212</v>
      </c>
      <c r="C143">
        <v>3</v>
      </c>
      <c r="D143">
        <v>3</v>
      </c>
      <c r="E143" t="s">
        <v>213</v>
      </c>
      <c r="F143" t="s">
        <v>70</v>
      </c>
      <c r="G143" t="s">
        <v>227</v>
      </c>
      <c r="H143" t="s">
        <v>228</v>
      </c>
      <c r="I143" t="s">
        <v>216</v>
      </c>
      <c r="J143" t="s">
        <v>217</v>
      </c>
      <c r="K143" s="12">
        <v>0</v>
      </c>
      <c r="N143" s="25">
        <v>245.2</v>
      </c>
      <c r="O143" s="12">
        <v>2</v>
      </c>
      <c r="R143" s="25">
        <v>350.4</v>
      </c>
      <c r="S143" t="s">
        <v>52</v>
      </c>
      <c r="T143">
        <v>0</v>
      </c>
      <c r="U143">
        <v>0</v>
      </c>
      <c r="W143" t="s">
        <v>218</v>
      </c>
      <c r="X143" t="s">
        <v>219</v>
      </c>
      <c r="Y143" t="s">
        <v>222</v>
      </c>
      <c r="Z143" t="s">
        <v>223</v>
      </c>
      <c r="AA143" t="s">
        <v>236</v>
      </c>
      <c r="AB143" t="s">
        <v>237</v>
      </c>
      <c r="AC143" s="8" t="s">
        <v>229</v>
      </c>
    </row>
    <row r="144" spans="1:29" x14ac:dyDescent="0.25">
      <c r="A144" s="4">
        <v>70</v>
      </c>
      <c r="B144" s="4" t="s">
        <v>212</v>
      </c>
      <c r="C144">
        <v>3</v>
      </c>
      <c r="D144">
        <v>3</v>
      </c>
      <c r="E144" t="s">
        <v>213</v>
      </c>
      <c r="F144" t="s">
        <v>70</v>
      </c>
      <c r="G144" t="s">
        <v>227</v>
      </c>
      <c r="H144" t="s">
        <v>228</v>
      </c>
      <c r="I144" t="s">
        <v>216</v>
      </c>
      <c r="J144" t="s">
        <v>53</v>
      </c>
      <c r="K144" s="12">
        <v>1</v>
      </c>
      <c r="N144" s="25">
        <v>14070.1</v>
      </c>
      <c r="O144" s="12">
        <v>2</v>
      </c>
      <c r="R144" s="25">
        <v>14106.1</v>
      </c>
      <c r="S144" t="s">
        <v>52</v>
      </c>
      <c r="T144">
        <v>0</v>
      </c>
      <c r="U144">
        <v>0</v>
      </c>
      <c r="W144" t="s">
        <v>220</v>
      </c>
      <c r="X144" t="s">
        <v>221</v>
      </c>
      <c r="Y144" t="s">
        <v>222</v>
      </c>
      <c r="Z144" t="s">
        <v>223</v>
      </c>
      <c r="AA144" t="s">
        <v>236</v>
      </c>
      <c r="AB144" t="s">
        <v>237</v>
      </c>
      <c r="AC144" s="8" t="s">
        <v>229</v>
      </c>
    </row>
    <row r="145" spans="1:29" x14ac:dyDescent="0.25">
      <c r="A145" s="4">
        <v>70</v>
      </c>
      <c r="B145" s="4" t="s">
        <v>212</v>
      </c>
      <c r="C145">
        <v>3</v>
      </c>
      <c r="D145">
        <v>3</v>
      </c>
      <c r="E145" t="s">
        <v>213</v>
      </c>
      <c r="F145" t="s">
        <v>70</v>
      </c>
      <c r="G145" t="s">
        <v>227</v>
      </c>
      <c r="H145" t="s">
        <v>228</v>
      </c>
      <c r="I145" t="s">
        <v>216</v>
      </c>
      <c r="J145" t="s">
        <v>217</v>
      </c>
      <c r="K145" s="12">
        <v>1</v>
      </c>
      <c r="N145" s="25">
        <v>200.6</v>
      </c>
      <c r="O145" s="12">
        <v>2</v>
      </c>
      <c r="R145" s="25">
        <v>350.4</v>
      </c>
      <c r="S145" t="s">
        <v>52</v>
      </c>
      <c r="T145">
        <v>0</v>
      </c>
      <c r="U145">
        <v>0</v>
      </c>
      <c r="W145" t="s">
        <v>220</v>
      </c>
      <c r="X145" t="s">
        <v>221</v>
      </c>
      <c r="Y145" t="s">
        <v>222</v>
      </c>
      <c r="Z145" t="s">
        <v>223</v>
      </c>
      <c r="AA145" t="s">
        <v>236</v>
      </c>
      <c r="AB145" t="s">
        <v>237</v>
      </c>
      <c r="AC145" s="8" t="s">
        <v>229</v>
      </c>
    </row>
    <row r="146" spans="1:29" x14ac:dyDescent="0.25">
      <c r="A146">
        <v>71</v>
      </c>
      <c r="B146" t="s">
        <v>258</v>
      </c>
      <c r="C146">
        <v>1</v>
      </c>
      <c r="D146">
        <v>1</v>
      </c>
      <c r="E146" t="s">
        <v>213</v>
      </c>
      <c r="F146" t="s">
        <v>70</v>
      </c>
      <c r="G146" t="s">
        <v>271</v>
      </c>
      <c r="H146" t="s">
        <v>272</v>
      </c>
      <c r="I146" t="s">
        <v>273</v>
      </c>
      <c r="J146" t="s">
        <v>53</v>
      </c>
      <c r="K146" s="12">
        <v>0</v>
      </c>
      <c r="N146" s="24">
        <v>0.8</v>
      </c>
      <c r="O146" s="12">
        <v>1</v>
      </c>
      <c r="R146" s="24">
        <v>0.83</v>
      </c>
      <c r="S146" t="s">
        <v>52</v>
      </c>
      <c r="T146">
        <v>0</v>
      </c>
      <c r="U146">
        <v>0</v>
      </c>
      <c r="W146" t="s">
        <v>218</v>
      </c>
      <c r="X146" t="s">
        <v>218</v>
      </c>
      <c r="Y146" t="s">
        <v>262</v>
      </c>
      <c r="Z146" t="s">
        <v>276</v>
      </c>
      <c r="AA146" t="s">
        <v>279</v>
      </c>
      <c r="AB146" t="s">
        <v>280</v>
      </c>
    </row>
    <row r="147" spans="1:29" x14ac:dyDescent="0.25">
      <c r="A147">
        <v>71</v>
      </c>
      <c r="B147" t="s">
        <v>258</v>
      </c>
      <c r="C147">
        <v>1</v>
      </c>
      <c r="D147">
        <v>1</v>
      </c>
      <c r="E147" t="s">
        <v>213</v>
      </c>
      <c r="F147" t="s">
        <v>70</v>
      </c>
      <c r="G147" t="s">
        <v>271</v>
      </c>
      <c r="H147" t="s">
        <v>272</v>
      </c>
      <c r="I147" t="s">
        <v>273</v>
      </c>
      <c r="J147" t="s">
        <v>274</v>
      </c>
      <c r="K147" s="12">
        <v>0</v>
      </c>
      <c r="N147" s="24">
        <v>0.1</v>
      </c>
      <c r="O147" s="12">
        <v>1</v>
      </c>
      <c r="R147" s="24">
        <v>0.06</v>
      </c>
      <c r="S147" t="s">
        <v>52</v>
      </c>
      <c r="T147">
        <v>0</v>
      </c>
      <c r="U147">
        <v>0</v>
      </c>
      <c r="W147" t="s">
        <v>218</v>
      </c>
      <c r="X147" t="s">
        <v>218</v>
      </c>
      <c r="Y147" t="s">
        <v>262</v>
      </c>
      <c r="Z147" t="s">
        <v>276</v>
      </c>
      <c r="AA147" t="s">
        <v>279</v>
      </c>
      <c r="AB147" t="s">
        <v>280</v>
      </c>
    </row>
    <row r="148" spans="1:29" x14ac:dyDescent="0.25">
      <c r="A148">
        <v>71</v>
      </c>
      <c r="B148" t="s">
        <v>258</v>
      </c>
      <c r="C148">
        <v>1</v>
      </c>
      <c r="D148">
        <v>1</v>
      </c>
      <c r="E148" t="s">
        <v>213</v>
      </c>
      <c r="F148" t="s">
        <v>70</v>
      </c>
      <c r="G148" t="s">
        <v>271</v>
      </c>
      <c r="H148" t="s">
        <v>272</v>
      </c>
      <c r="I148" t="s">
        <v>273</v>
      </c>
      <c r="J148" t="s">
        <v>53</v>
      </c>
      <c r="K148" s="12">
        <v>0</v>
      </c>
      <c r="N148" s="24">
        <v>0.8</v>
      </c>
      <c r="O148" s="12">
        <v>2</v>
      </c>
      <c r="R148" s="24">
        <v>0.82</v>
      </c>
      <c r="S148" t="s">
        <v>52</v>
      </c>
      <c r="T148">
        <v>0</v>
      </c>
      <c r="U148">
        <v>0</v>
      </c>
      <c r="W148" t="s">
        <v>218</v>
      </c>
      <c r="X148" t="s">
        <v>218</v>
      </c>
      <c r="Y148" t="s">
        <v>263</v>
      </c>
      <c r="Z148" t="s">
        <v>275</v>
      </c>
      <c r="AA148" t="s">
        <v>279</v>
      </c>
      <c r="AB148" t="s">
        <v>280</v>
      </c>
    </row>
    <row r="149" spans="1:29" x14ac:dyDescent="0.25">
      <c r="A149">
        <v>71</v>
      </c>
      <c r="B149" t="s">
        <v>258</v>
      </c>
      <c r="C149">
        <v>1</v>
      </c>
      <c r="D149">
        <v>1</v>
      </c>
      <c r="E149" t="s">
        <v>213</v>
      </c>
      <c r="F149" t="s">
        <v>70</v>
      </c>
      <c r="G149" t="s">
        <v>271</v>
      </c>
      <c r="H149" t="s">
        <v>272</v>
      </c>
      <c r="I149" t="s">
        <v>273</v>
      </c>
      <c r="J149" t="s">
        <v>274</v>
      </c>
      <c r="K149" s="12">
        <v>0</v>
      </c>
      <c r="N149" s="24">
        <v>0.1</v>
      </c>
      <c r="O149" s="12">
        <v>2</v>
      </c>
      <c r="R149" s="24">
        <v>0.08</v>
      </c>
      <c r="S149" t="s">
        <v>52</v>
      </c>
      <c r="T149">
        <v>0</v>
      </c>
      <c r="U149">
        <v>0</v>
      </c>
      <c r="W149" t="s">
        <v>218</v>
      </c>
      <c r="X149" t="s">
        <v>218</v>
      </c>
      <c r="Y149" t="s">
        <v>263</v>
      </c>
      <c r="Z149" t="s">
        <v>275</v>
      </c>
      <c r="AA149" t="s">
        <v>279</v>
      </c>
      <c r="AB149" t="s">
        <v>280</v>
      </c>
    </row>
    <row r="150" spans="1:29" x14ac:dyDescent="0.25">
      <c r="A150">
        <v>71</v>
      </c>
      <c r="B150" t="s">
        <v>258</v>
      </c>
      <c r="C150">
        <v>1</v>
      </c>
      <c r="D150">
        <v>1</v>
      </c>
      <c r="E150" t="s">
        <v>213</v>
      </c>
      <c r="F150" t="s">
        <v>70</v>
      </c>
      <c r="G150" t="s">
        <v>271</v>
      </c>
      <c r="H150" t="s">
        <v>272</v>
      </c>
      <c r="I150" t="s">
        <v>273</v>
      </c>
      <c r="J150" t="s">
        <v>53</v>
      </c>
      <c r="K150" s="12">
        <v>1</v>
      </c>
      <c r="N150" s="24">
        <v>0.83</v>
      </c>
      <c r="O150" s="12">
        <v>2</v>
      </c>
      <c r="R150" s="24">
        <v>0.82</v>
      </c>
      <c r="S150" t="s">
        <v>52</v>
      </c>
      <c r="T150">
        <v>0</v>
      </c>
      <c r="U150">
        <v>0</v>
      </c>
      <c r="W150" t="s">
        <v>262</v>
      </c>
      <c r="X150" t="s">
        <v>276</v>
      </c>
      <c r="Y150" t="s">
        <v>263</v>
      </c>
      <c r="Z150" t="s">
        <v>275</v>
      </c>
      <c r="AA150" t="s">
        <v>279</v>
      </c>
      <c r="AB150" t="s">
        <v>280</v>
      </c>
    </row>
    <row r="151" spans="1:29" x14ac:dyDescent="0.25">
      <c r="A151">
        <v>71</v>
      </c>
      <c r="B151" t="s">
        <v>258</v>
      </c>
      <c r="C151">
        <v>1</v>
      </c>
      <c r="D151">
        <v>1</v>
      </c>
      <c r="E151" t="s">
        <v>213</v>
      </c>
      <c r="F151" t="s">
        <v>70</v>
      </c>
      <c r="G151" t="s">
        <v>271</v>
      </c>
      <c r="H151" t="s">
        <v>272</v>
      </c>
      <c r="I151" t="s">
        <v>273</v>
      </c>
      <c r="J151" t="s">
        <v>274</v>
      </c>
      <c r="K151" s="12">
        <v>1</v>
      </c>
      <c r="N151" s="24">
        <v>0.06</v>
      </c>
      <c r="O151" s="12">
        <v>2</v>
      </c>
      <c r="R151" s="24">
        <v>0.08</v>
      </c>
      <c r="S151" t="s">
        <v>52</v>
      </c>
      <c r="T151">
        <v>0</v>
      </c>
      <c r="U151">
        <v>0</v>
      </c>
      <c r="W151" t="s">
        <v>262</v>
      </c>
      <c r="X151" t="s">
        <v>276</v>
      </c>
      <c r="Y151" t="s">
        <v>263</v>
      </c>
      <c r="Z151" t="s">
        <v>275</v>
      </c>
      <c r="AA151" t="s">
        <v>279</v>
      </c>
      <c r="AB151" t="s">
        <v>280</v>
      </c>
    </row>
    <row r="152" spans="1:29" x14ac:dyDescent="0.25">
      <c r="A152">
        <v>71</v>
      </c>
      <c r="B152" t="s">
        <v>258</v>
      </c>
      <c r="C152">
        <v>1</v>
      </c>
      <c r="D152">
        <v>2</v>
      </c>
      <c r="E152" t="s">
        <v>213</v>
      </c>
      <c r="F152" t="s">
        <v>70</v>
      </c>
      <c r="G152" t="s">
        <v>271</v>
      </c>
      <c r="H152" t="s">
        <v>272</v>
      </c>
      <c r="I152" t="s">
        <v>273</v>
      </c>
      <c r="J152" t="s">
        <v>53</v>
      </c>
      <c r="K152" s="12">
        <v>0</v>
      </c>
      <c r="N152" s="24">
        <v>0.92</v>
      </c>
      <c r="O152" s="12">
        <v>1</v>
      </c>
      <c r="R152" s="24">
        <v>0.96</v>
      </c>
      <c r="S152" t="s">
        <v>52</v>
      </c>
      <c r="T152">
        <v>0</v>
      </c>
      <c r="U152">
        <v>0</v>
      </c>
      <c r="W152" t="s">
        <v>218</v>
      </c>
      <c r="X152" t="s">
        <v>218</v>
      </c>
      <c r="Y152" t="s">
        <v>262</v>
      </c>
      <c r="Z152" t="s">
        <v>276</v>
      </c>
      <c r="AA152" t="s">
        <v>279</v>
      </c>
      <c r="AB152" t="s">
        <v>280</v>
      </c>
    </row>
    <row r="153" spans="1:29" x14ac:dyDescent="0.25">
      <c r="A153">
        <v>71</v>
      </c>
      <c r="B153" t="s">
        <v>258</v>
      </c>
      <c r="C153">
        <v>1</v>
      </c>
      <c r="D153">
        <v>2</v>
      </c>
      <c r="E153" t="s">
        <v>213</v>
      </c>
      <c r="F153" t="s">
        <v>70</v>
      </c>
      <c r="G153" t="s">
        <v>271</v>
      </c>
      <c r="H153" t="s">
        <v>272</v>
      </c>
      <c r="I153" t="s">
        <v>273</v>
      </c>
      <c r="J153" t="s">
        <v>274</v>
      </c>
      <c r="K153" s="12">
        <v>0</v>
      </c>
      <c r="N153" s="24">
        <v>7.0000000000000007E-2</v>
      </c>
      <c r="O153" s="12">
        <v>1</v>
      </c>
      <c r="R153" s="24">
        <v>0.12</v>
      </c>
      <c r="S153" t="s">
        <v>52</v>
      </c>
      <c r="T153">
        <v>0</v>
      </c>
      <c r="U153">
        <v>0</v>
      </c>
      <c r="W153" t="s">
        <v>218</v>
      </c>
      <c r="X153" t="s">
        <v>218</v>
      </c>
      <c r="Y153" t="s">
        <v>262</v>
      </c>
      <c r="Z153" t="s">
        <v>276</v>
      </c>
      <c r="AA153" t="s">
        <v>279</v>
      </c>
      <c r="AB153" t="s">
        <v>280</v>
      </c>
    </row>
    <row r="154" spans="1:29" x14ac:dyDescent="0.25">
      <c r="A154">
        <v>71</v>
      </c>
      <c r="B154" t="s">
        <v>258</v>
      </c>
      <c r="C154">
        <v>1</v>
      </c>
      <c r="D154">
        <v>2</v>
      </c>
      <c r="E154" t="s">
        <v>213</v>
      </c>
      <c r="F154" t="s">
        <v>70</v>
      </c>
      <c r="G154" t="s">
        <v>271</v>
      </c>
      <c r="H154" t="s">
        <v>272</v>
      </c>
      <c r="I154" t="s">
        <v>273</v>
      </c>
      <c r="J154" t="s">
        <v>53</v>
      </c>
      <c r="K154" s="12">
        <v>0</v>
      </c>
      <c r="N154" s="24">
        <v>0.92</v>
      </c>
      <c r="O154" s="12">
        <v>2</v>
      </c>
      <c r="R154" s="24">
        <v>0.85</v>
      </c>
      <c r="S154" t="s">
        <v>52</v>
      </c>
      <c r="T154">
        <v>0</v>
      </c>
      <c r="U154">
        <v>0</v>
      </c>
      <c r="W154" t="s">
        <v>218</v>
      </c>
      <c r="X154" t="s">
        <v>218</v>
      </c>
      <c r="Y154" t="s">
        <v>263</v>
      </c>
      <c r="Z154" t="s">
        <v>275</v>
      </c>
      <c r="AA154" t="s">
        <v>279</v>
      </c>
      <c r="AB154" t="s">
        <v>280</v>
      </c>
    </row>
    <row r="155" spans="1:29" x14ac:dyDescent="0.25">
      <c r="A155">
        <v>71</v>
      </c>
      <c r="B155" t="s">
        <v>258</v>
      </c>
      <c r="C155">
        <v>1</v>
      </c>
      <c r="D155">
        <v>2</v>
      </c>
      <c r="E155" t="s">
        <v>213</v>
      </c>
      <c r="F155" t="s">
        <v>70</v>
      </c>
      <c r="G155" t="s">
        <v>271</v>
      </c>
      <c r="H155" t="s">
        <v>272</v>
      </c>
      <c r="I155" t="s">
        <v>273</v>
      </c>
      <c r="J155" t="s">
        <v>274</v>
      </c>
      <c r="K155" s="12">
        <v>0</v>
      </c>
      <c r="N155" s="24">
        <v>7.0000000000000007E-2</v>
      </c>
      <c r="O155" s="12">
        <v>2</v>
      </c>
      <c r="R155" s="24">
        <v>0.12</v>
      </c>
      <c r="S155" t="s">
        <v>52</v>
      </c>
      <c r="T155">
        <v>0</v>
      </c>
      <c r="U155">
        <v>0</v>
      </c>
      <c r="W155" t="s">
        <v>218</v>
      </c>
      <c r="X155" t="s">
        <v>218</v>
      </c>
      <c r="Y155" t="s">
        <v>263</v>
      </c>
      <c r="Z155" t="s">
        <v>275</v>
      </c>
      <c r="AA155" t="s">
        <v>279</v>
      </c>
      <c r="AB155" t="s">
        <v>280</v>
      </c>
    </row>
    <row r="156" spans="1:29" x14ac:dyDescent="0.25">
      <c r="A156">
        <v>71</v>
      </c>
      <c r="B156" t="s">
        <v>258</v>
      </c>
      <c r="C156">
        <v>1</v>
      </c>
      <c r="D156">
        <v>2</v>
      </c>
      <c r="E156" t="s">
        <v>213</v>
      </c>
      <c r="F156" t="s">
        <v>70</v>
      </c>
      <c r="G156" t="s">
        <v>271</v>
      </c>
      <c r="H156" t="s">
        <v>272</v>
      </c>
      <c r="I156" t="s">
        <v>273</v>
      </c>
      <c r="J156" t="s">
        <v>53</v>
      </c>
      <c r="K156" s="12">
        <v>1</v>
      </c>
      <c r="N156" s="24">
        <v>0.96</v>
      </c>
      <c r="O156" s="12">
        <v>2</v>
      </c>
      <c r="R156" s="24">
        <v>0.85</v>
      </c>
      <c r="S156" t="s">
        <v>52</v>
      </c>
      <c r="T156">
        <v>0</v>
      </c>
      <c r="U156">
        <v>0</v>
      </c>
      <c r="W156" t="s">
        <v>262</v>
      </c>
      <c r="X156" t="s">
        <v>276</v>
      </c>
      <c r="Y156" t="s">
        <v>263</v>
      </c>
      <c r="Z156" t="s">
        <v>275</v>
      </c>
      <c r="AA156" t="s">
        <v>279</v>
      </c>
      <c r="AB156" t="s">
        <v>280</v>
      </c>
    </row>
    <row r="157" spans="1:29" x14ac:dyDescent="0.25">
      <c r="A157">
        <v>71</v>
      </c>
      <c r="B157" t="s">
        <v>258</v>
      </c>
      <c r="C157">
        <v>1</v>
      </c>
      <c r="D157">
        <v>2</v>
      </c>
      <c r="E157" t="s">
        <v>213</v>
      </c>
      <c r="F157" t="s">
        <v>70</v>
      </c>
      <c r="G157" t="s">
        <v>271</v>
      </c>
      <c r="H157" t="s">
        <v>272</v>
      </c>
      <c r="I157" t="s">
        <v>273</v>
      </c>
      <c r="J157" t="s">
        <v>274</v>
      </c>
      <c r="K157" s="12">
        <v>1</v>
      </c>
      <c r="N157" s="24">
        <v>0.12</v>
      </c>
      <c r="O157" s="12">
        <v>2</v>
      </c>
      <c r="R157" s="24">
        <v>0.12</v>
      </c>
      <c r="S157" t="s">
        <v>52</v>
      </c>
      <c r="T157">
        <v>0</v>
      </c>
      <c r="U157">
        <v>0</v>
      </c>
      <c r="W157" t="s">
        <v>262</v>
      </c>
      <c r="X157" t="s">
        <v>276</v>
      </c>
      <c r="Y157" t="s">
        <v>263</v>
      </c>
      <c r="Z157" t="s">
        <v>275</v>
      </c>
      <c r="AA157" t="s">
        <v>279</v>
      </c>
      <c r="AB157" t="s">
        <v>280</v>
      </c>
    </row>
    <row r="158" spans="1:29" x14ac:dyDescent="0.25">
      <c r="A158">
        <v>71</v>
      </c>
      <c r="B158" t="s">
        <v>258</v>
      </c>
      <c r="C158">
        <v>1</v>
      </c>
      <c r="D158">
        <v>3</v>
      </c>
      <c r="E158" t="s">
        <v>213</v>
      </c>
      <c r="F158" t="s">
        <v>70</v>
      </c>
      <c r="G158" t="s">
        <v>271</v>
      </c>
      <c r="H158" t="s">
        <v>272</v>
      </c>
      <c r="I158" t="s">
        <v>273</v>
      </c>
      <c r="J158" t="s">
        <v>53</v>
      </c>
      <c r="K158" s="12">
        <v>0</v>
      </c>
      <c r="N158" s="24">
        <v>0.89</v>
      </c>
      <c r="O158" s="12">
        <v>1</v>
      </c>
      <c r="R158" s="24">
        <v>0.87</v>
      </c>
      <c r="S158" t="s">
        <v>52</v>
      </c>
      <c r="T158">
        <v>0</v>
      </c>
      <c r="U158">
        <v>0</v>
      </c>
      <c r="W158" t="s">
        <v>218</v>
      </c>
      <c r="X158" t="s">
        <v>218</v>
      </c>
      <c r="Y158" t="s">
        <v>262</v>
      </c>
      <c r="Z158" t="s">
        <v>276</v>
      </c>
      <c r="AA158" t="s">
        <v>279</v>
      </c>
      <c r="AB158" t="s">
        <v>280</v>
      </c>
    </row>
    <row r="159" spans="1:29" x14ac:dyDescent="0.25">
      <c r="A159">
        <v>71</v>
      </c>
      <c r="B159" t="s">
        <v>258</v>
      </c>
      <c r="C159">
        <v>1</v>
      </c>
      <c r="D159">
        <v>3</v>
      </c>
      <c r="E159" t="s">
        <v>213</v>
      </c>
      <c r="F159" t="s">
        <v>70</v>
      </c>
      <c r="G159" t="s">
        <v>271</v>
      </c>
      <c r="H159" t="s">
        <v>272</v>
      </c>
      <c r="I159" t="s">
        <v>273</v>
      </c>
      <c r="J159" t="s">
        <v>274</v>
      </c>
      <c r="K159" s="12">
        <v>0</v>
      </c>
      <c r="N159" s="24">
        <v>7.0000000000000007E-2</v>
      </c>
      <c r="O159" s="12">
        <v>1</v>
      </c>
      <c r="R159" s="24">
        <v>0.06</v>
      </c>
      <c r="S159" t="s">
        <v>52</v>
      </c>
      <c r="T159">
        <v>0</v>
      </c>
      <c r="U159">
        <v>0</v>
      </c>
      <c r="W159" t="s">
        <v>218</v>
      </c>
      <c r="X159" t="s">
        <v>218</v>
      </c>
      <c r="Y159" t="s">
        <v>262</v>
      </c>
      <c r="Z159" t="s">
        <v>276</v>
      </c>
      <c r="AA159" t="s">
        <v>279</v>
      </c>
      <c r="AB159" t="s">
        <v>280</v>
      </c>
    </row>
    <row r="160" spans="1:29" x14ac:dyDescent="0.25">
      <c r="A160">
        <v>71</v>
      </c>
      <c r="B160" t="s">
        <v>258</v>
      </c>
      <c r="C160">
        <v>1</v>
      </c>
      <c r="D160">
        <v>3</v>
      </c>
      <c r="E160" t="s">
        <v>213</v>
      </c>
      <c r="F160" t="s">
        <v>70</v>
      </c>
      <c r="G160" t="s">
        <v>271</v>
      </c>
      <c r="H160" t="s">
        <v>272</v>
      </c>
      <c r="I160" t="s">
        <v>273</v>
      </c>
      <c r="J160" t="s">
        <v>53</v>
      </c>
      <c r="K160" s="12">
        <v>0</v>
      </c>
      <c r="N160" s="24">
        <v>0.89</v>
      </c>
      <c r="O160" s="12">
        <v>2</v>
      </c>
      <c r="R160" s="24">
        <v>0.86</v>
      </c>
      <c r="S160" t="s">
        <v>52</v>
      </c>
      <c r="T160">
        <v>0</v>
      </c>
      <c r="U160">
        <v>0</v>
      </c>
      <c r="W160" t="s">
        <v>218</v>
      </c>
      <c r="X160" t="s">
        <v>218</v>
      </c>
      <c r="Y160" t="s">
        <v>263</v>
      </c>
      <c r="Z160" t="s">
        <v>275</v>
      </c>
      <c r="AA160" t="s">
        <v>279</v>
      </c>
      <c r="AB160" t="s">
        <v>280</v>
      </c>
    </row>
    <row r="161" spans="1:28" x14ac:dyDescent="0.25">
      <c r="A161">
        <v>71</v>
      </c>
      <c r="B161" t="s">
        <v>258</v>
      </c>
      <c r="C161">
        <v>1</v>
      </c>
      <c r="D161">
        <v>3</v>
      </c>
      <c r="E161" t="s">
        <v>213</v>
      </c>
      <c r="F161" t="s">
        <v>70</v>
      </c>
      <c r="G161" t="s">
        <v>271</v>
      </c>
      <c r="H161" t="s">
        <v>272</v>
      </c>
      <c r="I161" t="s">
        <v>273</v>
      </c>
      <c r="J161" t="s">
        <v>274</v>
      </c>
      <c r="K161" s="12">
        <v>0</v>
      </c>
      <c r="N161" s="24">
        <v>7.0000000000000007E-2</v>
      </c>
      <c r="O161" s="12">
        <v>2</v>
      </c>
      <c r="R161" s="24">
        <v>0.09</v>
      </c>
      <c r="S161" t="s">
        <v>52</v>
      </c>
      <c r="T161">
        <v>0</v>
      </c>
      <c r="U161">
        <v>0</v>
      </c>
      <c r="W161" t="s">
        <v>218</v>
      </c>
      <c r="X161" t="s">
        <v>218</v>
      </c>
      <c r="Y161" t="s">
        <v>263</v>
      </c>
      <c r="Z161" t="s">
        <v>275</v>
      </c>
      <c r="AA161" t="s">
        <v>279</v>
      </c>
      <c r="AB161" t="s">
        <v>280</v>
      </c>
    </row>
    <row r="162" spans="1:28" x14ac:dyDescent="0.25">
      <c r="A162">
        <v>71</v>
      </c>
      <c r="B162" t="s">
        <v>258</v>
      </c>
      <c r="C162">
        <v>1</v>
      </c>
      <c r="D162">
        <v>3</v>
      </c>
      <c r="E162" t="s">
        <v>213</v>
      </c>
      <c r="F162" t="s">
        <v>70</v>
      </c>
      <c r="G162" t="s">
        <v>271</v>
      </c>
      <c r="H162" t="s">
        <v>272</v>
      </c>
      <c r="I162" t="s">
        <v>273</v>
      </c>
      <c r="J162" t="s">
        <v>53</v>
      </c>
      <c r="K162" s="12">
        <v>1</v>
      </c>
      <c r="N162" s="24">
        <v>0.87</v>
      </c>
      <c r="O162" s="12">
        <v>2</v>
      </c>
      <c r="R162" s="24">
        <v>0.86</v>
      </c>
      <c r="S162" t="s">
        <v>52</v>
      </c>
      <c r="T162">
        <v>0</v>
      </c>
      <c r="U162">
        <v>0</v>
      </c>
      <c r="W162" t="s">
        <v>262</v>
      </c>
      <c r="X162" t="s">
        <v>276</v>
      </c>
      <c r="Y162" t="s">
        <v>263</v>
      </c>
      <c r="Z162" t="s">
        <v>275</v>
      </c>
      <c r="AA162" t="s">
        <v>279</v>
      </c>
      <c r="AB162" t="s">
        <v>280</v>
      </c>
    </row>
    <row r="163" spans="1:28" x14ac:dyDescent="0.25">
      <c r="A163">
        <v>71</v>
      </c>
      <c r="B163" t="s">
        <v>258</v>
      </c>
      <c r="C163">
        <v>1</v>
      </c>
      <c r="D163">
        <v>3</v>
      </c>
      <c r="E163" t="s">
        <v>213</v>
      </c>
      <c r="F163" t="s">
        <v>70</v>
      </c>
      <c r="G163" t="s">
        <v>271</v>
      </c>
      <c r="H163" t="s">
        <v>272</v>
      </c>
      <c r="I163" t="s">
        <v>273</v>
      </c>
      <c r="J163" t="s">
        <v>274</v>
      </c>
      <c r="K163" s="12">
        <v>1</v>
      </c>
      <c r="N163" s="24">
        <v>0.06</v>
      </c>
      <c r="O163" s="12">
        <v>2</v>
      </c>
      <c r="R163" s="24">
        <v>0.09</v>
      </c>
      <c r="S163" t="s">
        <v>52</v>
      </c>
      <c r="T163">
        <v>0</v>
      </c>
      <c r="U163">
        <v>0</v>
      </c>
      <c r="W163" t="s">
        <v>262</v>
      </c>
      <c r="X163" t="s">
        <v>276</v>
      </c>
      <c r="Y163" t="s">
        <v>263</v>
      </c>
      <c r="Z163" t="s">
        <v>275</v>
      </c>
      <c r="AA163" t="s">
        <v>279</v>
      </c>
      <c r="AB163" t="s">
        <v>280</v>
      </c>
    </row>
    <row r="164" spans="1:28" x14ac:dyDescent="0.25">
      <c r="A164">
        <v>71</v>
      </c>
      <c r="B164" t="s">
        <v>258</v>
      </c>
      <c r="C164">
        <v>1</v>
      </c>
      <c r="D164">
        <v>4</v>
      </c>
      <c r="E164" t="s">
        <v>213</v>
      </c>
      <c r="F164" t="s">
        <v>70</v>
      </c>
      <c r="G164" t="s">
        <v>271</v>
      </c>
      <c r="H164" t="s">
        <v>272</v>
      </c>
      <c r="I164" t="s">
        <v>273</v>
      </c>
      <c r="J164" t="s">
        <v>53</v>
      </c>
      <c r="K164" s="12">
        <v>0</v>
      </c>
      <c r="N164" s="24">
        <v>0.83</v>
      </c>
      <c r="O164" s="12">
        <v>1</v>
      </c>
      <c r="R164" s="24">
        <v>0.82</v>
      </c>
      <c r="S164" t="s">
        <v>52</v>
      </c>
      <c r="T164">
        <v>0</v>
      </c>
      <c r="U164">
        <v>0</v>
      </c>
      <c r="W164" t="s">
        <v>218</v>
      </c>
      <c r="X164" t="s">
        <v>218</v>
      </c>
      <c r="Y164" t="s">
        <v>262</v>
      </c>
      <c r="Z164" t="s">
        <v>276</v>
      </c>
      <c r="AA164" t="s">
        <v>279</v>
      </c>
      <c r="AB164" t="s">
        <v>280</v>
      </c>
    </row>
    <row r="165" spans="1:28" x14ac:dyDescent="0.25">
      <c r="A165">
        <v>71</v>
      </c>
      <c r="B165" t="s">
        <v>258</v>
      </c>
      <c r="C165">
        <v>1</v>
      </c>
      <c r="D165">
        <v>4</v>
      </c>
      <c r="E165" t="s">
        <v>213</v>
      </c>
      <c r="F165" t="s">
        <v>70</v>
      </c>
      <c r="G165" t="s">
        <v>271</v>
      </c>
      <c r="H165" t="s">
        <v>272</v>
      </c>
      <c r="I165" t="s">
        <v>273</v>
      </c>
      <c r="J165" t="s">
        <v>274</v>
      </c>
      <c r="K165" s="12">
        <v>0</v>
      </c>
      <c r="N165" s="24">
        <v>0.1</v>
      </c>
      <c r="O165" s="12">
        <v>1</v>
      </c>
      <c r="R165" s="24">
        <v>0.09</v>
      </c>
      <c r="S165" t="s">
        <v>52</v>
      </c>
      <c r="T165">
        <v>0</v>
      </c>
      <c r="U165">
        <v>0</v>
      </c>
      <c r="W165" t="s">
        <v>218</v>
      </c>
      <c r="X165" t="s">
        <v>218</v>
      </c>
      <c r="Y165" t="s">
        <v>262</v>
      </c>
      <c r="Z165" t="s">
        <v>276</v>
      </c>
      <c r="AA165" t="s">
        <v>279</v>
      </c>
      <c r="AB165" t="s">
        <v>280</v>
      </c>
    </row>
    <row r="166" spans="1:28" x14ac:dyDescent="0.25">
      <c r="A166">
        <v>71</v>
      </c>
      <c r="B166" t="s">
        <v>258</v>
      </c>
      <c r="C166">
        <v>1</v>
      </c>
      <c r="D166">
        <v>4</v>
      </c>
      <c r="E166" t="s">
        <v>213</v>
      </c>
      <c r="F166" t="s">
        <v>70</v>
      </c>
      <c r="G166" t="s">
        <v>271</v>
      </c>
      <c r="H166" t="s">
        <v>272</v>
      </c>
      <c r="I166" t="s">
        <v>273</v>
      </c>
      <c r="J166" t="s">
        <v>53</v>
      </c>
      <c r="K166" s="12">
        <v>0</v>
      </c>
      <c r="N166" s="24">
        <v>0.83</v>
      </c>
      <c r="O166" s="12">
        <v>2</v>
      </c>
      <c r="R166" s="24">
        <v>0.86</v>
      </c>
      <c r="S166" t="s">
        <v>52</v>
      </c>
      <c r="T166">
        <v>0</v>
      </c>
      <c r="U166">
        <v>0</v>
      </c>
      <c r="W166" t="s">
        <v>218</v>
      </c>
      <c r="X166" t="s">
        <v>218</v>
      </c>
      <c r="Y166" t="s">
        <v>263</v>
      </c>
      <c r="Z166" t="s">
        <v>275</v>
      </c>
      <c r="AA166" t="s">
        <v>279</v>
      </c>
      <c r="AB166" t="s">
        <v>280</v>
      </c>
    </row>
    <row r="167" spans="1:28" x14ac:dyDescent="0.25">
      <c r="A167">
        <v>71</v>
      </c>
      <c r="B167" t="s">
        <v>258</v>
      </c>
      <c r="C167">
        <v>1</v>
      </c>
      <c r="D167">
        <v>4</v>
      </c>
      <c r="E167" t="s">
        <v>213</v>
      </c>
      <c r="F167" t="s">
        <v>70</v>
      </c>
      <c r="G167" t="s">
        <v>271</v>
      </c>
      <c r="H167" t="s">
        <v>272</v>
      </c>
      <c r="I167" t="s">
        <v>273</v>
      </c>
      <c r="J167" t="s">
        <v>274</v>
      </c>
      <c r="K167" s="12">
        <v>0</v>
      </c>
      <c r="N167" s="24">
        <v>0.1</v>
      </c>
      <c r="O167" s="12">
        <v>2</v>
      </c>
      <c r="R167" s="24">
        <v>0.1</v>
      </c>
      <c r="S167" t="s">
        <v>52</v>
      </c>
      <c r="T167">
        <v>0</v>
      </c>
      <c r="U167">
        <v>0</v>
      </c>
      <c r="W167" t="s">
        <v>218</v>
      </c>
      <c r="X167" t="s">
        <v>218</v>
      </c>
      <c r="Y167" t="s">
        <v>263</v>
      </c>
      <c r="Z167" t="s">
        <v>275</v>
      </c>
      <c r="AA167" t="s">
        <v>279</v>
      </c>
      <c r="AB167" t="s">
        <v>280</v>
      </c>
    </row>
    <row r="168" spans="1:28" x14ac:dyDescent="0.25">
      <c r="A168">
        <v>71</v>
      </c>
      <c r="B168" t="s">
        <v>258</v>
      </c>
      <c r="C168">
        <v>1</v>
      </c>
      <c r="D168">
        <v>4</v>
      </c>
      <c r="E168" t="s">
        <v>213</v>
      </c>
      <c r="F168" t="s">
        <v>70</v>
      </c>
      <c r="G168" t="s">
        <v>271</v>
      </c>
      <c r="H168" t="s">
        <v>272</v>
      </c>
      <c r="I168" t="s">
        <v>273</v>
      </c>
      <c r="J168" t="s">
        <v>53</v>
      </c>
      <c r="K168" s="12">
        <v>1</v>
      </c>
      <c r="N168" s="24">
        <v>0.82</v>
      </c>
      <c r="O168" s="12">
        <v>2</v>
      </c>
      <c r="R168" s="24">
        <v>0.86</v>
      </c>
      <c r="S168" t="s">
        <v>52</v>
      </c>
      <c r="T168">
        <v>0</v>
      </c>
      <c r="U168">
        <v>0</v>
      </c>
      <c r="W168" t="s">
        <v>262</v>
      </c>
      <c r="X168" t="s">
        <v>276</v>
      </c>
      <c r="Y168" t="s">
        <v>263</v>
      </c>
      <c r="Z168" t="s">
        <v>275</v>
      </c>
      <c r="AA168" t="s">
        <v>279</v>
      </c>
      <c r="AB168" t="s">
        <v>280</v>
      </c>
    </row>
    <row r="169" spans="1:28" x14ac:dyDescent="0.25">
      <c r="A169">
        <v>71</v>
      </c>
      <c r="B169" t="s">
        <v>258</v>
      </c>
      <c r="C169">
        <v>1</v>
      </c>
      <c r="D169">
        <v>4</v>
      </c>
      <c r="E169" t="s">
        <v>213</v>
      </c>
      <c r="F169" t="s">
        <v>70</v>
      </c>
      <c r="G169" t="s">
        <v>271</v>
      </c>
      <c r="H169" t="s">
        <v>272</v>
      </c>
      <c r="I169" t="s">
        <v>273</v>
      </c>
      <c r="J169" t="s">
        <v>274</v>
      </c>
      <c r="K169" s="12">
        <v>1</v>
      </c>
      <c r="N169" s="24">
        <v>0.09</v>
      </c>
      <c r="O169" s="12">
        <v>2</v>
      </c>
      <c r="R169" s="24">
        <v>0.1</v>
      </c>
      <c r="S169" t="s">
        <v>52</v>
      </c>
      <c r="T169">
        <v>0</v>
      </c>
      <c r="U169">
        <v>0</v>
      </c>
      <c r="W169" t="s">
        <v>262</v>
      </c>
      <c r="X169" t="s">
        <v>276</v>
      </c>
      <c r="Y169" t="s">
        <v>263</v>
      </c>
      <c r="Z169" t="s">
        <v>275</v>
      </c>
      <c r="AA169" t="s">
        <v>279</v>
      </c>
      <c r="AB169" t="s">
        <v>280</v>
      </c>
    </row>
    <row r="170" spans="1:28" x14ac:dyDescent="0.25">
      <c r="A170">
        <v>71</v>
      </c>
      <c r="B170" t="s">
        <v>258</v>
      </c>
      <c r="C170">
        <v>1</v>
      </c>
      <c r="D170">
        <v>5</v>
      </c>
      <c r="E170" t="s">
        <v>213</v>
      </c>
      <c r="F170" t="s">
        <v>70</v>
      </c>
      <c r="G170" t="s">
        <v>271</v>
      </c>
      <c r="H170" t="s">
        <v>272</v>
      </c>
      <c r="I170" t="s">
        <v>273</v>
      </c>
      <c r="J170" t="s">
        <v>53</v>
      </c>
      <c r="K170" s="12">
        <v>0</v>
      </c>
      <c r="N170" s="24">
        <v>0.91</v>
      </c>
      <c r="O170" s="12">
        <v>1</v>
      </c>
      <c r="R170" s="24">
        <v>0.91</v>
      </c>
      <c r="S170" t="s">
        <v>52</v>
      </c>
      <c r="T170">
        <v>0</v>
      </c>
      <c r="U170">
        <v>0</v>
      </c>
      <c r="W170" t="s">
        <v>218</v>
      </c>
      <c r="X170" t="s">
        <v>218</v>
      </c>
      <c r="Y170" t="s">
        <v>262</v>
      </c>
      <c r="Z170" t="s">
        <v>276</v>
      </c>
      <c r="AA170" t="s">
        <v>279</v>
      </c>
      <c r="AB170" t="s">
        <v>280</v>
      </c>
    </row>
    <row r="171" spans="1:28" x14ac:dyDescent="0.25">
      <c r="A171">
        <v>71</v>
      </c>
      <c r="B171" t="s">
        <v>258</v>
      </c>
      <c r="C171">
        <v>1</v>
      </c>
      <c r="D171">
        <v>5</v>
      </c>
      <c r="E171" t="s">
        <v>213</v>
      </c>
      <c r="F171" t="s">
        <v>70</v>
      </c>
      <c r="G171" t="s">
        <v>271</v>
      </c>
      <c r="H171" t="s">
        <v>272</v>
      </c>
      <c r="I171" t="s">
        <v>273</v>
      </c>
      <c r="J171" t="s">
        <v>274</v>
      </c>
      <c r="K171" s="12">
        <v>0</v>
      </c>
      <c r="N171" s="24">
        <v>0.02</v>
      </c>
      <c r="O171" s="12">
        <v>1</v>
      </c>
      <c r="R171" s="24">
        <v>0.05</v>
      </c>
      <c r="S171" t="s">
        <v>52</v>
      </c>
      <c r="T171">
        <v>0</v>
      </c>
      <c r="U171">
        <v>0</v>
      </c>
      <c r="W171" t="s">
        <v>218</v>
      </c>
      <c r="X171" t="s">
        <v>218</v>
      </c>
      <c r="Y171" t="s">
        <v>262</v>
      </c>
      <c r="Z171" t="s">
        <v>276</v>
      </c>
      <c r="AA171" t="s">
        <v>279</v>
      </c>
      <c r="AB171" t="s">
        <v>280</v>
      </c>
    </row>
    <row r="172" spans="1:28" x14ac:dyDescent="0.25">
      <c r="A172">
        <v>71</v>
      </c>
      <c r="B172" t="s">
        <v>258</v>
      </c>
      <c r="C172">
        <v>1</v>
      </c>
      <c r="D172">
        <v>5</v>
      </c>
      <c r="E172" t="s">
        <v>213</v>
      </c>
      <c r="F172" t="s">
        <v>70</v>
      </c>
      <c r="G172" t="s">
        <v>271</v>
      </c>
      <c r="H172" t="s">
        <v>272</v>
      </c>
      <c r="I172" t="s">
        <v>273</v>
      </c>
      <c r="J172" t="s">
        <v>53</v>
      </c>
      <c r="K172" s="12">
        <v>0</v>
      </c>
      <c r="N172" s="24">
        <v>0.91</v>
      </c>
      <c r="O172" s="12">
        <v>2</v>
      </c>
      <c r="R172" s="24">
        <v>0.94</v>
      </c>
      <c r="S172" t="s">
        <v>52</v>
      </c>
      <c r="T172">
        <v>0</v>
      </c>
      <c r="U172">
        <v>0</v>
      </c>
      <c r="W172" t="s">
        <v>218</v>
      </c>
      <c r="X172" t="s">
        <v>218</v>
      </c>
      <c r="Y172" t="s">
        <v>263</v>
      </c>
      <c r="Z172" t="s">
        <v>275</v>
      </c>
      <c r="AA172" t="s">
        <v>279</v>
      </c>
      <c r="AB172" t="s">
        <v>280</v>
      </c>
    </row>
    <row r="173" spans="1:28" x14ac:dyDescent="0.25">
      <c r="A173">
        <v>71</v>
      </c>
      <c r="B173" t="s">
        <v>258</v>
      </c>
      <c r="C173">
        <v>1</v>
      </c>
      <c r="D173">
        <v>5</v>
      </c>
      <c r="E173" t="s">
        <v>213</v>
      </c>
      <c r="F173" t="s">
        <v>70</v>
      </c>
      <c r="G173" t="s">
        <v>271</v>
      </c>
      <c r="H173" t="s">
        <v>272</v>
      </c>
      <c r="I173" t="s">
        <v>273</v>
      </c>
      <c r="J173" t="s">
        <v>274</v>
      </c>
      <c r="K173" s="12">
        <v>0</v>
      </c>
      <c r="N173" s="24">
        <v>0.02</v>
      </c>
      <c r="O173" s="12">
        <v>2</v>
      </c>
      <c r="R173" s="24">
        <v>0.05</v>
      </c>
      <c r="S173" t="s">
        <v>52</v>
      </c>
      <c r="T173">
        <v>0</v>
      </c>
      <c r="U173">
        <v>0</v>
      </c>
      <c r="W173" t="s">
        <v>218</v>
      </c>
      <c r="X173" t="s">
        <v>218</v>
      </c>
      <c r="Y173" t="s">
        <v>263</v>
      </c>
      <c r="Z173" t="s">
        <v>275</v>
      </c>
      <c r="AA173" t="s">
        <v>279</v>
      </c>
      <c r="AB173" t="s">
        <v>280</v>
      </c>
    </row>
    <row r="174" spans="1:28" x14ac:dyDescent="0.25">
      <c r="A174">
        <v>71</v>
      </c>
      <c r="B174" t="s">
        <v>258</v>
      </c>
      <c r="C174">
        <v>1</v>
      </c>
      <c r="D174">
        <v>5</v>
      </c>
      <c r="E174" t="s">
        <v>213</v>
      </c>
      <c r="F174" t="s">
        <v>70</v>
      </c>
      <c r="G174" t="s">
        <v>271</v>
      </c>
      <c r="H174" t="s">
        <v>272</v>
      </c>
      <c r="I174" t="s">
        <v>273</v>
      </c>
      <c r="J174" t="s">
        <v>53</v>
      </c>
      <c r="K174" s="12">
        <v>1</v>
      </c>
      <c r="N174" s="24">
        <v>0.91</v>
      </c>
      <c r="O174" s="12">
        <v>2</v>
      </c>
      <c r="R174" s="24">
        <v>0.94</v>
      </c>
      <c r="S174" t="s">
        <v>52</v>
      </c>
      <c r="T174">
        <v>0</v>
      </c>
      <c r="U174">
        <v>0</v>
      </c>
      <c r="W174" t="s">
        <v>262</v>
      </c>
      <c r="X174" t="s">
        <v>276</v>
      </c>
      <c r="Y174" t="s">
        <v>263</v>
      </c>
      <c r="Z174" t="s">
        <v>275</v>
      </c>
      <c r="AA174" t="s">
        <v>279</v>
      </c>
      <c r="AB174" t="s">
        <v>280</v>
      </c>
    </row>
    <row r="175" spans="1:28" x14ac:dyDescent="0.25">
      <c r="A175">
        <v>71</v>
      </c>
      <c r="B175" t="s">
        <v>258</v>
      </c>
      <c r="C175">
        <v>1</v>
      </c>
      <c r="D175">
        <v>5</v>
      </c>
      <c r="E175" t="s">
        <v>213</v>
      </c>
      <c r="F175" t="s">
        <v>70</v>
      </c>
      <c r="G175" t="s">
        <v>271</v>
      </c>
      <c r="H175" t="s">
        <v>272</v>
      </c>
      <c r="I175" t="s">
        <v>273</v>
      </c>
      <c r="J175" t="s">
        <v>274</v>
      </c>
      <c r="K175" s="12">
        <v>1</v>
      </c>
      <c r="N175" s="24">
        <v>0.05</v>
      </c>
      <c r="O175" s="12">
        <v>2</v>
      </c>
      <c r="R175" s="24">
        <v>0.05</v>
      </c>
      <c r="S175" t="s">
        <v>52</v>
      </c>
      <c r="T175">
        <v>0</v>
      </c>
      <c r="U175">
        <v>0</v>
      </c>
      <c r="W175" t="s">
        <v>262</v>
      </c>
      <c r="X175" t="s">
        <v>276</v>
      </c>
      <c r="Y175" t="s">
        <v>263</v>
      </c>
      <c r="Z175" t="s">
        <v>275</v>
      </c>
      <c r="AA175" t="s">
        <v>279</v>
      </c>
      <c r="AB175" t="s">
        <v>280</v>
      </c>
    </row>
    <row r="176" spans="1:28" x14ac:dyDescent="0.25">
      <c r="A176">
        <v>71</v>
      </c>
      <c r="B176" t="s">
        <v>258</v>
      </c>
      <c r="C176">
        <v>1</v>
      </c>
      <c r="D176">
        <v>6</v>
      </c>
      <c r="E176" t="s">
        <v>213</v>
      </c>
      <c r="F176" t="s">
        <v>70</v>
      </c>
      <c r="G176" t="s">
        <v>271</v>
      </c>
      <c r="H176" t="s">
        <v>272</v>
      </c>
      <c r="I176" t="s">
        <v>273</v>
      </c>
      <c r="J176" t="s">
        <v>53</v>
      </c>
      <c r="K176" s="12">
        <v>0</v>
      </c>
      <c r="N176" s="24">
        <v>0.86</v>
      </c>
      <c r="O176" s="12">
        <v>1</v>
      </c>
      <c r="R176" s="24">
        <v>0.85</v>
      </c>
      <c r="S176" t="s">
        <v>52</v>
      </c>
      <c r="T176">
        <v>0</v>
      </c>
      <c r="U176">
        <v>0</v>
      </c>
      <c r="W176" t="s">
        <v>218</v>
      </c>
      <c r="X176" t="s">
        <v>218</v>
      </c>
      <c r="Y176" t="s">
        <v>262</v>
      </c>
      <c r="Z176" t="s">
        <v>276</v>
      </c>
      <c r="AA176" t="s">
        <v>279</v>
      </c>
      <c r="AB176" t="s">
        <v>280</v>
      </c>
    </row>
    <row r="177" spans="1:28" x14ac:dyDescent="0.25">
      <c r="A177">
        <v>71</v>
      </c>
      <c r="B177" t="s">
        <v>258</v>
      </c>
      <c r="C177">
        <v>1</v>
      </c>
      <c r="D177">
        <v>6</v>
      </c>
      <c r="E177" t="s">
        <v>213</v>
      </c>
      <c r="F177" t="s">
        <v>70</v>
      </c>
      <c r="G177" t="s">
        <v>271</v>
      </c>
      <c r="H177" t="s">
        <v>272</v>
      </c>
      <c r="I177" t="s">
        <v>273</v>
      </c>
      <c r="J177" t="s">
        <v>274</v>
      </c>
      <c r="K177" s="12">
        <v>0</v>
      </c>
      <c r="N177" s="24">
        <v>0.05</v>
      </c>
      <c r="O177" s="12">
        <v>1</v>
      </c>
      <c r="R177" s="24">
        <v>0.04</v>
      </c>
      <c r="S177" t="s">
        <v>52</v>
      </c>
      <c r="T177">
        <v>0</v>
      </c>
      <c r="U177">
        <v>0</v>
      </c>
      <c r="W177" t="s">
        <v>218</v>
      </c>
      <c r="X177" t="s">
        <v>218</v>
      </c>
      <c r="Y177" t="s">
        <v>262</v>
      </c>
      <c r="Z177" t="s">
        <v>276</v>
      </c>
      <c r="AA177" t="s">
        <v>279</v>
      </c>
      <c r="AB177" t="s">
        <v>280</v>
      </c>
    </row>
    <row r="178" spans="1:28" x14ac:dyDescent="0.25">
      <c r="A178">
        <v>71</v>
      </c>
      <c r="B178" t="s">
        <v>258</v>
      </c>
      <c r="C178">
        <v>1</v>
      </c>
      <c r="D178">
        <v>6</v>
      </c>
      <c r="E178" t="s">
        <v>213</v>
      </c>
      <c r="F178" t="s">
        <v>70</v>
      </c>
      <c r="G178" t="s">
        <v>271</v>
      </c>
      <c r="H178" t="s">
        <v>272</v>
      </c>
      <c r="I178" t="s">
        <v>273</v>
      </c>
      <c r="J178" t="s">
        <v>53</v>
      </c>
      <c r="K178" s="12">
        <v>0</v>
      </c>
      <c r="N178" s="24">
        <v>0.86</v>
      </c>
      <c r="O178" s="12">
        <v>2</v>
      </c>
      <c r="R178" s="24">
        <v>0.91</v>
      </c>
      <c r="S178" t="s">
        <v>52</v>
      </c>
      <c r="T178">
        <v>0</v>
      </c>
      <c r="U178">
        <v>0</v>
      </c>
      <c r="W178" t="s">
        <v>218</v>
      </c>
      <c r="X178" t="s">
        <v>218</v>
      </c>
      <c r="Y178" t="s">
        <v>263</v>
      </c>
      <c r="Z178" t="s">
        <v>275</v>
      </c>
      <c r="AA178" t="s">
        <v>279</v>
      </c>
      <c r="AB178" t="s">
        <v>280</v>
      </c>
    </row>
    <row r="179" spans="1:28" x14ac:dyDescent="0.25">
      <c r="A179">
        <v>71</v>
      </c>
      <c r="B179" t="s">
        <v>258</v>
      </c>
      <c r="C179">
        <v>1</v>
      </c>
      <c r="D179">
        <v>6</v>
      </c>
      <c r="E179" t="s">
        <v>213</v>
      </c>
      <c r="F179" t="s">
        <v>70</v>
      </c>
      <c r="G179" t="s">
        <v>271</v>
      </c>
      <c r="H179" t="s">
        <v>272</v>
      </c>
      <c r="I179" t="s">
        <v>273</v>
      </c>
      <c r="J179" t="s">
        <v>274</v>
      </c>
      <c r="K179" s="12">
        <v>0</v>
      </c>
      <c r="N179" s="24">
        <v>0.05</v>
      </c>
      <c r="O179" s="12">
        <v>2</v>
      </c>
      <c r="R179" s="24">
        <v>0.06</v>
      </c>
      <c r="S179" t="s">
        <v>52</v>
      </c>
      <c r="T179">
        <v>0</v>
      </c>
      <c r="U179">
        <v>0</v>
      </c>
      <c r="W179" t="s">
        <v>218</v>
      </c>
      <c r="X179" t="s">
        <v>218</v>
      </c>
      <c r="Y179" t="s">
        <v>263</v>
      </c>
      <c r="Z179" t="s">
        <v>275</v>
      </c>
      <c r="AA179" t="s">
        <v>279</v>
      </c>
      <c r="AB179" t="s">
        <v>280</v>
      </c>
    </row>
    <row r="180" spans="1:28" x14ac:dyDescent="0.25">
      <c r="A180">
        <v>71</v>
      </c>
      <c r="B180" t="s">
        <v>258</v>
      </c>
      <c r="C180">
        <v>1</v>
      </c>
      <c r="D180">
        <v>6</v>
      </c>
      <c r="E180" t="s">
        <v>213</v>
      </c>
      <c r="F180" t="s">
        <v>70</v>
      </c>
      <c r="G180" t="s">
        <v>271</v>
      </c>
      <c r="H180" t="s">
        <v>272</v>
      </c>
      <c r="I180" t="s">
        <v>273</v>
      </c>
      <c r="J180" t="s">
        <v>53</v>
      </c>
      <c r="K180" s="12">
        <v>1</v>
      </c>
      <c r="N180" s="24">
        <v>0.85</v>
      </c>
      <c r="O180" s="12">
        <v>2</v>
      </c>
      <c r="R180" s="24">
        <v>0.91</v>
      </c>
      <c r="S180" t="s">
        <v>52</v>
      </c>
      <c r="T180">
        <v>0</v>
      </c>
      <c r="U180">
        <v>0</v>
      </c>
      <c r="W180" t="s">
        <v>262</v>
      </c>
      <c r="X180" t="s">
        <v>276</v>
      </c>
      <c r="Y180" t="s">
        <v>263</v>
      </c>
      <c r="Z180" t="s">
        <v>275</v>
      </c>
      <c r="AA180" t="s">
        <v>279</v>
      </c>
      <c r="AB180" t="s">
        <v>280</v>
      </c>
    </row>
    <row r="181" spans="1:28" x14ac:dyDescent="0.25">
      <c r="A181">
        <v>71</v>
      </c>
      <c r="B181" t="s">
        <v>258</v>
      </c>
      <c r="C181">
        <v>1</v>
      </c>
      <c r="D181">
        <v>6</v>
      </c>
      <c r="E181" t="s">
        <v>213</v>
      </c>
      <c r="F181" t="s">
        <v>70</v>
      </c>
      <c r="G181" t="s">
        <v>271</v>
      </c>
      <c r="H181" t="s">
        <v>272</v>
      </c>
      <c r="I181" t="s">
        <v>273</v>
      </c>
      <c r="J181" t="s">
        <v>274</v>
      </c>
      <c r="K181" s="12">
        <v>1</v>
      </c>
      <c r="N181" s="24">
        <v>0.04</v>
      </c>
      <c r="O181" s="12">
        <v>2</v>
      </c>
      <c r="R181" s="24">
        <v>0.06</v>
      </c>
      <c r="S181" t="s">
        <v>52</v>
      </c>
      <c r="T181">
        <v>0</v>
      </c>
      <c r="U181">
        <v>0</v>
      </c>
      <c r="W181" t="s">
        <v>262</v>
      </c>
      <c r="X181" t="s">
        <v>276</v>
      </c>
      <c r="Y181" t="s">
        <v>263</v>
      </c>
      <c r="Z181" t="s">
        <v>275</v>
      </c>
      <c r="AA181" t="s">
        <v>279</v>
      </c>
      <c r="AB181" t="s">
        <v>280</v>
      </c>
    </row>
    <row r="182" spans="1:28" x14ac:dyDescent="0.25">
      <c r="A182">
        <v>71</v>
      </c>
      <c r="B182" t="s">
        <v>258</v>
      </c>
      <c r="C182">
        <v>1</v>
      </c>
      <c r="D182">
        <v>7</v>
      </c>
      <c r="E182" t="s">
        <v>213</v>
      </c>
      <c r="F182" t="s">
        <v>70</v>
      </c>
      <c r="G182" t="s">
        <v>271</v>
      </c>
      <c r="H182" t="s">
        <v>272</v>
      </c>
      <c r="I182" t="s">
        <v>273</v>
      </c>
      <c r="J182" t="s">
        <v>53</v>
      </c>
      <c r="K182" s="12">
        <v>0</v>
      </c>
      <c r="N182" s="24">
        <v>0.96</v>
      </c>
      <c r="O182" s="12">
        <v>1</v>
      </c>
      <c r="R182" s="24">
        <v>0.92</v>
      </c>
      <c r="S182" t="s">
        <v>52</v>
      </c>
      <c r="T182">
        <v>0</v>
      </c>
      <c r="U182">
        <v>0</v>
      </c>
      <c r="W182" t="s">
        <v>218</v>
      </c>
      <c r="X182" t="s">
        <v>218</v>
      </c>
      <c r="Y182" t="s">
        <v>262</v>
      </c>
      <c r="Z182" t="s">
        <v>276</v>
      </c>
      <c r="AA182" t="s">
        <v>279</v>
      </c>
      <c r="AB182" t="s">
        <v>280</v>
      </c>
    </row>
    <row r="183" spans="1:28" x14ac:dyDescent="0.25">
      <c r="A183">
        <v>71</v>
      </c>
      <c r="B183" t="s">
        <v>258</v>
      </c>
      <c r="C183">
        <v>1</v>
      </c>
      <c r="D183">
        <v>7</v>
      </c>
      <c r="E183" t="s">
        <v>213</v>
      </c>
      <c r="F183" t="s">
        <v>70</v>
      </c>
      <c r="G183" t="s">
        <v>271</v>
      </c>
      <c r="H183" t="s">
        <v>272</v>
      </c>
      <c r="I183" t="s">
        <v>273</v>
      </c>
      <c r="J183" t="s">
        <v>274</v>
      </c>
      <c r="K183" s="12">
        <v>0</v>
      </c>
      <c r="N183" s="24">
        <v>0.03</v>
      </c>
      <c r="O183" s="12">
        <v>1</v>
      </c>
      <c r="R183" s="24">
        <v>0.03</v>
      </c>
      <c r="S183" t="s">
        <v>52</v>
      </c>
      <c r="T183">
        <v>0</v>
      </c>
      <c r="U183">
        <v>0</v>
      </c>
      <c r="W183" t="s">
        <v>218</v>
      </c>
      <c r="X183" t="s">
        <v>218</v>
      </c>
      <c r="Y183" t="s">
        <v>262</v>
      </c>
      <c r="Z183" t="s">
        <v>276</v>
      </c>
      <c r="AA183" t="s">
        <v>279</v>
      </c>
      <c r="AB183" t="s">
        <v>280</v>
      </c>
    </row>
    <row r="184" spans="1:28" x14ac:dyDescent="0.25">
      <c r="A184">
        <v>71</v>
      </c>
      <c r="B184" t="s">
        <v>258</v>
      </c>
      <c r="C184">
        <v>1</v>
      </c>
      <c r="D184">
        <v>7</v>
      </c>
      <c r="E184" t="s">
        <v>213</v>
      </c>
      <c r="F184" t="s">
        <v>70</v>
      </c>
      <c r="G184" t="s">
        <v>271</v>
      </c>
      <c r="H184" t="s">
        <v>272</v>
      </c>
      <c r="I184" t="s">
        <v>273</v>
      </c>
      <c r="J184" t="s">
        <v>53</v>
      </c>
      <c r="K184" s="12">
        <v>0</v>
      </c>
      <c r="N184" s="24">
        <v>0.96</v>
      </c>
      <c r="O184" s="12">
        <v>2</v>
      </c>
      <c r="R184" s="24">
        <v>0.94</v>
      </c>
      <c r="S184" t="s">
        <v>52</v>
      </c>
      <c r="T184">
        <v>0</v>
      </c>
      <c r="U184">
        <v>0</v>
      </c>
      <c r="W184" t="s">
        <v>218</v>
      </c>
      <c r="X184" t="s">
        <v>218</v>
      </c>
      <c r="Y184" t="s">
        <v>263</v>
      </c>
      <c r="Z184" t="s">
        <v>275</v>
      </c>
      <c r="AA184" t="s">
        <v>279</v>
      </c>
      <c r="AB184" t="s">
        <v>280</v>
      </c>
    </row>
    <row r="185" spans="1:28" x14ac:dyDescent="0.25">
      <c r="A185">
        <v>71</v>
      </c>
      <c r="B185" t="s">
        <v>258</v>
      </c>
      <c r="C185">
        <v>1</v>
      </c>
      <c r="D185">
        <v>7</v>
      </c>
      <c r="E185" t="s">
        <v>213</v>
      </c>
      <c r="F185" t="s">
        <v>70</v>
      </c>
      <c r="G185" t="s">
        <v>271</v>
      </c>
      <c r="H185" t="s">
        <v>272</v>
      </c>
      <c r="I185" t="s">
        <v>273</v>
      </c>
      <c r="J185" t="s">
        <v>274</v>
      </c>
      <c r="K185" s="12">
        <v>0</v>
      </c>
      <c r="N185" s="24">
        <v>0.03</v>
      </c>
      <c r="O185" s="12">
        <v>2</v>
      </c>
      <c r="R185" s="24">
        <v>0.03</v>
      </c>
      <c r="S185" t="s">
        <v>52</v>
      </c>
      <c r="T185">
        <v>0</v>
      </c>
      <c r="U185">
        <v>0</v>
      </c>
      <c r="W185" t="s">
        <v>218</v>
      </c>
      <c r="X185" t="s">
        <v>218</v>
      </c>
      <c r="Y185" t="s">
        <v>263</v>
      </c>
      <c r="Z185" t="s">
        <v>275</v>
      </c>
      <c r="AA185" t="s">
        <v>279</v>
      </c>
      <c r="AB185" t="s">
        <v>280</v>
      </c>
    </row>
    <row r="186" spans="1:28" x14ac:dyDescent="0.25">
      <c r="A186">
        <v>71</v>
      </c>
      <c r="B186" t="s">
        <v>258</v>
      </c>
      <c r="C186">
        <v>1</v>
      </c>
      <c r="D186">
        <v>7</v>
      </c>
      <c r="E186" t="s">
        <v>213</v>
      </c>
      <c r="F186" t="s">
        <v>70</v>
      </c>
      <c r="G186" t="s">
        <v>271</v>
      </c>
      <c r="H186" t="s">
        <v>272</v>
      </c>
      <c r="I186" t="s">
        <v>273</v>
      </c>
      <c r="J186" t="s">
        <v>53</v>
      </c>
      <c r="K186" s="12">
        <v>1</v>
      </c>
      <c r="N186" s="24">
        <v>0.92</v>
      </c>
      <c r="O186" s="12">
        <v>2</v>
      </c>
      <c r="R186" s="24">
        <v>0.94</v>
      </c>
      <c r="S186" t="s">
        <v>52</v>
      </c>
      <c r="T186">
        <v>0</v>
      </c>
      <c r="U186">
        <v>0</v>
      </c>
      <c r="W186" t="s">
        <v>262</v>
      </c>
      <c r="X186" t="s">
        <v>276</v>
      </c>
      <c r="Y186" t="s">
        <v>263</v>
      </c>
      <c r="Z186" t="s">
        <v>275</v>
      </c>
      <c r="AA186" t="s">
        <v>279</v>
      </c>
      <c r="AB186" t="s">
        <v>280</v>
      </c>
    </row>
    <row r="187" spans="1:28" x14ac:dyDescent="0.25">
      <c r="A187">
        <v>71</v>
      </c>
      <c r="B187" t="s">
        <v>258</v>
      </c>
      <c r="C187">
        <v>1</v>
      </c>
      <c r="D187">
        <v>7</v>
      </c>
      <c r="E187" t="s">
        <v>213</v>
      </c>
      <c r="F187" t="s">
        <v>70</v>
      </c>
      <c r="G187" t="s">
        <v>271</v>
      </c>
      <c r="H187" t="s">
        <v>272</v>
      </c>
      <c r="I187" t="s">
        <v>273</v>
      </c>
      <c r="J187" t="s">
        <v>274</v>
      </c>
      <c r="K187" s="12">
        <v>1</v>
      </c>
      <c r="N187" s="24">
        <v>0.03</v>
      </c>
      <c r="O187" s="12">
        <v>2</v>
      </c>
      <c r="R187" s="24">
        <v>0.03</v>
      </c>
      <c r="S187" t="s">
        <v>52</v>
      </c>
      <c r="T187">
        <v>0</v>
      </c>
      <c r="U187">
        <v>0</v>
      </c>
      <c r="W187" t="s">
        <v>262</v>
      </c>
      <c r="X187" t="s">
        <v>276</v>
      </c>
      <c r="Y187" t="s">
        <v>263</v>
      </c>
      <c r="Z187" t="s">
        <v>275</v>
      </c>
      <c r="AA187" t="s">
        <v>279</v>
      </c>
      <c r="AB187" t="s">
        <v>280</v>
      </c>
    </row>
    <row r="188" spans="1:28" x14ac:dyDescent="0.25">
      <c r="A188">
        <v>71</v>
      </c>
      <c r="B188" t="s">
        <v>258</v>
      </c>
      <c r="C188">
        <v>2</v>
      </c>
      <c r="D188">
        <v>1</v>
      </c>
      <c r="E188" t="s">
        <v>213</v>
      </c>
      <c r="F188" t="s">
        <v>70</v>
      </c>
      <c r="G188" t="s">
        <v>271</v>
      </c>
      <c r="H188" t="s">
        <v>272</v>
      </c>
      <c r="I188" t="s">
        <v>273</v>
      </c>
      <c r="J188" t="s">
        <v>53</v>
      </c>
      <c r="K188" s="12">
        <v>0</v>
      </c>
      <c r="N188" s="24">
        <v>0.91</v>
      </c>
      <c r="O188" s="12">
        <v>1</v>
      </c>
      <c r="R188" s="24">
        <v>0.97</v>
      </c>
      <c r="S188" t="s">
        <v>52</v>
      </c>
      <c r="T188">
        <v>0</v>
      </c>
      <c r="U188">
        <v>0</v>
      </c>
      <c r="W188" t="s">
        <v>218</v>
      </c>
      <c r="X188" t="s">
        <v>218</v>
      </c>
      <c r="Y188" t="s">
        <v>262</v>
      </c>
      <c r="Z188" t="s">
        <v>276</v>
      </c>
      <c r="AA188" t="s">
        <v>279</v>
      </c>
      <c r="AB188" t="s">
        <v>280</v>
      </c>
    </row>
    <row r="189" spans="1:28" x14ac:dyDescent="0.25">
      <c r="A189">
        <v>71</v>
      </c>
      <c r="B189" t="s">
        <v>258</v>
      </c>
      <c r="C189">
        <v>2</v>
      </c>
      <c r="D189">
        <v>1</v>
      </c>
      <c r="E189" t="s">
        <v>213</v>
      </c>
      <c r="F189" t="s">
        <v>70</v>
      </c>
      <c r="G189" t="s">
        <v>271</v>
      </c>
      <c r="H189" t="s">
        <v>272</v>
      </c>
      <c r="I189" t="s">
        <v>273</v>
      </c>
      <c r="J189" t="s">
        <v>274</v>
      </c>
      <c r="K189" s="12">
        <v>0</v>
      </c>
      <c r="N189" s="24">
        <v>0.1</v>
      </c>
      <c r="O189" s="12">
        <v>1</v>
      </c>
      <c r="R189" s="24">
        <v>0.05</v>
      </c>
      <c r="S189" t="s">
        <v>52</v>
      </c>
      <c r="T189">
        <v>0</v>
      </c>
      <c r="U189">
        <v>0</v>
      </c>
      <c r="W189" t="s">
        <v>218</v>
      </c>
      <c r="X189" t="s">
        <v>218</v>
      </c>
      <c r="Y189" t="s">
        <v>262</v>
      </c>
      <c r="Z189" t="s">
        <v>276</v>
      </c>
      <c r="AA189" t="s">
        <v>279</v>
      </c>
      <c r="AB189" t="s">
        <v>280</v>
      </c>
    </row>
    <row r="190" spans="1:28" x14ac:dyDescent="0.25">
      <c r="A190">
        <v>71</v>
      </c>
      <c r="B190" t="s">
        <v>258</v>
      </c>
      <c r="C190">
        <v>2</v>
      </c>
      <c r="D190">
        <v>1</v>
      </c>
      <c r="E190" t="s">
        <v>213</v>
      </c>
      <c r="F190" t="s">
        <v>70</v>
      </c>
      <c r="G190" t="s">
        <v>271</v>
      </c>
      <c r="H190" t="s">
        <v>272</v>
      </c>
      <c r="I190" t="s">
        <v>273</v>
      </c>
      <c r="J190" t="s">
        <v>53</v>
      </c>
      <c r="K190" s="12">
        <v>0</v>
      </c>
      <c r="N190" s="24">
        <v>0.91</v>
      </c>
      <c r="O190" s="12">
        <v>2</v>
      </c>
      <c r="R190" s="24">
        <v>0.91</v>
      </c>
      <c r="S190" t="s">
        <v>52</v>
      </c>
      <c r="T190">
        <v>0</v>
      </c>
      <c r="U190">
        <v>0</v>
      </c>
      <c r="W190" t="s">
        <v>218</v>
      </c>
      <c r="X190" t="s">
        <v>218</v>
      </c>
      <c r="Y190" t="s">
        <v>263</v>
      </c>
      <c r="Z190" t="s">
        <v>275</v>
      </c>
      <c r="AA190" t="s">
        <v>279</v>
      </c>
      <c r="AB190" t="s">
        <v>280</v>
      </c>
    </row>
    <row r="191" spans="1:28" x14ac:dyDescent="0.25">
      <c r="A191">
        <v>71</v>
      </c>
      <c r="B191" t="s">
        <v>258</v>
      </c>
      <c r="C191">
        <v>2</v>
      </c>
      <c r="D191">
        <v>1</v>
      </c>
      <c r="E191" t="s">
        <v>213</v>
      </c>
      <c r="F191" t="s">
        <v>70</v>
      </c>
      <c r="G191" t="s">
        <v>271</v>
      </c>
      <c r="H191" t="s">
        <v>272</v>
      </c>
      <c r="I191" t="s">
        <v>273</v>
      </c>
      <c r="J191" t="s">
        <v>274</v>
      </c>
      <c r="K191" s="12">
        <v>0</v>
      </c>
      <c r="N191" s="24">
        <v>0.1</v>
      </c>
      <c r="O191" s="12">
        <v>2</v>
      </c>
      <c r="R191" s="24">
        <v>0.01</v>
      </c>
      <c r="S191" t="s">
        <v>52</v>
      </c>
      <c r="T191">
        <v>0</v>
      </c>
      <c r="U191">
        <v>0</v>
      </c>
      <c r="W191" t="s">
        <v>218</v>
      </c>
      <c r="X191" t="s">
        <v>218</v>
      </c>
      <c r="Y191" t="s">
        <v>263</v>
      </c>
      <c r="Z191" t="s">
        <v>275</v>
      </c>
      <c r="AA191" t="s">
        <v>279</v>
      </c>
      <c r="AB191" t="s">
        <v>280</v>
      </c>
    </row>
    <row r="192" spans="1:28" x14ac:dyDescent="0.25">
      <c r="A192">
        <v>71</v>
      </c>
      <c r="B192" t="s">
        <v>258</v>
      </c>
      <c r="C192">
        <v>2</v>
      </c>
      <c r="D192">
        <v>1</v>
      </c>
      <c r="E192" t="s">
        <v>213</v>
      </c>
      <c r="F192" t="s">
        <v>70</v>
      </c>
      <c r="G192" t="s">
        <v>271</v>
      </c>
      <c r="H192" t="s">
        <v>272</v>
      </c>
      <c r="I192" t="s">
        <v>273</v>
      </c>
      <c r="J192" t="s">
        <v>53</v>
      </c>
      <c r="K192" s="12">
        <v>0</v>
      </c>
      <c r="N192" s="24">
        <v>0.91</v>
      </c>
      <c r="O192" s="12">
        <v>3</v>
      </c>
      <c r="R192" s="24">
        <v>0.93</v>
      </c>
      <c r="S192" t="s">
        <v>52</v>
      </c>
      <c r="T192">
        <v>0</v>
      </c>
      <c r="U192">
        <v>0</v>
      </c>
      <c r="W192" t="s">
        <v>218</v>
      </c>
      <c r="X192" t="s">
        <v>218</v>
      </c>
      <c r="Y192" t="s">
        <v>265</v>
      </c>
      <c r="Z192" t="s">
        <v>277</v>
      </c>
      <c r="AA192" t="s">
        <v>279</v>
      </c>
      <c r="AB192" t="s">
        <v>280</v>
      </c>
    </row>
    <row r="193" spans="1:28" x14ac:dyDescent="0.25">
      <c r="A193">
        <v>71</v>
      </c>
      <c r="B193" t="s">
        <v>258</v>
      </c>
      <c r="C193">
        <v>2</v>
      </c>
      <c r="D193">
        <v>1</v>
      </c>
      <c r="E193" t="s">
        <v>213</v>
      </c>
      <c r="F193" t="s">
        <v>70</v>
      </c>
      <c r="G193" t="s">
        <v>271</v>
      </c>
      <c r="H193" t="s">
        <v>272</v>
      </c>
      <c r="I193" t="s">
        <v>273</v>
      </c>
      <c r="J193" t="s">
        <v>274</v>
      </c>
      <c r="K193" s="12">
        <v>0</v>
      </c>
      <c r="N193" s="24">
        <v>0.1</v>
      </c>
      <c r="O193" s="12">
        <v>3</v>
      </c>
      <c r="R193" s="24">
        <v>0.05</v>
      </c>
      <c r="S193" t="s">
        <v>52</v>
      </c>
      <c r="T193">
        <v>0</v>
      </c>
      <c r="U193">
        <v>0</v>
      </c>
      <c r="W193" t="s">
        <v>218</v>
      </c>
      <c r="X193" t="s">
        <v>218</v>
      </c>
      <c r="Y193" t="s">
        <v>265</v>
      </c>
      <c r="Z193" t="s">
        <v>277</v>
      </c>
      <c r="AA193" t="s">
        <v>279</v>
      </c>
      <c r="AB193" t="s">
        <v>280</v>
      </c>
    </row>
    <row r="194" spans="1:28" x14ac:dyDescent="0.25">
      <c r="A194">
        <v>71</v>
      </c>
      <c r="B194" t="s">
        <v>258</v>
      </c>
      <c r="C194">
        <v>2</v>
      </c>
      <c r="D194">
        <v>1</v>
      </c>
      <c r="E194" t="s">
        <v>213</v>
      </c>
      <c r="F194" t="s">
        <v>70</v>
      </c>
      <c r="G194" t="s">
        <v>271</v>
      </c>
      <c r="H194" t="s">
        <v>272</v>
      </c>
      <c r="I194" t="s">
        <v>273</v>
      </c>
      <c r="J194" t="s">
        <v>53</v>
      </c>
      <c r="K194" s="12">
        <v>1</v>
      </c>
      <c r="N194" s="24">
        <v>0.97</v>
      </c>
      <c r="O194" s="12">
        <v>2</v>
      </c>
      <c r="R194" s="24">
        <v>0.91</v>
      </c>
      <c r="S194" t="s">
        <v>52</v>
      </c>
      <c r="T194">
        <v>0</v>
      </c>
      <c r="U194">
        <v>0</v>
      </c>
      <c r="W194" t="s">
        <v>262</v>
      </c>
      <c r="X194" t="s">
        <v>276</v>
      </c>
      <c r="Y194" t="s">
        <v>263</v>
      </c>
      <c r="Z194" t="s">
        <v>275</v>
      </c>
      <c r="AA194" t="s">
        <v>279</v>
      </c>
      <c r="AB194" t="s">
        <v>280</v>
      </c>
    </row>
    <row r="195" spans="1:28" x14ac:dyDescent="0.25">
      <c r="A195">
        <v>71</v>
      </c>
      <c r="B195" t="s">
        <v>258</v>
      </c>
      <c r="C195">
        <v>2</v>
      </c>
      <c r="D195">
        <v>1</v>
      </c>
      <c r="E195" t="s">
        <v>213</v>
      </c>
      <c r="F195" t="s">
        <v>70</v>
      </c>
      <c r="G195" t="s">
        <v>271</v>
      </c>
      <c r="H195" t="s">
        <v>272</v>
      </c>
      <c r="I195" t="s">
        <v>273</v>
      </c>
      <c r="J195" t="s">
        <v>274</v>
      </c>
      <c r="K195" s="12">
        <v>1</v>
      </c>
      <c r="N195" s="24">
        <v>0.05</v>
      </c>
      <c r="O195" s="12">
        <v>2</v>
      </c>
      <c r="R195" s="24">
        <v>0.01</v>
      </c>
      <c r="S195" t="s">
        <v>52</v>
      </c>
      <c r="T195">
        <v>0</v>
      </c>
      <c r="U195">
        <v>0</v>
      </c>
      <c r="W195" t="s">
        <v>262</v>
      </c>
      <c r="X195" t="s">
        <v>276</v>
      </c>
      <c r="Y195" t="s">
        <v>263</v>
      </c>
      <c r="Z195" t="s">
        <v>275</v>
      </c>
      <c r="AA195" t="s">
        <v>279</v>
      </c>
      <c r="AB195" t="s">
        <v>280</v>
      </c>
    </row>
    <row r="196" spans="1:28" x14ac:dyDescent="0.25">
      <c r="A196">
        <v>71</v>
      </c>
      <c r="B196" t="s">
        <v>258</v>
      </c>
      <c r="C196">
        <v>2</v>
      </c>
      <c r="D196">
        <v>1</v>
      </c>
      <c r="E196" t="s">
        <v>213</v>
      </c>
      <c r="F196" t="s">
        <v>70</v>
      </c>
      <c r="G196" t="s">
        <v>271</v>
      </c>
      <c r="H196" t="s">
        <v>272</v>
      </c>
      <c r="I196" t="s">
        <v>273</v>
      </c>
      <c r="J196" t="s">
        <v>53</v>
      </c>
      <c r="K196" s="12">
        <v>1</v>
      </c>
      <c r="N196" s="24">
        <v>0.97</v>
      </c>
      <c r="O196" s="12">
        <v>3</v>
      </c>
      <c r="R196" s="24">
        <v>0.93</v>
      </c>
      <c r="S196" t="s">
        <v>52</v>
      </c>
      <c r="T196">
        <v>0</v>
      </c>
      <c r="U196">
        <v>0</v>
      </c>
      <c r="W196" t="s">
        <v>262</v>
      </c>
      <c r="X196" t="s">
        <v>276</v>
      </c>
      <c r="Y196" t="s">
        <v>265</v>
      </c>
      <c r="Z196" t="s">
        <v>277</v>
      </c>
      <c r="AA196" t="s">
        <v>279</v>
      </c>
      <c r="AB196" t="s">
        <v>280</v>
      </c>
    </row>
    <row r="197" spans="1:28" x14ac:dyDescent="0.25">
      <c r="A197">
        <v>71</v>
      </c>
      <c r="B197" t="s">
        <v>258</v>
      </c>
      <c r="C197">
        <v>2</v>
      </c>
      <c r="D197">
        <v>1</v>
      </c>
      <c r="E197" t="s">
        <v>213</v>
      </c>
      <c r="F197" t="s">
        <v>70</v>
      </c>
      <c r="G197" t="s">
        <v>271</v>
      </c>
      <c r="H197" t="s">
        <v>272</v>
      </c>
      <c r="I197" t="s">
        <v>273</v>
      </c>
      <c r="J197" t="s">
        <v>274</v>
      </c>
      <c r="K197" s="12">
        <v>1</v>
      </c>
      <c r="N197" s="24">
        <v>0.05</v>
      </c>
      <c r="O197" s="12">
        <v>3</v>
      </c>
      <c r="R197" s="24">
        <v>0.05</v>
      </c>
      <c r="S197" t="s">
        <v>52</v>
      </c>
      <c r="T197">
        <v>0</v>
      </c>
      <c r="U197">
        <v>0</v>
      </c>
      <c r="W197" t="s">
        <v>262</v>
      </c>
      <c r="X197" t="s">
        <v>276</v>
      </c>
      <c r="Y197" t="s">
        <v>265</v>
      </c>
      <c r="Z197" t="s">
        <v>277</v>
      </c>
      <c r="AA197" t="s">
        <v>279</v>
      </c>
      <c r="AB197" t="s">
        <v>280</v>
      </c>
    </row>
    <row r="198" spans="1:28" x14ac:dyDescent="0.25">
      <c r="A198">
        <v>71</v>
      </c>
      <c r="B198" t="s">
        <v>258</v>
      </c>
      <c r="C198">
        <v>2</v>
      </c>
      <c r="D198">
        <v>1</v>
      </c>
      <c r="E198" t="s">
        <v>213</v>
      </c>
      <c r="F198" t="s">
        <v>70</v>
      </c>
      <c r="G198" t="s">
        <v>271</v>
      </c>
      <c r="H198" t="s">
        <v>272</v>
      </c>
      <c r="I198" t="s">
        <v>273</v>
      </c>
      <c r="J198" t="s">
        <v>53</v>
      </c>
      <c r="K198" s="12">
        <v>2</v>
      </c>
      <c r="N198" s="24">
        <v>0.91</v>
      </c>
      <c r="O198" s="12">
        <v>3</v>
      </c>
      <c r="R198" s="24">
        <v>0.93</v>
      </c>
      <c r="S198" t="s">
        <v>52</v>
      </c>
      <c r="T198">
        <v>0</v>
      </c>
      <c r="U198">
        <v>0</v>
      </c>
      <c r="W198" t="s">
        <v>263</v>
      </c>
      <c r="X198" t="s">
        <v>275</v>
      </c>
      <c r="Y198" t="s">
        <v>265</v>
      </c>
      <c r="Z198" t="s">
        <v>277</v>
      </c>
      <c r="AA198" t="s">
        <v>279</v>
      </c>
      <c r="AB198" t="s">
        <v>280</v>
      </c>
    </row>
    <row r="199" spans="1:28" x14ac:dyDescent="0.25">
      <c r="A199">
        <v>71</v>
      </c>
      <c r="B199" t="s">
        <v>258</v>
      </c>
      <c r="C199">
        <v>2</v>
      </c>
      <c r="D199">
        <v>1</v>
      </c>
      <c r="E199" t="s">
        <v>213</v>
      </c>
      <c r="F199" t="s">
        <v>70</v>
      </c>
      <c r="G199" t="s">
        <v>271</v>
      </c>
      <c r="H199" t="s">
        <v>272</v>
      </c>
      <c r="I199" t="s">
        <v>273</v>
      </c>
      <c r="J199" t="s">
        <v>274</v>
      </c>
      <c r="K199" s="12">
        <v>2</v>
      </c>
      <c r="N199" s="24">
        <v>0.01</v>
      </c>
      <c r="O199" s="12">
        <v>3</v>
      </c>
      <c r="R199" s="24">
        <v>0.05</v>
      </c>
      <c r="S199" t="s">
        <v>52</v>
      </c>
      <c r="T199">
        <v>0</v>
      </c>
      <c r="U199">
        <v>0</v>
      </c>
      <c r="W199" t="s">
        <v>263</v>
      </c>
      <c r="X199" t="s">
        <v>275</v>
      </c>
      <c r="Y199" t="s">
        <v>265</v>
      </c>
      <c r="Z199" t="s">
        <v>277</v>
      </c>
      <c r="AA199" t="s">
        <v>279</v>
      </c>
      <c r="AB199" t="s">
        <v>280</v>
      </c>
    </row>
    <row r="200" spans="1:28" x14ac:dyDescent="0.25">
      <c r="A200">
        <v>71</v>
      </c>
      <c r="B200" t="s">
        <v>258</v>
      </c>
      <c r="C200">
        <v>2</v>
      </c>
      <c r="D200">
        <v>2</v>
      </c>
      <c r="E200" t="s">
        <v>213</v>
      </c>
      <c r="F200" t="s">
        <v>70</v>
      </c>
      <c r="G200" t="s">
        <v>271</v>
      </c>
      <c r="H200" t="s">
        <v>272</v>
      </c>
      <c r="I200" t="s">
        <v>273</v>
      </c>
      <c r="J200" t="s">
        <v>53</v>
      </c>
      <c r="K200" s="12">
        <v>0</v>
      </c>
      <c r="N200" s="24">
        <v>0.82</v>
      </c>
      <c r="O200" s="12">
        <v>1</v>
      </c>
      <c r="R200" s="24">
        <v>0.73</v>
      </c>
      <c r="S200" t="s">
        <v>52</v>
      </c>
      <c r="T200">
        <v>0</v>
      </c>
      <c r="U200">
        <v>0</v>
      </c>
      <c r="W200" t="s">
        <v>218</v>
      </c>
      <c r="X200" t="s">
        <v>218</v>
      </c>
      <c r="Y200" t="s">
        <v>262</v>
      </c>
      <c r="Z200" t="s">
        <v>276</v>
      </c>
      <c r="AA200" t="s">
        <v>279</v>
      </c>
      <c r="AB200" t="s">
        <v>280</v>
      </c>
    </row>
    <row r="201" spans="1:28" x14ac:dyDescent="0.25">
      <c r="A201">
        <v>71</v>
      </c>
      <c r="B201" t="s">
        <v>258</v>
      </c>
      <c r="C201">
        <v>2</v>
      </c>
      <c r="D201">
        <v>2</v>
      </c>
      <c r="E201" t="s">
        <v>213</v>
      </c>
      <c r="F201" t="s">
        <v>70</v>
      </c>
      <c r="G201" t="s">
        <v>271</v>
      </c>
      <c r="H201" t="s">
        <v>272</v>
      </c>
      <c r="I201" t="s">
        <v>273</v>
      </c>
      <c r="J201" t="s">
        <v>274</v>
      </c>
      <c r="K201" s="12">
        <v>0</v>
      </c>
      <c r="N201" s="24">
        <v>0.04</v>
      </c>
      <c r="O201" s="12">
        <v>1</v>
      </c>
      <c r="R201" s="24">
        <v>0.11</v>
      </c>
      <c r="S201" t="s">
        <v>52</v>
      </c>
      <c r="T201">
        <v>0</v>
      </c>
      <c r="U201">
        <v>0</v>
      </c>
      <c r="W201" t="s">
        <v>218</v>
      </c>
      <c r="X201" t="s">
        <v>218</v>
      </c>
      <c r="Y201" t="s">
        <v>262</v>
      </c>
      <c r="Z201" t="s">
        <v>276</v>
      </c>
      <c r="AA201" t="s">
        <v>279</v>
      </c>
      <c r="AB201" t="s">
        <v>280</v>
      </c>
    </row>
    <row r="202" spans="1:28" x14ac:dyDescent="0.25">
      <c r="A202">
        <v>71</v>
      </c>
      <c r="B202" t="s">
        <v>258</v>
      </c>
      <c r="C202">
        <v>2</v>
      </c>
      <c r="D202">
        <v>2</v>
      </c>
      <c r="E202" t="s">
        <v>213</v>
      </c>
      <c r="F202" t="s">
        <v>70</v>
      </c>
      <c r="G202" t="s">
        <v>271</v>
      </c>
      <c r="H202" t="s">
        <v>272</v>
      </c>
      <c r="I202" t="s">
        <v>273</v>
      </c>
      <c r="J202" t="s">
        <v>53</v>
      </c>
      <c r="K202" s="12">
        <v>0</v>
      </c>
      <c r="N202" s="24">
        <v>0.82</v>
      </c>
      <c r="O202" s="12">
        <v>2</v>
      </c>
      <c r="R202" s="24">
        <v>0.87</v>
      </c>
      <c r="S202" t="s">
        <v>52</v>
      </c>
      <c r="T202">
        <v>0</v>
      </c>
      <c r="U202">
        <v>0</v>
      </c>
      <c r="W202" t="s">
        <v>218</v>
      </c>
      <c r="X202" t="s">
        <v>218</v>
      </c>
      <c r="Y202" t="s">
        <v>263</v>
      </c>
      <c r="Z202" t="s">
        <v>275</v>
      </c>
      <c r="AA202" t="s">
        <v>279</v>
      </c>
      <c r="AB202" t="s">
        <v>280</v>
      </c>
    </row>
    <row r="203" spans="1:28" x14ac:dyDescent="0.25">
      <c r="A203">
        <v>71</v>
      </c>
      <c r="B203" t="s">
        <v>258</v>
      </c>
      <c r="C203">
        <v>2</v>
      </c>
      <c r="D203">
        <v>2</v>
      </c>
      <c r="E203" t="s">
        <v>213</v>
      </c>
      <c r="F203" t="s">
        <v>70</v>
      </c>
      <c r="G203" t="s">
        <v>271</v>
      </c>
      <c r="H203" t="s">
        <v>272</v>
      </c>
      <c r="I203" t="s">
        <v>273</v>
      </c>
      <c r="J203" t="s">
        <v>274</v>
      </c>
      <c r="K203" s="12">
        <v>0</v>
      </c>
      <c r="N203" s="24">
        <v>0.04</v>
      </c>
      <c r="O203" s="12">
        <v>2</v>
      </c>
      <c r="R203" s="24">
        <v>0.05</v>
      </c>
      <c r="S203" t="s">
        <v>52</v>
      </c>
      <c r="T203">
        <v>0</v>
      </c>
      <c r="U203">
        <v>0</v>
      </c>
      <c r="W203" t="s">
        <v>218</v>
      </c>
      <c r="X203" t="s">
        <v>218</v>
      </c>
      <c r="Y203" t="s">
        <v>263</v>
      </c>
      <c r="Z203" t="s">
        <v>275</v>
      </c>
      <c r="AA203" t="s">
        <v>279</v>
      </c>
      <c r="AB203" t="s">
        <v>280</v>
      </c>
    </row>
    <row r="204" spans="1:28" x14ac:dyDescent="0.25">
      <c r="A204">
        <v>71</v>
      </c>
      <c r="B204" t="s">
        <v>258</v>
      </c>
      <c r="C204">
        <v>2</v>
      </c>
      <c r="D204">
        <v>2</v>
      </c>
      <c r="E204" t="s">
        <v>213</v>
      </c>
      <c r="F204" t="s">
        <v>70</v>
      </c>
      <c r="G204" t="s">
        <v>271</v>
      </c>
      <c r="H204" t="s">
        <v>272</v>
      </c>
      <c r="I204" t="s">
        <v>273</v>
      </c>
      <c r="J204" t="s">
        <v>53</v>
      </c>
      <c r="K204" s="12">
        <v>0</v>
      </c>
      <c r="N204" s="24">
        <v>0.82</v>
      </c>
      <c r="O204" s="12">
        <v>3</v>
      </c>
      <c r="R204" s="24">
        <v>0.86</v>
      </c>
      <c r="S204" t="s">
        <v>52</v>
      </c>
      <c r="T204">
        <v>0</v>
      </c>
      <c r="U204">
        <v>0</v>
      </c>
      <c r="W204" t="s">
        <v>218</v>
      </c>
      <c r="X204" t="s">
        <v>218</v>
      </c>
      <c r="Y204" t="s">
        <v>265</v>
      </c>
      <c r="Z204" t="s">
        <v>277</v>
      </c>
      <c r="AA204" t="s">
        <v>279</v>
      </c>
      <c r="AB204" t="s">
        <v>280</v>
      </c>
    </row>
    <row r="205" spans="1:28" x14ac:dyDescent="0.25">
      <c r="A205">
        <v>71</v>
      </c>
      <c r="B205" t="s">
        <v>258</v>
      </c>
      <c r="C205">
        <v>2</v>
      </c>
      <c r="D205">
        <v>2</v>
      </c>
      <c r="E205" t="s">
        <v>213</v>
      </c>
      <c r="F205" t="s">
        <v>70</v>
      </c>
      <c r="G205" t="s">
        <v>271</v>
      </c>
      <c r="H205" t="s">
        <v>272</v>
      </c>
      <c r="I205" t="s">
        <v>273</v>
      </c>
      <c r="J205" t="s">
        <v>274</v>
      </c>
      <c r="K205" s="12">
        <v>0</v>
      </c>
      <c r="N205" s="24">
        <v>0.04</v>
      </c>
      <c r="O205" s="12">
        <v>3</v>
      </c>
      <c r="R205" s="24">
        <v>0.11</v>
      </c>
      <c r="S205" t="s">
        <v>52</v>
      </c>
      <c r="T205">
        <v>0</v>
      </c>
      <c r="U205">
        <v>0</v>
      </c>
      <c r="W205" t="s">
        <v>218</v>
      </c>
      <c r="X205" t="s">
        <v>218</v>
      </c>
      <c r="Y205" t="s">
        <v>265</v>
      </c>
      <c r="Z205" t="s">
        <v>277</v>
      </c>
      <c r="AA205" t="s">
        <v>279</v>
      </c>
      <c r="AB205" t="s">
        <v>280</v>
      </c>
    </row>
    <row r="206" spans="1:28" x14ac:dyDescent="0.25">
      <c r="A206">
        <v>71</v>
      </c>
      <c r="B206" t="s">
        <v>258</v>
      </c>
      <c r="C206">
        <v>2</v>
      </c>
      <c r="D206">
        <v>2</v>
      </c>
      <c r="E206" t="s">
        <v>213</v>
      </c>
      <c r="F206" t="s">
        <v>70</v>
      </c>
      <c r="G206" t="s">
        <v>271</v>
      </c>
      <c r="H206" t="s">
        <v>272</v>
      </c>
      <c r="I206" t="s">
        <v>273</v>
      </c>
      <c r="J206" t="s">
        <v>53</v>
      </c>
      <c r="K206" s="12">
        <v>1</v>
      </c>
      <c r="N206" s="24">
        <v>0.73</v>
      </c>
      <c r="O206" s="12">
        <v>2</v>
      </c>
      <c r="R206" s="24">
        <v>0.87</v>
      </c>
      <c r="S206" t="s">
        <v>52</v>
      </c>
      <c r="T206">
        <v>0</v>
      </c>
      <c r="U206">
        <v>0</v>
      </c>
      <c r="W206" t="s">
        <v>262</v>
      </c>
      <c r="X206" t="s">
        <v>276</v>
      </c>
      <c r="Y206" t="s">
        <v>263</v>
      </c>
      <c r="Z206" t="s">
        <v>275</v>
      </c>
      <c r="AA206" t="s">
        <v>279</v>
      </c>
      <c r="AB206" t="s">
        <v>280</v>
      </c>
    </row>
    <row r="207" spans="1:28" x14ac:dyDescent="0.25">
      <c r="A207">
        <v>71</v>
      </c>
      <c r="B207" t="s">
        <v>258</v>
      </c>
      <c r="C207">
        <v>2</v>
      </c>
      <c r="D207">
        <v>2</v>
      </c>
      <c r="E207" t="s">
        <v>213</v>
      </c>
      <c r="F207" t="s">
        <v>70</v>
      </c>
      <c r="G207" t="s">
        <v>271</v>
      </c>
      <c r="H207" t="s">
        <v>272</v>
      </c>
      <c r="I207" t="s">
        <v>273</v>
      </c>
      <c r="J207" t="s">
        <v>274</v>
      </c>
      <c r="K207" s="12">
        <v>1</v>
      </c>
      <c r="N207" s="24">
        <v>0.11</v>
      </c>
      <c r="O207" s="12">
        <v>2</v>
      </c>
      <c r="R207" s="24">
        <v>0.05</v>
      </c>
      <c r="S207" t="s">
        <v>52</v>
      </c>
      <c r="T207">
        <v>0</v>
      </c>
      <c r="U207">
        <v>0</v>
      </c>
      <c r="W207" t="s">
        <v>262</v>
      </c>
      <c r="X207" t="s">
        <v>276</v>
      </c>
      <c r="Y207" t="s">
        <v>263</v>
      </c>
      <c r="Z207" t="s">
        <v>275</v>
      </c>
      <c r="AA207" t="s">
        <v>279</v>
      </c>
      <c r="AB207" t="s">
        <v>280</v>
      </c>
    </row>
    <row r="208" spans="1:28" x14ac:dyDescent="0.25">
      <c r="A208">
        <v>71</v>
      </c>
      <c r="B208" t="s">
        <v>258</v>
      </c>
      <c r="C208">
        <v>2</v>
      </c>
      <c r="D208">
        <v>2</v>
      </c>
      <c r="E208" t="s">
        <v>213</v>
      </c>
      <c r="F208" t="s">
        <v>70</v>
      </c>
      <c r="G208" t="s">
        <v>271</v>
      </c>
      <c r="H208" t="s">
        <v>272</v>
      </c>
      <c r="I208" t="s">
        <v>273</v>
      </c>
      <c r="J208" t="s">
        <v>53</v>
      </c>
      <c r="K208" s="12">
        <v>1</v>
      </c>
      <c r="N208" s="24">
        <v>0.73</v>
      </c>
      <c r="O208" s="12">
        <v>3</v>
      </c>
      <c r="R208" s="24">
        <v>0.86</v>
      </c>
      <c r="S208" t="s">
        <v>52</v>
      </c>
      <c r="T208">
        <v>0</v>
      </c>
      <c r="U208">
        <v>0</v>
      </c>
      <c r="W208" t="s">
        <v>262</v>
      </c>
      <c r="X208" t="s">
        <v>276</v>
      </c>
      <c r="Y208" t="s">
        <v>265</v>
      </c>
      <c r="Z208" t="s">
        <v>277</v>
      </c>
      <c r="AA208" t="s">
        <v>279</v>
      </c>
      <c r="AB208" t="s">
        <v>280</v>
      </c>
    </row>
    <row r="209" spans="1:28" x14ac:dyDescent="0.25">
      <c r="A209">
        <v>71</v>
      </c>
      <c r="B209" t="s">
        <v>258</v>
      </c>
      <c r="C209">
        <v>2</v>
      </c>
      <c r="D209">
        <v>2</v>
      </c>
      <c r="E209" t="s">
        <v>213</v>
      </c>
      <c r="F209" t="s">
        <v>70</v>
      </c>
      <c r="G209" t="s">
        <v>271</v>
      </c>
      <c r="H209" t="s">
        <v>272</v>
      </c>
      <c r="I209" t="s">
        <v>273</v>
      </c>
      <c r="J209" t="s">
        <v>274</v>
      </c>
      <c r="K209" s="12">
        <v>1</v>
      </c>
      <c r="N209" s="24">
        <v>0.11</v>
      </c>
      <c r="O209" s="12">
        <v>3</v>
      </c>
      <c r="R209" s="24">
        <v>0.11</v>
      </c>
      <c r="S209" t="s">
        <v>52</v>
      </c>
      <c r="T209">
        <v>0</v>
      </c>
      <c r="U209">
        <v>0</v>
      </c>
      <c r="W209" t="s">
        <v>262</v>
      </c>
      <c r="X209" t="s">
        <v>276</v>
      </c>
      <c r="Y209" t="s">
        <v>265</v>
      </c>
      <c r="Z209" t="s">
        <v>277</v>
      </c>
      <c r="AA209" t="s">
        <v>279</v>
      </c>
      <c r="AB209" t="s">
        <v>280</v>
      </c>
    </row>
    <row r="210" spans="1:28" x14ac:dyDescent="0.25">
      <c r="A210">
        <v>71</v>
      </c>
      <c r="B210" t="s">
        <v>258</v>
      </c>
      <c r="C210">
        <v>2</v>
      </c>
      <c r="D210">
        <v>2</v>
      </c>
      <c r="E210" t="s">
        <v>213</v>
      </c>
      <c r="F210" t="s">
        <v>70</v>
      </c>
      <c r="G210" t="s">
        <v>271</v>
      </c>
      <c r="H210" t="s">
        <v>272</v>
      </c>
      <c r="I210" t="s">
        <v>273</v>
      </c>
      <c r="J210" t="s">
        <v>53</v>
      </c>
      <c r="K210" s="12">
        <v>2</v>
      </c>
      <c r="N210" s="24">
        <v>0.87</v>
      </c>
      <c r="O210" s="12">
        <v>3</v>
      </c>
      <c r="R210" s="24">
        <v>0.86</v>
      </c>
      <c r="S210" t="s">
        <v>52</v>
      </c>
      <c r="T210">
        <v>0</v>
      </c>
      <c r="U210">
        <v>0</v>
      </c>
      <c r="W210" t="s">
        <v>263</v>
      </c>
      <c r="X210" t="s">
        <v>275</v>
      </c>
      <c r="Y210" t="s">
        <v>265</v>
      </c>
      <c r="Z210" t="s">
        <v>277</v>
      </c>
      <c r="AA210" t="s">
        <v>279</v>
      </c>
      <c r="AB210" t="s">
        <v>280</v>
      </c>
    </row>
    <row r="211" spans="1:28" x14ac:dyDescent="0.25">
      <c r="A211">
        <v>71</v>
      </c>
      <c r="B211" t="s">
        <v>258</v>
      </c>
      <c r="C211">
        <v>2</v>
      </c>
      <c r="D211">
        <v>2</v>
      </c>
      <c r="E211" t="s">
        <v>213</v>
      </c>
      <c r="F211" t="s">
        <v>70</v>
      </c>
      <c r="G211" t="s">
        <v>271</v>
      </c>
      <c r="H211" t="s">
        <v>272</v>
      </c>
      <c r="I211" t="s">
        <v>273</v>
      </c>
      <c r="J211" t="s">
        <v>274</v>
      </c>
      <c r="K211" s="12">
        <v>2</v>
      </c>
      <c r="N211" s="24">
        <v>0.05</v>
      </c>
      <c r="O211" s="12">
        <v>3</v>
      </c>
      <c r="R211" s="24">
        <v>0.11</v>
      </c>
      <c r="S211" t="s">
        <v>52</v>
      </c>
      <c r="T211">
        <v>0</v>
      </c>
      <c r="U211">
        <v>0</v>
      </c>
      <c r="W211" t="s">
        <v>263</v>
      </c>
      <c r="X211" t="s">
        <v>275</v>
      </c>
      <c r="Y211" t="s">
        <v>265</v>
      </c>
      <c r="Z211" t="s">
        <v>277</v>
      </c>
      <c r="AA211" t="s">
        <v>279</v>
      </c>
      <c r="AB211" t="s">
        <v>280</v>
      </c>
    </row>
    <row r="212" spans="1:28" x14ac:dyDescent="0.25">
      <c r="A212">
        <v>71</v>
      </c>
      <c r="B212" t="s">
        <v>258</v>
      </c>
      <c r="C212">
        <v>2</v>
      </c>
      <c r="D212">
        <v>8</v>
      </c>
      <c r="E212" t="s">
        <v>213</v>
      </c>
      <c r="F212" t="s">
        <v>70</v>
      </c>
      <c r="G212" t="s">
        <v>271</v>
      </c>
      <c r="H212" t="s">
        <v>272</v>
      </c>
      <c r="I212" t="s">
        <v>273</v>
      </c>
      <c r="J212" t="s">
        <v>53</v>
      </c>
      <c r="K212" s="12">
        <v>0</v>
      </c>
      <c r="N212" s="24">
        <v>0.75</v>
      </c>
      <c r="O212" s="12">
        <v>1</v>
      </c>
      <c r="R212" s="24">
        <v>0.63</v>
      </c>
      <c r="S212" t="s">
        <v>52</v>
      </c>
      <c r="T212">
        <v>0</v>
      </c>
      <c r="U212">
        <v>0</v>
      </c>
      <c r="W212" t="s">
        <v>218</v>
      </c>
      <c r="X212" t="s">
        <v>218</v>
      </c>
      <c r="Y212" t="s">
        <v>262</v>
      </c>
      <c r="Z212" t="s">
        <v>276</v>
      </c>
      <c r="AA212" t="s">
        <v>279</v>
      </c>
      <c r="AB212" t="s">
        <v>280</v>
      </c>
    </row>
    <row r="213" spans="1:28" x14ac:dyDescent="0.25">
      <c r="A213">
        <v>71</v>
      </c>
      <c r="B213" t="s">
        <v>258</v>
      </c>
      <c r="C213">
        <v>2</v>
      </c>
      <c r="D213">
        <v>8</v>
      </c>
      <c r="E213" t="s">
        <v>213</v>
      </c>
      <c r="F213" t="s">
        <v>70</v>
      </c>
      <c r="G213" t="s">
        <v>271</v>
      </c>
      <c r="H213" t="s">
        <v>272</v>
      </c>
      <c r="I213" t="s">
        <v>273</v>
      </c>
      <c r="J213" t="s">
        <v>274</v>
      </c>
      <c r="K213" s="12">
        <v>0</v>
      </c>
      <c r="N213" s="24">
        <v>0.18</v>
      </c>
      <c r="O213" s="12">
        <v>1</v>
      </c>
      <c r="R213" s="24">
        <v>0.12</v>
      </c>
      <c r="S213" t="s">
        <v>52</v>
      </c>
      <c r="T213">
        <v>0</v>
      </c>
      <c r="U213">
        <v>0</v>
      </c>
      <c r="W213" t="s">
        <v>218</v>
      </c>
      <c r="X213" t="s">
        <v>218</v>
      </c>
      <c r="Y213" t="s">
        <v>262</v>
      </c>
      <c r="Z213" t="s">
        <v>276</v>
      </c>
      <c r="AA213" t="s">
        <v>279</v>
      </c>
      <c r="AB213" t="s">
        <v>280</v>
      </c>
    </row>
    <row r="214" spans="1:28" x14ac:dyDescent="0.25">
      <c r="A214">
        <v>71</v>
      </c>
      <c r="B214" t="s">
        <v>258</v>
      </c>
      <c r="C214">
        <v>2</v>
      </c>
      <c r="D214">
        <v>8</v>
      </c>
      <c r="E214" t="s">
        <v>213</v>
      </c>
      <c r="F214" t="s">
        <v>70</v>
      </c>
      <c r="G214" t="s">
        <v>271</v>
      </c>
      <c r="H214" t="s">
        <v>272</v>
      </c>
      <c r="I214" t="s">
        <v>273</v>
      </c>
      <c r="J214" t="s">
        <v>53</v>
      </c>
      <c r="K214" s="12">
        <v>0</v>
      </c>
      <c r="N214" s="24">
        <v>0.75</v>
      </c>
      <c r="O214" s="12">
        <v>2</v>
      </c>
      <c r="R214" s="24">
        <v>0.7</v>
      </c>
      <c r="S214" t="s">
        <v>52</v>
      </c>
      <c r="T214">
        <v>0</v>
      </c>
      <c r="U214">
        <v>0</v>
      </c>
      <c r="W214" t="s">
        <v>218</v>
      </c>
      <c r="X214" t="s">
        <v>218</v>
      </c>
      <c r="Y214" t="s">
        <v>263</v>
      </c>
      <c r="Z214" t="s">
        <v>275</v>
      </c>
      <c r="AA214" t="s">
        <v>279</v>
      </c>
      <c r="AB214" t="s">
        <v>280</v>
      </c>
    </row>
    <row r="215" spans="1:28" x14ac:dyDescent="0.25">
      <c r="A215">
        <v>71</v>
      </c>
      <c r="B215" t="s">
        <v>258</v>
      </c>
      <c r="C215">
        <v>2</v>
      </c>
      <c r="D215">
        <v>8</v>
      </c>
      <c r="E215" t="s">
        <v>213</v>
      </c>
      <c r="F215" t="s">
        <v>70</v>
      </c>
      <c r="G215" t="s">
        <v>271</v>
      </c>
      <c r="H215" t="s">
        <v>272</v>
      </c>
      <c r="I215" t="s">
        <v>273</v>
      </c>
      <c r="J215" t="s">
        <v>274</v>
      </c>
      <c r="K215" s="12">
        <v>0</v>
      </c>
      <c r="N215" s="24">
        <v>0.18</v>
      </c>
      <c r="O215" s="12">
        <v>2</v>
      </c>
      <c r="R215" s="24">
        <v>0.06</v>
      </c>
      <c r="S215" t="s">
        <v>52</v>
      </c>
      <c r="T215">
        <v>0</v>
      </c>
      <c r="U215">
        <v>0</v>
      </c>
      <c r="W215" t="s">
        <v>218</v>
      </c>
      <c r="X215" t="s">
        <v>218</v>
      </c>
      <c r="Y215" t="s">
        <v>263</v>
      </c>
      <c r="Z215" t="s">
        <v>275</v>
      </c>
      <c r="AA215" t="s">
        <v>279</v>
      </c>
      <c r="AB215" t="s">
        <v>280</v>
      </c>
    </row>
    <row r="216" spans="1:28" x14ac:dyDescent="0.25">
      <c r="A216">
        <v>71</v>
      </c>
      <c r="B216" t="s">
        <v>258</v>
      </c>
      <c r="C216">
        <v>2</v>
      </c>
      <c r="D216">
        <v>8</v>
      </c>
      <c r="E216" t="s">
        <v>213</v>
      </c>
      <c r="F216" t="s">
        <v>70</v>
      </c>
      <c r="G216" t="s">
        <v>271</v>
      </c>
      <c r="H216" t="s">
        <v>272</v>
      </c>
      <c r="I216" t="s">
        <v>273</v>
      </c>
      <c r="J216" t="s">
        <v>53</v>
      </c>
      <c r="K216" s="12">
        <v>0</v>
      </c>
      <c r="N216" s="24">
        <v>0.75</v>
      </c>
      <c r="O216" s="12">
        <v>3</v>
      </c>
      <c r="R216" s="24">
        <v>0.66</v>
      </c>
      <c r="S216" t="s">
        <v>52</v>
      </c>
      <c r="T216">
        <v>0</v>
      </c>
      <c r="U216">
        <v>0</v>
      </c>
      <c r="W216" t="s">
        <v>218</v>
      </c>
      <c r="X216" t="s">
        <v>218</v>
      </c>
      <c r="Y216" t="s">
        <v>265</v>
      </c>
      <c r="Z216" t="s">
        <v>277</v>
      </c>
      <c r="AA216" t="s">
        <v>279</v>
      </c>
      <c r="AB216" t="s">
        <v>280</v>
      </c>
    </row>
    <row r="217" spans="1:28" x14ac:dyDescent="0.25">
      <c r="A217">
        <v>71</v>
      </c>
      <c r="B217" t="s">
        <v>258</v>
      </c>
      <c r="C217">
        <v>2</v>
      </c>
      <c r="D217">
        <v>8</v>
      </c>
      <c r="E217" t="s">
        <v>213</v>
      </c>
      <c r="F217" t="s">
        <v>70</v>
      </c>
      <c r="G217" t="s">
        <v>271</v>
      </c>
      <c r="H217" t="s">
        <v>272</v>
      </c>
      <c r="I217" t="s">
        <v>273</v>
      </c>
      <c r="J217" t="s">
        <v>274</v>
      </c>
      <c r="K217" s="12">
        <v>0</v>
      </c>
      <c r="N217" s="24">
        <v>0.18</v>
      </c>
      <c r="O217" s="12">
        <v>3</v>
      </c>
      <c r="R217" s="24">
        <v>0.11</v>
      </c>
      <c r="S217" t="s">
        <v>52</v>
      </c>
      <c r="T217">
        <v>0</v>
      </c>
      <c r="U217">
        <v>0</v>
      </c>
      <c r="W217" t="s">
        <v>218</v>
      </c>
      <c r="X217" t="s">
        <v>218</v>
      </c>
      <c r="Y217" t="s">
        <v>265</v>
      </c>
      <c r="Z217" t="s">
        <v>277</v>
      </c>
      <c r="AA217" t="s">
        <v>279</v>
      </c>
      <c r="AB217" t="s">
        <v>280</v>
      </c>
    </row>
    <row r="218" spans="1:28" x14ac:dyDescent="0.25">
      <c r="A218">
        <v>71</v>
      </c>
      <c r="B218" t="s">
        <v>258</v>
      </c>
      <c r="C218">
        <v>2</v>
      </c>
      <c r="D218">
        <v>8</v>
      </c>
      <c r="E218" t="s">
        <v>213</v>
      </c>
      <c r="F218" t="s">
        <v>70</v>
      </c>
      <c r="G218" t="s">
        <v>271</v>
      </c>
      <c r="H218" t="s">
        <v>272</v>
      </c>
      <c r="I218" t="s">
        <v>273</v>
      </c>
      <c r="J218" t="s">
        <v>53</v>
      </c>
      <c r="K218" s="12">
        <v>1</v>
      </c>
      <c r="N218" s="24">
        <v>0.63</v>
      </c>
      <c r="O218" s="12">
        <v>2</v>
      </c>
      <c r="R218" s="24">
        <v>0.7</v>
      </c>
      <c r="S218" t="s">
        <v>52</v>
      </c>
      <c r="T218">
        <v>0</v>
      </c>
      <c r="U218">
        <v>0</v>
      </c>
      <c r="W218" t="s">
        <v>262</v>
      </c>
      <c r="X218" t="s">
        <v>276</v>
      </c>
      <c r="Y218" t="s">
        <v>263</v>
      </c>
      <c r="Z218" t="s">
        <v>275</v>
      </c>
      <c r="AA218" t="s">
        <v>279</v>
      </c>
      <c r="AB218" t="s">
        <v>280</v>
      </c>
    </row>
    <row r="219" spans="1:28" x14ac:dyDescent="0.25">
      <c r="A219">
        <v>71</v>
      </c>
      <c r="B219" t="s">
        <v>258</v>
      </c>
      <c r="C219">
        <v>2</v>
      </c>
      <c r="D219">
        <v>8</v>
      </c>
      <c r="E219" t="s">
        <v>213</v>
      </c>
      <c r="F219" t="s">
        <v>70</v>
      </c>
      <c r="G219" t="s">
        <v>271</v>
      </c>
      <c r="H219" t="s">
        <v>272</v>
      </c>
      <c r="I219" t="s">
        <v>273</v>
      </c>
      <c r="J219" t="s">
        <v>274</v>
      </c>
      <c r="K219" s="12">
        <v>1</v>
      </c>
      <c r="N219" s="24">
        <v>0.12</v>
      </c>
      <c r="O219" s="12">
        <v>2</v>
      </c>
      <c r="R219" s="24">
        <v>0.06</v>
      </c>
      <c r="S219" t="s">
        <v>52</v>
      </c>
      <c r="T219">
        <v>0</v>
      </c>
      <c r="U219">
        <v>0</v>
      </c>
      <c r="W219" t="s">
        <v>262</v>
      </c>
      <c r="X219" t="s">
        <v>276</v>
      </c>
      <c r="Y219" t="s">
        <v>263</v>
      </c>
      <c r="Z219" t="s">
        <v>275</v>
      </c>
      <c r="AA219" t="s">
        <v>279</v>
      </c>
      <c r="AB219" t="s">
        <v>280</v>
      </c>
    </row>
    <row r="220" spans="1:28" x14ac:dyDescent="0.25">
      <c r="A220">
        <v>71</v>
      </c>
      <c r="B220" t="s">
        <v>258</v>
      </c>
      <c r="C220">
        <v>2</v>
      </c>
      <c r="D220">
        <v>8</v>
      </c>
      <c r="E220" t="s">
        <v>213</v>
      </c>
      <c r="F220" t="s">
        <v>70</v>
      </c>
      <c r="G220" t="s">
        <v>271</v>
      </c>
      <c r="H220" t="s">
        <v>272</v>
      </c>
      <c r="I220" t="s">
        <v>273</v>
      </c>
      <c r="J220" t="s">
        <v>53</v>
      </c>
      <c r="K220" s="12">
        <v>1</v>
      </c>
      <c r="N220" s="24">
        <v>0.63</v>
      </c>
      <c r="O220" s="12">
        <v>3</v>
      </c>
      <c r="R220" s="24">
        <v>0.66</v>
      </c>
      <c r="S220" t="s">
        <v>52</v>
      </c>
      <c r="T220">
        <v>0</v>
      </c>
      <c r="U220">
        <v>0</v>
      </c>
      <c r="W220" t="s">
        <v>262</v>
      </c>
      <c r="X220" t="s">
        <v>276</v>
      </c>
      <c r="Y220" t="s">
        <v>265</v>
      </c>
      <c r="Z220" t="s">
        <v>277</v>
      </c>
      <c r="AA220" t="s">
        <v>279</v>
      </c>
      <c r="AB220" t="s">
        <v>280</v>
      </c>
    </row>
    <row r="221" spans="1:28" x14ac:dyDescent="0.25">
      <c r="A221">
        <v>71</v>
      </c>
      <c r="B221" t="s">
        <v>258</v>
      </c>
      <c r="C221">
        <v>2</v>
      </c>
      <c r="D221">
        <v>8</v>
      </c>
      <c r="E221" t="s">
        <v>213</v>
      </c>
      <c r="F221" t="s">
        <v>70</v>
      </c>
      <c r="G221" t="s">
        <v>271</v>
      </c>
      <c r="H221" t="s">
        <v>272</v>
      </c>
      <c r="I221" t="s">
        <v>273</v>
      </c>
      <c r="J221" t="s">
        <v>274</v>
      </c>
      <c r="K221" s="12">
        <v>1</v>
      </c>
      <c r="N221" s="24">
        <v>0.12</v>
      </c>
      <c r="O221" s="12">
        <v>3</v>
      </c>
      <c r="R221" s="24">
        <v>0.11</v>
      </c>
      <c r="S221" t="s">
        <v>52</v>
      </c>
      <c r="T221">
        <v>0</v>
      </c>
      <c r="U221">
        <v>0</v>
      </c>
      <c r="W221" t="s">
        <v>262</v>
      </c>
      <c r="X221" t="s">
        <v>276</v>
      </c>
      <c r="Y221" t="s">
        <v>265</v>
      </c>
      <c r="Z221" t="s">
        <v>277</v>
      </c>
      <c r="AA221" t="s">
        <v>279</v>
      </c>
      <c r="AB221" t="s">
        <v>280</v>
      </c>
    </row>
    <row r="222" spans="1:28" x14ac:dyDescent="0.25">
      <c r="A222">
        <v>71</v>
      </c>
      <c r="B222" t="s">
        <v>258</v>
      </c>
      <c r="C222">
        <v>2</v>
      </c>
      <c r="D222">
        <v>8</v>
      </c>
      <c r="E222" t="s">
        <v>213</v>
      </c>
      <c r="F222" t="s">
        <v>70</v>
      </c>
      <c r="G222" t="s">
        <v>271</v>
      </c>
      <c r="H222" t="s">
        <v>272</v>
      </c>
      <c r="I222" t="s">
        <v>273</v>
      </c>
      <c r="J222" t="s">
        <v>53</v>
      </c>
      <c r="K222" s="12">
        <v>2</v>
      </c>
      <c r="N222" s="24">
        <v>0.7</v>
      </c>
      <c r="O222" s="12">
        <v>3</v>
      </c>
      <c r="R222" s="24">
        <v>0.66</v>
      </c>
      <c r="S222" t="s">
        <v>52</v>
      </c>
      <c r="T222">
        <v>0</v>
      </c>
      <c r="U222">
        <v>0</v>
      </c>
      <c r="W222" t="s">
        <v>263</v>
      </c>
      <c r="X222" t="s">
        <v>275</v>
      </c>
      <c r="Y222" t="s">
        <v>265</v>
      </c>
      <c r="Z222" t="s">
        <v>277</v>
      </c>
      <c r="AA222" t="s">
        <v>279</v>
      </c>
      <c r="AB222" t="s">
        <v>280</v>
      </c>
    </row>
    <row r="223" spans="1:28" x14ac:dyDescent="0.25">
      <c r="A223">
        <v>71</v>
      </c>
      <c r="B223" t="s">
        <v>258</v>
      </c>
      <c r="C223">
        <v>2</v>
      </c>
      <c r="D223">
        <v>8</v>
      </c>
      <c r="E223" t="s">
        <v>213</v>
      </c>
      <c r="F223" t="s">
        <v>70</v>
      </c>
      <c r="G223" t="s">
        <v>271</v>
      </c>
      <c r="H223" t="s">
        <v>272</v>
      </c>
      <c r="I223" t="s">
        <v>273</v>
      </c>
      <c r="J223" t="s">
        <v>274</v>
      </c>
      <c r="K223" s="12">
        <v>2</v>
      </c>
      <c r="N223" s="24">
        <v>0.06</v>
      </c>
      <c r="O223" s="12">
        <v>3</v>
      </c>
      <c r="R223" s="24">
        <v>0.11</v>
      </c>
      <c r="S223" t="s">
        <v>52</v>
      </c>
      <c r="T223">
        <v>0</v>
      </c>
      <c r="U223">
        <v>0</v>
      </c>
      <c r="W223" t="s">
        <v>263</v>
      </c>
      <c r="X223" t="s">
        <v>275</v>
      </c>
      <c r="Y223" t="s">
        <v>265</v>
      </c>
      <c r="Z223" t="s">
        <v>277</v>
      </c>
      <c r="AA223" t="s">
        <v>279</v>
      </c>
      <c r="AB223" t="s">
        <v>280</v>
      </c>
    </row>
    <row r="224" spans="1:28" x14ac:dyDescent="0.25">
      <c r="A224">
        <v>71</v>
      </c>
      <c r="B224" t="s">
        <v>258</v>
      </c>
      <c r="C224">
        <v>2</v>
      </c>
      <c r="D224">
        <v>3</v>
      </c>
      <c r="E224" t="s">
        <v>213</v>
      </c>
      <c r="F224" t="s">
        <v>70</v>
      </c>
      <c r="G224" t="s">
        <v>271</v>
      </c>
      <c r="H224" t="s">
        <v>272</v>
      </c>
      <c r="I224" t="s">
        <v>273</v>
      </c>
      <c r="J224" t="s">
        <v>53</v>
      </c>
      <c r="K224" s="12">
        <v>0</v>
      </c>
      <c r="N224" s="24">
        <v>0.84</v>
      </c>
      <c r="O224" s="12">
        <v>1</v>
      </c>
      <c r="R224" s="24">
        <v>0.85</v>
      </c>
      <c r="S224" t="s">
        <v>52</v>
      </c>
      <c r="T224">
        <v>0</v>
      </c>
      <c r="U224">
        <v>0</v>
      </c>
      <c r="W224" t="s">
        <v>218</v>
      </c>
      <c r="X224" t="s">
        <v>218</v>
      </c>
      <c r="Y224" t="s">
        <v>262</v>
      </c>
      <c r="Z224" t="s">
        <v>276</v>
      </c>
      <c r="AA224" t="s">
        <v>279</v>
      </c>
      <c r="AB224" t="s">
        <v>280</v>
      </c>
    </row>
    <row r="225" spans="1:28" x14ac:dyDescent="0.25">
      <c r="A225">
        <v>71</v>
      </c>
      <c r="B225" t="s">
        <v>258</v>
      </c>
      <c r="C225">
        <v>2</v>
      </c>
      <c r="D225">
        <v>3</v>
      </c>
      <c r="E225" t="s">
        <v>213</v>
      </c>
      <c r="F225" t="s">
        <v>70</v>
      </c>
      <c r="G225" t="s">
        <v>271</v>
      </c>
      <c r="H225" t="s">
        <v>272</v>
      </c>
      <c r="I225" t="s">
        <v>273</v>
      </c>
      <c r="J225" t="s">
        <v>274</v>
      </c>
      <c r="K225" s="12">
        <v>0</v>
      </c>
      <c r="N225" s="24">
        <v>0.04</v>
      </c>
      <c r="O225" s="12">
        <v>1</v>
      </c>
      <c r="R225" s="24">
        <v>7.0000000000000007E-2</v>
      </c>
      <c r="S225" t="s">
        <v>52</v>
      </c>
      <c r="T225">
        <v>0</v>
      </c>
      <c r="U225">
        <v>0</v>
      </c>
      <c r="W225" t="s">
        <v>218</v>
      </c>
      <c r="X225" t="s">
        <v>218</v>
      </c>
      <c r="Y225" t="s">
        <v>262</v>
      </c>
      <c r="Z225" t="s">
        <v>276</v>
      </c>
      <c r="AA225" t="s">
        <v>279</v>
      </c>
      <c r="AB225" t="s">
        <v>280</v>
      </c>
    </row>
    <row r="226" spans="1:28" x14ac:dyDescent="0.25">
      <c r="A226">
        <v>71</v>
      </c>
      <c r="B226" t="s">
        <v>258</v>
      </c>
      <c r="C226">
        <v>2</v>
      </c>
      <c r="D226">
        <v>3</v>
      </c>
      <c r="E226" t="s">
        <v>213</v>
      </c>
      <c r="F226" t="s">
        <v>70</v>
      </c>
      <c r="G226" t="s">
        <v>271</v>
      </c>
      <c r="H226" t="s">
        <v>272</v>
      </c>
      <c r="I226" t="s">
        <v>273</v>
      </c>
      <c r="J226" t="s">
        <v>53</v>
      </c>
      <c r="K226" s="12">
        <v>0</v>
      </c>
      <c r="N226" s="24">
        <v>0.84</v>
      </c>
      <c r="O226" s="12">
        <v>2</v>
      </c>
      <c r="R226" s="24">
        <v>0.9</v>
      </c>
      <c r="S226" t="s">
        <v>52</v>
      </c>
      <c r="T226">
        <v>0</v>
      </c>
      <c r="U226">
        <v>0</v>
      </c>
      <c r="W226" t="s">
        <v>218</v>
      </c>
      <c r="X226" t="s">
        <v>218</v>
      </c>
      <c r="Y226" t="s">
        <v>263</v>
      </c>
      <c r="Z226" t="s">
        <v>275</v>
      </c>
      <c r="AA226" t="s">
        <v>279</v>
      </c>
      <c r="AB226" t="s">
        <v>280</v>
      </c>
    </row>
    <row r="227" spans="1:28" x14ac:dyDescent="0.25">
      <c r="A227">
        <v>71</v>
      </c>
      <c r="B227" t="s">
        <v>258</v>
      </c>
      <c r="C227">
        <v>2</v>
      </c>
      <c r="D227">
        <v>3</v>
      </c>
      <c r="E227" t="s">
        <v>213</v>
      </c>
      <c r="F227" t="s">
        <v>70</v>
      </c>
      <c r="G227" t="s">
        <v>271</v>
      </c>
      <c r="H227" t="s">
        <v>272</v>
      </c>
      <c r="I227" t="s">
        <v>273</v>
      </c>
      <c r="J227" t="s">
        <v>274</v>
      </c>
      <c r="K227" s="12">
        <v>0</v>
      </c>
      <c r="N227" s="24">
        <v>0.04</v>
      </c>
      <c r="O227" s="12">
        <v>2</v>
      </c>
      <c r="R227" s="24">
        <v>0.05</v>
      </c>
      <c r="S227" t="s">
        <v>52</v>
      </c>
      <c r="T227">
        <v>0</v>
      </c>
      <c r="U227">
        <v>0</v>
      </c>
      <c r="W227" t="s">
        <v>218</v>
      </c>
      <c r="X227" t="s">
        <v>218</v>
      </c>
      <c r="Y227" t="s">
        <v>263</v>
      </c>
      <c r="Z227" t="s">
        <v>275</v>
      </c>
      <c r="AA227" t="s">
        <v>279</v>
      </c>
      <c r="AB227" t="s">
        <v>280</v>
      </c>
    </row>
    <row r="228" spans="1:28" x14ac:dyDescent="0.25">
      <c r="A228">
        <v>71</v>
      </c>
      <c r="B228" t="s">
        <v>258</v>
      </c>
      <c r="C228">
        <v>2</v>
      </c>
      <c r="D228">
        <v>3</v>
      </c>
      <c r="E228" t="s">
        <v>213</v>
      </c>
      <c r="F228" t="s">
        <v>70</v>
      </c>
      <c r="G228" t="s">
        <v>271</v>
      </c>
      <c r="H228" t="s">
        <v>272</v>
      </c>
      <c r="I228" t="s">
        <v>273</v>
      </c>
      <c r="J228" t="s">
        <v>53</v>
      </c>
      <c r="K228" s="12">
        <v>0</v>
      </c>
      <c r="N228" s="24">
        <v>0.84</v>
      </c>
      <c r="O228" s="12">
        <v>3</v>
      </c>
      <c r="R228" s="24">
        <v>0.91</v>
      </c>
      <c r="S228" t="s">
        <v>52</v>
      </c>
      <c r="T228">
        <v>0</v>
      </c>
      <c r="U228">
        <v>0</v>
      </c>
      <c r="W228" t="s">
        <v>218</v>
      </c>
      <c r="X228" t="s">
        <v>218</v>
      </c>
      <c r="Y228" t="s">
        <v>265</v>
      </c>
      <c r="Z228" t="s">
        <v>277</v>
      </c>
      <c r="AA228" t="s">
        <v>279</v>
      </c>
      <c r="AB228" t="s">
        <v>280</v>
      </c>
    </row>
    <row r="229" spans="1:28" x14ac:dyDescent="0.25">
      <c r="A229">
        <v>71</v>
      </c>
      <c r="B229" t="s">
        <v>258</v>
      </c>
      <c r="C229">
        <v>2</v>
      </c>
      <c r="D229">
        <v>3</v>
      </c>
      <c r="E229" t="s">
        <v>213</v>
      </c>
      <c r="F229" t="s">
        <v>70</v>
      </c>
      <c r="G229" t="s">
        <v>271</v>
      </c>
      <c r="H229" t="s">
        <v>272</v>
      </c>
      <c r="I229" t="s">
        <v>273</v>
      </c>
      <c r="J229" t="s">
        <v>274</v>
      </c>
      <c r="K229" s="12">
        <v>0</v>
      </c>
      <c r="N229" s="24">
        <v>0.04</v>
      </c>
      <c r="O229" s="12">
        <v>3</v>
      </c>
      <c r="R229" s="24">
        <v>0.08</v>
      </c>
      <c r="S229" t="s">
        <v>52</v>
      </c>
      <c r="T229">
        <v>0</v>
      </c>
      <c r="U229">
        <v>0</v>
      </c>
      <c r="W229" t="s">
        <v>218</v>
      </c>
      <c r="X229" t="s">
        <v>218</v>
      </c>
      <c r="Y229" t="s">
        <v>265</v>
      </c>
      <c r="Z229" t="s">
        <v>277</v>
      </c>
      <c r="AA229" t="s">
        <v>279</v>
      </c>
      <c r="AB229" t="s">
        <v>280</v>
      </c>
    </row>
    <row r="230" spans="1:28" x14ac:dyDescent="0.25">
      <c r="A230">
        <v>71</v>
      </c>
      <c r="B230" t="s">
        <v>258</v>
      </c>
      <c r="C230">
        <v>2</v>
      </c>
      <c r="D230">
        <v>3</v>
      </c>
      <c r="E230" t="s">
        <v>213</v>
      </c>
      <c r="F230" t="s">
        <v>70</v>
      </c>
      <c r="G230" t="s">
        <v>271</v>
      </c>
      <c r="H230" t="s">
        <v>272</v>
      </c>
      <c r="I230" t="s">
        <v>273</v>
      </c>
      <c r="J230" t="s">
        <v>53</v>
      </c>
      <c r="K230" s="12">
        <v>1</v>
      </c>
      <c r="N230" s="24">
        <v>0.85</v>
      </c>
      <c r="O230" s="12">
        <v>2</v>
      </c>
      <c r="R230" s="24">
        <v>0.9</v>
      </c>
      <c r="S230" t="s">
        <v>52</v>
      </c>
      <c r="T230">
        <v>0</v>
      </c>
      <c r="U230">
        <v>0</v>
      </c>
      <c r="W230" t="s">
        <v>262</v>
      </c>
      <c r="X230" t="s">
        <v>276</v>
      </c>
      <c r="Y230" t="s">
        <v>263</v>
      </c>
      <c r="Z230" t="s">
        <v>275</v>
      </c>
      <c r="AA230" t="s">
        <v>279</v>
      </c>
      <c r="AB230" t="s">
        <v>280</v>
      </c>
    </row>
    <row r="231" spans="1:28" x14ac:dyDescent="0.25">
      <c r="A231">
        <v>71</v>
      </c>
      <c r="B231" t="s">
        <v>258</v>
      </c>
      <c r="C231">
        <v>2</v>
      </c>
      <c r="D231">
        <v>3</v>
      </c>
      <c r="E231" t="s">
        <v>213</v>
      </c>
      <c r="F231" t="s">
        <v>70</v>
      </c>
      <c r="G231" t="s">
        <v>271</v>
      </c>
      <c r="H231" t="s">
        <v>272</v>
      </c>
      <c r="I231" t="s">
        <v>273</v>
      </c>
      <c r="J231" t="s">
        <v>274</v>
      </c>
      <c r="K231" s="12">
        <v>1</v>
      </c>
      <c r="N231" s="24">
        <v>7.0000000000000007E-2</v>
      </c>
      <c r="O231" s="12">
        <v>2</v>
      </c>
      <c r="R231" s="24">
        <v>0.05</v>
      </c>
      <c r="S231" t="s">
        <v>52</v>
      </c>
      <c r="T231">
        <v>0</v>
      </c>
      <c r="U231">
        <v>0</v>
      </c>
      <c r="W231" t="s">
        <v>262</v>
      </c>
      <c r="X231" t="s">
        <v>276</v>
      </c>
      <c r="Y231" t="s">
        <v>263</v>
      </c>
      <c r="Z231" t="s">
        <v>275</v>
      </c>
      <c r="AA231" t="s">
        <v>279</v>
      </c>
      <c r="AB231" t="s">
        <v>280</v>
      </c>
    </row>
    <row r="232" spans="1:28" x14ac:dyDescent="0.25">
      <c r="A232">
        <v>71</v>
      </c>
      <c r="B232" t="s">
        <v>258</v>
      </c>
      <c r="C232">
        <v>2</v>
      </c>
      <c r="D232">
        <v>3</v>
      </c>
      <c r="E232" t="s">
        <v>213</v>
      </c>
      <c r="F232" t="s">
        <v>70</v>
      </c>
      <c r="G232" t="s">
        <v>271</v>
      </c>
      <c r="H232" t="s">
        <v>272</v>
      </c>
      <c r="I232" t="s">
        <v>273</v>
      </c>
      <c r="J232" t="s">
        <v>53</v>
      </c>
      <c r="K232" s="12">
        <v>1</v>
      </c>
      <c r="N232" s="24">
        <v>0.85</v>
      </c>
      <c r="O232" s="12">
        <v>3</v>
      </c>
      <c r="R232" s="24">
        <v>0.91</v>
      </c>
      <c r="S232" t="s">
        <v>52</v>
      </c>
      <c r="T232">
        <v>0</v>
      </c>
      <c r="U232">
        <v>0</v>
      </c>
      <c r="W232" t="s">
        <v>262</v>
      </c>
      <c r="X232" t="s">
        <v>276</v>
      </c>
      <c r="Y232" t="s">
        <v>265</v>
      </c>
      <c r="Z232" t="s">
        <v>277</v>
      </c>
      <c r="AA232" t="s">
        <v>279</v>
      </c>
      <c r="AB232" t="s">
        <v>280</v>
      </c>
    </row>
    <row r="233" spans="1:28" x14ac:dyDescent="0.25">
      <c r="A233">
        <v>71</v>
      </c>
      <c r="B233" t="s">
        <v>258</v>
      </c>
      <c r="C233">
        <v>2</v>
      </c>
      <c r="D233">
        <v>3</v>
      </c>
      <c r="E233" t="s">
        <v>213</v>
      </c>
      <c r="F233" t="s">
        <v>70</v>
      </c>
      <c r="G233" t="s">
        <v>271</v>
      </c>
      <c r="H233" t="s">
        <v>272</v>
      </c>
      <c r="I233" t="s">
        <v>273</v>
      </c>
      <c r="J233" t="s">
        <v>274</v>
      </c>
      <c r="K233" s="12">
        <v>1</v>
      </c>
      <c r="N233" s="24">
        <v>7.0000000000000007E-2</v>
      </c>
      <c r="O233" s="12">
        <v>3</v>
      </c>
      <c r="R233" s="24">
        <v>0.08</v>
      </c>
      <c r="S233" t="s">
        <v>52</v>
      </c>
      <c r="T233">
        <v>0</v>
      </c>
      <c r="U233">
        <v>0</v>
      </c>
      <c r="W233" t="s">
        <v>262</v>
      </c>
      <c r="X233" t="s">
        <v>276</v>
      </c>
      <c r="Y233" t="s">
        <v>265</v>
      </c>
      <c r="Z233" t="s">
        <v>277</v>
      </c>
      <c r="AA233" t="s">
        <v>279</v>
      </c>
      <c r="AB233" t="s">
        <v>280</v>
      </c>
    </row>
    <row r="234" spans="1:28" x14ac:dyDescent="0.25">
      <c r="A234">
        <v>71</v>
      </c>
      <c r="B234" t="s">
        <v>258</v>
      </c>
      <c r="C234">
        <v>2</v>
      </c>
      <c r="D234">
        <v>3</v>
      </c>
      <c r="E234" t="s">
        <v>213</v>
      </c>
      <c r="F234" t="s">
        <v>70</v>
      </c>
      <c r="G234" t="s">
        <v>271</v>
      </c>
      <c r="H234" t="s">
        <v>272</v>
      </c>
      <c r="I234" t="s">
        <v>273</v>
      </c>
      <c r="J234" t="s">
        <v>53</v>
      </c>
      <c r="K234" s="12">
        <v>2</v>
      </c>
      <c r="N234" s="24">
        <v>0.9</v>
      </c>
      <c r="O234" s="12">
        <v>3</v>
      </c>
      <c r="R234" s="24">
        <v>0.91</v>
      </c>
      <c r="S234" t="s">
        <v>52</v>
      </c>
      <c r="T234">
        <v>0</v>
      </c>
      <c r="U234">
        <v>0</v>
      </c>
      <c r="W234" t="s">
        <v>263</v>
      </c>
      <c r="X234" t="s">
        <v>275</v>
      </c>
      <c r="Y234" t="s">
        <v>265</v>
      </c>
      <c r="Z234" t="s">
        <v>277</v>
      </c>
      <c r="AA234" t="s">
        <v>279</v>
      </c>
      <c r="AB234" t="s">
        <v>280</v>
      </c>
    </row>
    <row r="235" spans="1:28" x14ac:dyDescent="0.25">
      <c r="A235">
        <v>71</v>
      </c>
      <c r="B235" t="s">
        <v>258</v>
      </c>
      <c r="C235">
        <v>2</v>
      </c>
      <c r="D235">
        <v>3</v>
      </c>
      <c r="E235" t="s">
        <v>213</v>
      </c>
      <c r="F235" t="s">
        <v>70</v>
      </c>
      <c r="G235" t="s">
        <v>271</v>
      </c>
      <c r="H235" t="s">
        <v>272</v>
      </c>
      <c r="I235" t="s">
        <v>273</v>
      </c>
      <c r="J235" t="s">
        <v>274</v>
      </c>
      <c r="K235" s="12">
        <v>2</v>
      </c>
      <c r="N235" s="24">
        <v>0.05</v>
      </c>
      <c r="O235" s="12">
        <v>3</v>
      </c>
      <c r="R235" s="24">
        <v>0.08</v>
      </c>
      <c r="S235" t="s">
        <v>52</v>
      </c>
      <c r="T235">
        <v>0</v>
      </c>
      <c r="U235">
        <v>0</v>
      </c>
      <c r="W235" t="s">
        <v>263</v>
      </c>
      <c r="X235" t="s">
        <v>275</v>
      </c>
      <c r="Y235" t="s">
        <v>265</v>
      </c>
      <c r="Z235" t="s">
        <v>277</v>
      </c>
      <c r="AA235" t="s">
        <v>279</v>
      </c>
      <c r="AB235" t="s">
        <v>280</v>
      </c>
    </row>
    <row r="236" spans="1:28" x14ac:dyDescent="0.25">
      <c r="A236">
        <v>71</v>
      </c>
      <c r="B236" t="s">
        <v>258</v>
      </c>
      <c r="C236">
        <v>2</v>
      </c>
      <c r="D236">
        <v>9</v>
      </c>
      <c r="E236" t="s">
        <v>213</v>
      </c>
      <c r="F236" t="s">
        <v>70</v>
      </c>
      <c r="G236" t="s">
        <v>271</v>
      </c>
      <c r="H236" t="s">
        <v>272</v>
      </c>
      <c r="I236" t="s">
        <v>273</v>
      </c>
      <c r="J236" t="s">
        <v>53</v>
      </c>
      <c r="K236" s="12">
        <v>0</v>
      </c>
      <c r="N236" s="24">
        <v>0.88</v>
      </c>
      <c r="O236" s="12">
        <v>1</v>
      </c>
      <c r="R236" s="24">
        <v>0.91</v>
      </c>
      <c r="S236" t="s">
        <v>52</v>
      </c>
      <c r="T236">
        <v>0</v>
      </c>
      <c r="U236">
        <v>0</v>
      </c>
      <c r="W236" t="s">
        <v>218</v>
      </c>
      <c r="X236" t="s">
        <v>218</v>
      </c>
      <c r="Y236" t="s">
        <v>262</v>
      </c>
      <c r="Z236" t="s">
        <v>276</v>
      </c>
      <c r="AA236" t="s">
        <v>279</v>
      </c>
      <c r="AB236" t="s">
        <v>280</v>
      </c>
    </row>
    <row r="237" spans="1:28" x14ac:dyDescent="0.25">
      <c r="A237">
        <v>71</v>
      </c>
      <c r="B237" t="s">
        <v>258</v>
      </c>
      <c r="C237">
        <v>2</v>
      </c>
      <c r="D237">
        <v>9</v>
      </c>
      <c r="E237" t="s">
        <v>213</v>
      </c>
      <c r="F237" t="s">
        <v>70</v>
      </c>
      <c r="G237" t="s">
        <v>271</v>
      </c>
      <c r="H237" t="s">
        <v>272</v>
      </c>
      <c r="I237" t="s">
        <v>273</v>
      </c>
      <c r="J237" t="s">
        <v>274</v>
      </c>
      <c r="K237" s="12">
        <v>0</v>
      </c>
      <c r="N237" s="24">
        <v>0.04</v>
      </c>
      <c r="O237" s="12">
        <v>1</v>
      </c>
      <c r="R237" s="24">
        <v>0.06</v>
      </c>
      <c r="S237" t="s">
        <v>52</v>
      </c>
      <c r="T237">
        <v>0</v>
      </c>
      <c r="U237">
        <v>0</v>
      </c>
      <c r="W237" t="s">
        <v>218</v>
      </c>
      <c r="X237" t="s">
        <v>218</v>
      </c>
      <c r="Y237" t="s">
        <v>262</v>
      </c>
      <c r="Z237" t="s">
        <v>276</v>
      </c>
      <c r="AA237" t="s">
        <v>279</v>
      </c>
      <c r="AB237" t="s">
        <v>280</v>
      </c>
    </row>
    <row r="238" spans="1:28" x14ac:dyDescent="0.25">
      <c r="A238">
        <v>71</v>
      </c>
      <c r="B238" t="s">
        <v>258</v>
      </c>
      <c r="C238">
        <v>2</v>
      </c>
      <c r="D238">
        <v>9</v>
      </c>
      <c r="E238" t="s">
        <v>213</v>
      </c>
      <c r="F238" t="s">
        <v>70</v>
      </c>
      <c r="G238" t="s">
        <v>271</v>
      </c>
      <c r="H238" t="s">
        <v>272</v>
      </c>
      <c r="I238" t="s">
        <v>273</v>
      </c>
      <c r="J238" t="s">
        <v>53</v>
      </c>
      <c r="K238" s="12">
        <v>0</v>
      </c>
      <c r="N238" s="24">
        <v>0.88</v>
      </c>
      <c r="O238" s="12">
        <v>2</v>
      </c>
      <c r="R238" s="24">
        <v>0.85</v>
      </c>
      <c r="S238" t="s">
        <v>52</v>
      </c>
      <c r="T238">
        <v>0</v>
      </c>
      <c r="U238">
        <v>0</v>
      </c>
      <c r="W238" t="s">
        <v>218</v>
      </c>
      <c r="X238" t="s">
        <v>218</v>
      </c>
      <c r="Y238" t="s">
        <v>263</v>
      </c>
      <c r="Z238" t="s">
        <v>275</v>
      </c>
      <c r="AA238" t="s">
        <v>279</v>
      </c>
      <c r="AB238" t="s">
        <v>280</v>
      </c>
    </row>
    <row r="239" spans="1:28" x14ac:dyDescent="0.25">
      <c r="A239">
        <v>71</v>
      </c>
      <c r="B239" t="s">
        <v>258</v>
      </c>
      <c r="C239">
        <v>2</v>
      </c>
      <c r="D239">
        <v>9</v>
      </c>
      <c r="E239" t="s">
        <v>213</v>
      </c>
      <c r="F239" t="s">
        <v>70</v>
      </c>
      <c r="G239" t="s">
        <v>271</v>
      </c>
      <c r="H239" t="s">
        <v>272</v>
      </c>
      <c r="I239" t="s">
        <v>273</v>
      </c>
      <c r="J239" t="s">
        <v>274</v>
      </c>
      <c r="K239" s="12">
        <v>0</v>
      </c>
      <c r="N239" s="24">
        <v>0.04</v>
      </c>
      <c r="O239" s="12">
        <v>2</v>
      </c>
      <c r="R239" s="24">
        <v>0.06</v>
      </c>
      <c r="S239" t="s">
        <v>52</v>
      </c>
      <c r="T239">
        <v>0</v>
      </c>
      <c r="U239">
        <v>0</v>
      </c>
      <c r="W239" t="s">
        <v>218</v>
      </c>
      <c r="X239" t="s">
        <v>218</v>
      </c>
      <c r="Y239" t="s">
        <v>263</v>
      </c>
      <c r="Z239" t="s">
        <v>275</v>
      </c>
      <c r="AA239" t="s">
        <v>279</v>
      </c>
      <c r="AB239" t="s">
        <v>280</v>
      </c>
    </row>
    <row r="240" spans="1:28" x14ac:dyDescent="0.25">
      <c r="A240">
        <v>71</v>
      </c>
      <c r="B240" t="s">
        <v>258</v>
      </c>
      <c r="C240">
        <v>2</v>
      </c>
      <c r="D240">
        <v>9</v>
      </c>
      <c r="E240" t="s">
        <v>213</v>
      </c>
      <c r="F240" t="s">
        <v>70</v>
      </c>
      <c r="G240" t="s">
        <v>271</v>
      </c>
      <c r="H240" t="s">
        <v>272</v>
      </c>
      <c r="I240" t="s">
        <v>273</v>
      </c>
      <c r="J240" t="s">
        <v>53</v>
      </c>
      <c r="K240" s="12">
        <v>0</v>
      </c>
      <c r="N240" s="24">
        <v>0.88</v>
      </c>
      <c r="O240" s="12">
        <v>3</v>
      </c>
      <c r="R240" s="24">
        <v>0.89</v>
      </c>
      <c r="S240" t="s">
        <v>52</v>
      </c>
      <c r="T240">
        <v>0</v>
      </c>
      <c r="U240">
        <v>0</v>
      </c>
      <c r="W240" t="s">
        <v>218</v>
      </c>
      <c r="X240" t="s">
        <v>218</v>
      </c>
      <c r="Y240" t="s">
        <v>265</v>
      </c>
      <c r="Z240" t="s">
        <v>277</v>
      </c>
      <c r="AA240" t="s">
        <v>279</v>
      </c>
      <c r="AB240" t="s">
        <v>280</v>
      </c>
    </row>
    <row r="241" spans="1:28" x14ac:dyDescent="0.25">
      <c r="A241">
        <v>71</v>
      </c>
      <c r="B241" t="s">
        <v>258</v>
      </c>
      <c r="C241">
        <v>2</v>
      </c>
      <c r="D241">
        <v>9</v>
      </c>
      <c r="E241" t="s">
        <v>213</v>
      </c>
      <c r="F241" t="s">
        <v>70</v>
      </c>
      <c r="G241" t="s">
        <v>271</v>
      </c>
      <c r="H241" t="s">
        <v>272</v>
      </c>
      <c r="I241" t="s">
        <v>273</v>
      </c>
      <c r="J241" t="s">
        <v>274</v>
      </c>
      <c r="K241" s="12">
        <v>0</v>
      </c>
      <c r="N241" s="24">
        <v>0.04</v>
      </c>
      <c r="O241" s="12">
        <v>3</v>
      </c>
      <c r="R241" s="24">
        <v>0.05</v>
      </c>
      <c r="S241" t="s">
        <v>52</v>
      </c>
      <c r="T241">
        <v>0</v>
      </c>
      <c r="U241">
        <v>0</v>
      </c>
      <c r="W241" t="s">
        <v>218</v>
      </c>
      <c r="X241" t="s">
        <v>218</v>
      </c>
      <c r="Y241" t="s">
        <v>265</v>
      </c>
      <c r="Z241" t="s">
        <v>277</v>
      </c>
      <c r="AA241" t="s">
        <v>279</v>
      </c>
      <c r="AB241" t="s">
        <v>280</v>
      </c>
    </row>
    <row r="242" spans="1:28" x14ac:dyDescent="0.25">
      <c r="A242">
        <v>71</v>
      </c>
      <c r="B242" t="s">
        <v>258</v>
      </c>
      <c r="C242">
        <v>2</v>
      </c>
      <c r="D242">
        <v>9</v>
      </c>
      <c r="E242" t="s">
        <v>213</v>
      </c>
      <c r="F242" t="s">
        <v>70</v>
      </c>
      <c r="G242" t="s">
        <v>271</v>
      </c>
      <c r="H242" t="s">
        <v>272</v>
      </c>
      <c r="I242" t="s">
        <v>273</v>
      </c>
      <c r="J242" t="s">
        <v>53</v>
      </c>
      <c r="K242" s="12">
        <v>1</v>
      </c>
      <c r="N242" s="24">
        <v>0.91</v>
      </c>
      <c r="O242" s="12">
        <v>2</v>
      </c>
      <c r="R242" s="24">
        <v>0.85</v>
      </c>
      <c r="S242" t="s">
        <v>52</v>
      </c>
      <c r="T242">
        <v>0</v>
      </c>
      <c r="U242">
        <v>0</v>
      </c>
      <c r="W242" t="s">
        <v>262</v>
      </c>
      <c r="X242" t="s">
        <v>276</v>
      </c>
      <c r="Y242" t="s">
        <v>263</v>
      </c>
      <c r="Z242" t="s">
        <v>275</v>
      </c>
      <c r="AA242" t="s">
        <v>279</v>
      </c>
      <c r="AB242" t="s">
        <v>280</v>
      </c>
    </row>
    <row r="243" spans="1:28" x14ac:dyDescent="0.25">
      <c r="A243">
        <v>71</v>
      </c>
      <c r="B243" t="s">
        <v>258</v>
      </c>
      <c r="C243">
        <v>2</v>
      </c>
      <c r="D243">
        <v>9</v>
      </c>
      <c r="E243" t="s">
        <v>213</v>
      </c>
      <c r="F243" t="s">
        <v>70</v>
      </c>
      <c r="G243" t="s">
        <v>271</v>
      </c>
      <c r="H243" t="s">
        <v>272</v>
      </c>
      <c r="I243" t="s">
        <v>273</v>
      </c>
      <c r="J243" t="s">
        <v>274</v>
      </c>
      <c r="K243" s="12">
        <v>1</v>
      </c>
      <c r="N243" s="24">
        <v>0.06</v>
      </c>
      <c r="O243" s="12">
        <v>2</v>
      </c>
      <c r="R243" s="24">
        <v>0.06</v>
      </c>
      <c r="S243" t="s">
        <v>52</v>
      </c>
      <c r="T243">
        <v>0</v>
      </c>
      <c r="U243">
        <v>0</v>
      </c>
      <c r="W243" t="s">
        <v>262</v>
      </c>
      <c r="X243" t="s">
        <v>276</v>
      </c>
      <c r="Y243" t="s">
        <v>263</v>
      </c>
      <c r="Z243" t="s">
        <v>275</v>
      </c>
      <c r="AA243" t="s">
        <v>279</v>
      </c>
      <c r="AB243" t="s">
        <v>280</v>
      </c>
    </row>
    <row r="244" spans="1:28" x14ac:dyDescent="0.25">
      <c r="A244">
        <v>71</v>
      </c>
      <c r="B244" t="s">
        <v>258</v>
      </c>
      <c r="C244">
        <v>2</v>
      </c>
      <c r="D244">
        <v>9</v>
      </c>
      <c r="E244" t="s">
        <v>213</v>
      </c>
      <c r="F244" t="s">
        <v>70</v>
      </c>
      <c r="G244" t="s">
        <v>271</v>
      </c>
      <c r="H244" t="s">
        <v>272</v>
      </c>
      <c r="I244" t="s">
        <v>273</v>
      </c>
      <c r="J244" t="s">
        <v>53</v>
      </c>
      <c r="K244" s="12">
        <v>1</v>
      </c>
      <c r="N244" s="24">
        <v>0.91</v>
      </c>
      <c r="O244" s="12">
        <v>3</v>
      </c>
      <c r="R244" s="24">
        <v>0.89</v>
      </c>
      <c r="S244" t="s">
        <v>52</v>
      </c>
      <c r="T244">
        <v>0</v>
      </c>
      <c r="U244">
        <v>0</v>
      </c>
      <c r="W244" t="s">
        <v>262</v>
      </c>
      <c r="X244" t="s">
        <v>276</v>
      </c>
      <c r="Y244" t="s">
        <v>265</v>
      </c>
      <c r="Z244" t="s">
        <v>277</v>
      </c>
      <c r="AA244" t="s">
        <v>279</v>
      </c>
      <c r="AB244" t="s">
        <v>280</v>
      </c>
    </row>
    <row r="245" spans="1:28" x14ac:dyDescent="0.25">
      <c r="A245">
        <v>71</v>
      </c>
      <c r="B245" t="s">
        <v>258</v>
      </c>
      <c r="C245">
        <v>2</v>
      </c>
      <c r="D245">
        <v>9</v>
      </c>
      <c r="E245" t="s">
        <v>213</v>
      </c>
      <c r="F245" t="s">
        <v>70</v>
      </c>
      <c r="G245" t="s">
        <v>271</v>
      </c>
      <c r="H245" t="s">
        <v>272</v>
      </c>
      <c r="I245" t="s">
        <v>273</v>
      </c>
      <c r="J245" t="s">
        <v>274</v>
      </c>
      <c r="K245" s="12">
        <v>1</v>
      </c>
      <c r="N245" s="24">
        <v>0.06</v>
      </c>
      <c r="O245" s="12">
        <v>3</v>
      </c>
      <c r="R245" s="24">
        <v>0.05</v>
      </c>
      <c r="S245" t="s">
        <v>52</v>
      </c>
      <c r="T245">
        <v>0</v>
      </c>
      <c r="U245">
        <v>0</v>
      </c>
      <c r="W245" t="s">
        <v>262</v>
      </c>
      <c r="X245" t="s">
        <v>276</v>
      </c>
      <c r="Y245" t="s">
        <v>265</v>
      </c>
      <c r="Z245" t="s">
        <v>277</v>
      </c>
      <c r="AA245" t="s">
        <v>279</v>
      </c>
      <c r="AB245" t="s">
        <v>280</v>
      </c>
    </row>
    <row r="246" spans="1:28" x14ac:dyDescent="0.25">
      <c r="A246">
        <v>71</v>
      </c>
      <c r="B246" t="s">
        <v>258</v>
      </c>
      <c r="C246">
        <v>2</v>
      </c>
      <c r="D246">
        <v>9</v>
      </c>
      <c r="E246" t="s">
        <v>213</v>
      </c>
      <c r="F246" t="s">
        <v>70</v>
      </c>
      <c r="G246" t="s">
        <v>271</v>
      </c>
      <c r="H246" t="s">
        <v>272</v>
      </c>
      <c r="I246" t="s">
        <v>273</v>
      </c>
      <c r="J246" t="s">
        <v>53</v>
      </c>
      <c r="K246" s="12">
        <v>2</v>
      </c>
      <c r="N246" s="24">
        <v>0.85</v>
      </c>
      <c r="O246" s="12">
        <v>3</v>
      </c>
      <c r="R246" s="24">
        <v>0.89</v>
      </c>
      <c r="S246" t="s">
        <v>52</v>
      </c>
      <c r="T246">
        <v>0</v>
      </c>
      <c r="U246">
        <v>0</v>
      </c>
      <c r="W246" t="s">
        <v>263</v>
      </c>
      <c r="X246" t="s">
        <v>275</v>
      </c>
      <c r="Y246" t="s">
        <v>265</v>
      </c>
      <c r="Z246" t="s">
        <v>277</v>
      </c>
      <c r="AA246" t="s">
        <v>279</v>
      </c>
      <c r="AB246" t="s">
        <v>280</v>
      </c>
    </row>
    <row r="247" spans="1:28" x14ac:dyDescent="0.25">
      <c r="A247">
        <v>71</v>
      </c>
      <c r="B247" t="s">
        <v>258</v>
      </c>
      <c r="C247">
        <v>2</v>
      </c>
      <c r="D247">
        <v>9</v>
      </c>
      <c r="E247" t="s">
        <v>213</v>
      </c>
      <c r="F247" t="s">
        <v>70</v>
      </c>
      <c r="G247" t="s">
        <v>271</v>
      </c>
      <c r="H247" t="s">
        <v>272</v>
      </c>
      <c r="I247" t="s">
        <v>273</v>
      </c>
      <c r="J247" t="s">
        <v>274</v>
      </c>
      <c r="K247" s="12">
        <v>2</v>
      </c>
      <c r="N247" s="24">
        <v>0.06</v>
      </c>
      <c r="O247" s="12">
        <v>3</v>
      </c>
      <c r="R247" s="24">
        <v>0.05</v>
      </c>
      <c r="S247" t="s">
        <v>52</v>
      </c>
      <c r="T247">
        <v>0</v>
      </c>
      <c r="U247">
        <v>0</v>
      </c>
      <c r="W247" t="s">
        <v>263</v>
      </c>
      <c r="X247" t="s">
        <v>275</v>
      </c>
      <c r="Y247" t="s">
        <v>265</v>
      </c>
      <c r="Z247" t="s">
        <v>277</v>
      </c>
      <c r="AA247" t="s">
        <v>279</v>
      </c>
      <c r="AB247" t="s">
        <v>280</v>
      </c>
    </row>
    <row r="248" spans="1:28" x14ac:dyDescent="0.25">
      <c r="A248">
        <v>71</v>
      </c>
      <c r="B248" t="s">
        <v>258</v>
      </c>
      <c r="C248">
        <v>2</v>
      </c>
      <c r="D248">
        <v>10</v>
      </c>
      <c r="E248" t="s">
        <v>213</v>
      </c>
      <c r="F248" t="s">
        <v>70</v>
      </c>
      <c r="G248" t="s">
        <v>271</v>
      </c>
      <c r="H248" t="s">
        <v>272</v>
      </c>
      <c r="I248" t="s">
        <v>273</v>
      </c>
      <c r="J248" t="s">
        <v>53</v>
      </c>
      <c r="K248" s="12">
        <v>0</v>
      </c>
      <c r="N248" s="24">
        <v>0.86</v>
      </c>
      <c r="O248" s="12">
        <v>1</v>
      </c>
      <c r="R248" s="24">
        <v>0.85</v>
      </c>
      <c r="S248" t="s">
        <v>52</v>
      </c>
      <c r="T248">
        <v>0</v>
      </c>
      <c r="U248">
        <v>0</v>
      </c>
      <c r="W248" t="s">
        <v>218</v>
      </c>
      <c r="X248" t="s">
        <v>218</v>
      </c>
      <c r="Y248" t="s">
        <v>262</v>
      </c>
      <c r="Z248" t="s">
        <v>276</v>
      </c>
      <c r="AA248" t="s">
        <v>279</v>
      </c>
      <c r="AB248" t="s">
        <v>280</v>
      </c>
    </row>
    <row r="249" spans="1:28" x14ac:dyDescent="0.25">
      <c r="A249">
        <v>71</v>
      </c>
      <c r="B249" t="s">
        <v>258</v>
      </c>
      <c r="C249">
        <v>2</v>
      </c>
      <c r="D249">
        <v>10</v>
      </c>
      <c r="E249" t="s">
        <v>213</v>
      </c>
      <c r="F249" t="s">
        <v>70</v>
      </c>
      <c r="G249" t="s">
        <v>271</v>
      </c>
      <c r="H249" t="s">
        <v>272</v>
      </c>
      <c r="I249" t="s">
        <v>273</v>
      </c>
      <c r="J249" t="s">
        <v>274</v>
      </c>
      <c r="K249" s="12">
        <v>0</v>
      </c>
      <c r="N249" s="24">
        <v>0.14000000000000001</v>
      </c>
      <c r="O249" s="12">
        <v>1</v>
      </c>
      <c r="R249" s="24">
        <v>0.12</v>
      </c>
      <c r="S249" t="s">
        <v>52</v>
      </c>
      <c r="T249">
        <v>0</v>
      </c>
      <c r="U249">
        <v>0</v>
      </c>
      <c r="W249" t="s">
        <v>218</v>
      </c>
      <c r="X249" t="s">
        <v>218</v>
      </c>
      <c r="Y249" t="s">
        <v>262</v>
      </c>
      <c r="Z249" t="s">
        <v>276</v>
      </c>
      <c r="AA249" t="s">
        <v>279</v>
      </c>
      <c r="AB249" t="s">
        <v>280</v>
      </c>
    </row>
    <row r="250" spans="1:28" x14ac:dyDescent="0.25">
      <c r="A250">
        <v>71</v>
      </c>
      <c r="B250" t="s">
        <v>258</v>
      </c>
      <c r="C250">
        <v>2</v>
      </c>
      <c r="D250">
        <v>10</v>
      </c>
      <c r="E250" t="s">
        <v>213</v>
      </c>
      <c r="F250" t="s">
        <v>70</v>
      </c>
      <c r="G250" t="s">
        <v>271</v>
      </c>
      <c r="H250" t="s">
        <v>272</v>
      </c>
      <c r="I250" t="s">
        <v>273</v>
      </c>
      <c r="J250" t="s">
        <v>53</v>
      </c>
      <c r="K250" s="12">
        <v>0</v>
      </c>
      <c r="N250" s="24">
        <v>0.86</v>
      </c>
      <c r="O250" s="12">
        <v>2</v>
      </c>
      <c r="R250" s="24">
        <v>0.83</v>
      </c>
      <c r="S250" t="s">
        <v>52</v>
      </c>
      <c r="T250">
        <v>0</v>
      </c>
      <c r="U250">
        <v>0</v>
      </c>
      <c r="W250" t="s">
        <v>218</v>
      </c>
      <c r="X250" t="s">
        <v>218</v>
      </c>
      <c r="Y250" t="s">
        <v>263</v>
      </c>
      <c r="Z250" t="s">
        <v>275</v>
      </c>
      <c r="AA250" t="s">
        <v>279</v>
      </c>
      <c r="AB250" t="s">
        <v>280</v>
      </c>
    </row>
    <row r="251" spans="1:28" x14ac:dyDescent="0.25">
      <c r="A251">
        <v>71</v>
      </c>
      <c r="B251" t="s">
        <v>258</v>
      </c>
      <c r="C251">
        <v>2</v>
      </c>
      <c r="D251">
        <v>10</v>
      </c>
      <c r="E251" t="s">
        <v>213</v>
      </c>
      <c r="F251" t="s">
        <v>70</v>
      </c>
      <c r="G251" t="s">
        <v>271</v>
      </c>
      <c r="H251" t="s">
        <v>272</v>
      </c>
      <c r="I251" t="s">
        <v>273</v>
      </c>
      <c r="J251" t="s">
        <v>274</v>
      </c>
      <c r="K251" s="12">
        <v>0</v>
      </c>
      <c r="N251" s="24">
        <v>0.14000000000000001</v>
      </c>
      <c r="O251" s="12">
        <v>2</v>
      </c>
      <c r="R251" s="24">
        <v>0.13</v>
      </c>
      <c r="S251" t="s">
        <v>52</v>
      </c>
      <c r="T251">
        <v>0</v>
      </c>
      <c r="U251">
        <v>0</v>
      </c>
      <c r="W251" t="s">
        <v>218</v>
      </c>
      <c r="X251" t="s">
        <v>218</v>
      </c>
      <c r="Y251" t="s">
        <v>263</v>
      </c>
      <c r="Z251" t="s">
        <v>275</v>
      </c>
      <c r="AA251" t="s">
        <v>279</v>
      </c>
      <c r="AB251" t="s">
        <v>280</v>
      </c>
    </row>
    <row r="252" spans="1:28" x14ac:dyDescent="0.25">
      <c r="A252">
        <v>71</v>
      </c>
      <c r="B252" t="s">
        <v>258</v>
      </c>
      <c r="C252">
        <v>2</v>
      </c>
      <c r="D252">
        <v>10</v>
      </c>
      <c r="E252" t="s">
        <v>213</v>
      </c>
      <c r="F252" t="s">
        <v>70</v>
      </c>
      <c r="G252" t="s">
        <v>271</v>
      </c>
      <c r="H252" t="s">
        <v>272</v>
      </c>
      <c r="I252" t="s">
        <v>273</v>
      </c>
      <c r="J252" t="s">
        <v>53</v>
      </c>
      <c r="K252" s="12">
        <v>0</v>
      </c>
      <c r="N252" s="24">
        <v>0.86</v>
      </c>
      <c r="O252" s="12">
        <v>3</v>
      </c>
      <c r="R252" s="24">
        <v>0.85</v>
      </c>
      <c r="S252" t="s">
        <v>52</v>
      </c>
      <c r="T252">
        <v>0</v>
      </c>
      <c r="U252">
        <v>0</v>
      </c>
      <c r="W252" t="s">
        <v>218</v>
      </c>
      <c r="X252" t="s">
        <v>218</v>
      </c>
      <c r="Y252" t="s">
        <v>265</v>
      </c>
      <c r="Z252" t="s">
        <v>277</v>
      </c>
      <c r="AA252" t="s">
        <v>279</v>
      </c>
      <c r="AB252" t="s">
        <v>280</v>
      </c>
    </row>
    <row r="253" spans="1:28" x14ac:dyDescent="0.25">
      <c r="A253">
        <v>71</v>
      </c>
      <c r="B253" t="s">
        <v>258</v>
      </c>
      <c r="C253">
        <v>2</v>
      </c>
      <c r="D253">
        <v>10</v>
      </c>
      <c r="E253" t="s">
        <v>213</v>
      </c>
      <c r="F253" t="s">
        <v>70</v>
      </c>
      <c r="G253" t="s">
        <v>271</v>
      </c>
      <c r="H253" t="s">
        <v>272</v>
      </c>
      <c r="I253" t="s">
        <v>273</v>
      </c>
      <c r="J253" t="s">
        <v>274</v>
      </c>
      <c r="K253" s="12">
        <v>0</v>
      </c>
      <c r="N253" s="24">
        <v>0.14000000000000001</v>
      </c>
      <c r="O253" s="12">
        <v>3</v>
      </c>
      <c r="R253" s="24">
        <v>0.14000000000000001</v>
      </c>
      <c r="S253" t="s">
        <v>52</v>
      </c>
      <c r="T253">
        <v>0</v>
      </c>
      <c r="U253">
        <v>0</v>
      </c>
      <c r="W253" t="s">
        <v>218</v>
      </c>
      <c r="X253" t="s">
        <v>218</v>
      </c>
      <c r="Y253" t="s">
        <v>265</v>
      </c>
      <c r="Z253" t="s">
        <v>277</v>
      </c>
      <c r="AA253" t="s">
        <v>279</v>
      </c>
      <c r="AB253" t="s">
        <v>280</v>
      </c>
    </row>
    <row r="254" spans="1:28" x14ac:dyDescent="0.25">
      <c r="A254">
        <v>71</v>
      </c>
      <c r="B254" t="s">
        <v>258</v>
      </c>
      <c r="C254">
        <v>2</v>
      </c>
      <c r="D254">
        <v>10</v>
      </c>
      <c r="E254" t="s">
        <v>213</v>
      </c>
      <c r="F254" t="s">
        <v>70</v>
      </c>
      <c r="G254" t="s">
        <v>271</v>
      </c>
      <c r="H254" t="s">
        <v>272</v>
      </c>
      <c r="I254" t="s">
        <v>273</v>
      </c>
      <c r="J254" t="s">
        <v>53</v>
      </c>
      <c r="K254" s="12">
        <v>1</v>
      </c>
      <c r="N254" s="24">
        <v>0.85</v>
      </c>
      <c r="O254" s="12">
        <v>2</v>
      </c>
      <c r="R254" s="24">
        <v>0.83</v>
      </c>
      <c r="S254" t="s">
        <v>52</v>
      </c>
      <c r="T254">
        <v>0</v>
      </c>
      <c r="U254">
        <v>0</v>
      </c>
      <c r="W254" t="s">
        <v>262</v>
      </c>
      <c r="X254" t="s">
        <v>276</v>
      </c>
      <c r="Y254" t="s">
        <v>263</v>
      </c>
      <c r="Z254" t="s">
        <v>275</v>
      </c>
      <c r="AA254" t="s">
        <v>279</v>
      </c>
      <c r="AB254" t="s">
        <v>280</v>
      </c>
    </row>
    <row r="255" spans="1:28" x14ac:dyDescent="0.25">
      <c r="A255">
        <v>71</v>
      </c>
      <c r="B255" t="s">
        <v>258</v>
      </c>
      <c r="C255">
        <v>2</v>
      </c>
      <c r="D255">
        <v>10</v>
      </c>
      <c r="E255" t="s">
        <v>213</v>
      </c>
      <c r="F255" t="s">
        <v>70</v>
      </c>
      <c r="G255" t="s">
        <v>271</v>
      </c>
      <c r="H255" t="s">
        <v>272</v>
      </c>
      <c r="I255" t="s">
        <v>273</v>
      </c>
      <c r="J255" t="s">
        <v>274</v>
      </c>
      <c r="K255" s="12">
        <v>1</v>
      </c>
      <c r="N255" s="24">
        <v>0.12</v>
      </c>
      <c r="O255" s="12">
        <v>2</v>
      </c>
      <c r="R255" s="24">
        <v>0.13</v>
      </c>
      <c r="S255" t="s">
        <v>52</v>
      </c>
      <c r="T255">
        <v>0</v>
      </c>
      <c r="U255">
        <v>0</v>
      </c>
      <c r="W255" t="s">
        <v>262</v>
      </c>
      <c r="X255" t="s">
        <v>276</v>
      </c>
      <c r="Y255" t="s">
        <v>263</v>
      </c>
      <c r="Z255" t="s">
        <v>275</v>
      </c>
      <c r="AA255" t="s">
        <v>279</v>
      </c>
      <c r="AB255" t="s">
        <v>280</v>
      </c>
    </row>
    <row r="256" spans="1:28" x14ac:dyDescent="0.25">
      <c r="A256">
        <v>71</v>
      </c>
      <c r="B256" t="s">
        <v>258</v>
      </c>
      <c r="C256">
        <v>2</v>
      </c>
      <c r="D256">
        <v>10</v>
      </c>
      <c r="E256" t="s">
        <v>213</v>
      </c>
      <c r="F256" t="s">
        <v>70</v>
      </c>
      <c r="G256" t="s">
        <v>271</v>
      </c>
      <c r="H256" t="s">
        <v>272</v>
      </c>
      <c r="I256" t="s">
        <v>273</v>
      </c>
      <c r="J256" t="s">
        <v>53</v>
      </c>
      <c r="K256" s="12">
        <v>1</v>
      </c>
      <c r="N256" s="24">
        <v>0.85</v>
      </c>
      <c r="O256" s="12">
        <v>3</v>
      </c>
      <c r="R256" s="24">
        <v>0.85</v>
      </c>
      <c r="S256" t="s">
        <v>52</v>
      </c>
      <c r="T256">
        <v>0</v>
      </c>
      <c r="U256">
        <v>0</v>
      </c>
      <c r="W256" t="s">
        <v>262</v>
      </c>
      <c r="X256" t="s">
        <v>276</v>
      </c>
      <c r="Y256" t="s">
        <v>265</v>
      </c>
      <c r="Z256" t="s">
        <v>277</v>
      </c>
      <c r="AA256" t="s">
        <v>279</v>
      </c>
      <c r="AB256" t="s">
        <v>280</v>
      </c>
    </row>
    <row r="257" spans="1:28" x14ac:dyDescent="0.25">
      <c r="A257">
        <v>71</v>
      </c>
      <c r="B257" t="s">
        <v>258</v>
      </c>
      <c r="C257">
        <v>2</v>
      </c>
      <c r="D257">
        <v>10</v>
      </c>
      <c r="E257" t="s">
        <v>213</v>
      </c>
      <c r="F257" t="s">
        <v>70</v>
      </c>
      <c r="G257" t="s">
        <v>271</v>
      </c>
      <c r="H257" t="s">
        <v>272</v>
      </c>
      <c r="I257" t="s">
        <v>273</v>
      </c>
      <c r="J257" t="s">
        <v>274</v>
      </c>
      <c r="K257" s="12">
        <v>1</v>
      </c>
      <c r="N257" s="24">
        <v>0.12</v>
      </c>
      <c r="O257" s="12">
        <v>3</v>
      </c>
      <c r="R257" s="24">
        <v>0.14000000000000001</v>
      </c>
      <c r="S257" t="s">
        <v>52</v>
      </c>
      <c r="T257">
        <v>0</v>
      </c>
      <c r="U257">
        <v>0</v>
      </c>
      <c r="W257" t="s">
        <v>262</v>
      </c>
      <c r="X257" t="s">
        <v>276</v>
      </c>
      <c r="Y257" t="s">
        <v>265</v>
      </c>
      <c r="Z257" t="s">
        <v>277</v>
      </c>
      <c r="AA257" t="s">
        <v>279</v>
      </c>
      <c r="AB257" t="s">
        <v>280</v>
      </c>
    </row>
    <row r="258" spans="1:28" x14ac:dyDescent="0.25">
      <c r="A258">
        <v>71</v>
      </c>
      <c r="B258" t="s">
        <v>258</v>
      </c>
      <c r="C258">
        <v>2</v>
      </c>
      <c r="D258">
        <v>10</v>
      </c>
      <c r="E258" t="s">
        <v>213</v>
      </c>
      <c r="F258" t="s">
        <v>70</v>
      </c>
      <c r="G258" t="s">
        <v>271</v>
      </c>
      <c r="H258" t="s">
        <v>272</v>
      </c>
      <c r="I258" t="s">
        <v>273</v>
      </c>
      <c r="J258" t="s">
        <v>53</v>
      </c>
      <c r="K258" s="12">
        <v>2</v>
      </c>
      <c r="N258" s="24">
        <v>0.83</v>
      </c>
      <c r="O258" s="12">
        <v>3</v>
      </c>
      <c r="R258" s="24">
        <v>0.85</v>
      </c>
      <c r="S258" t="s">
        <v>52</v>
      </c>
      <c r="T258">
        <v>0</v>
      </c>
      <c r="U258">
        <v>0</v>
      </c>
      <c r="W258" t="s">
        <v>263</v>
      </c>
      <c r="X258" t="s">
        <v>275</v>
      </c>
      <c r="Y258" t="s">
        <v>265</v>
      </c>
      <c r="Z258" t="s">
        <v>277</v>
      </c>
      <c r="AA258" t="s">
        <v>279</v>
      </c>
      <c r="AB258" t="s">
        <v>280</v>
      </c>
    </row>
    <row r="259" spans="1:28" x14ac:dyDescent="0.25">
      <c r="A259">
        <v>71</v>
      </c>
      <c r="B259" t="s">
        <v>258</v>
      </c>
      <c r="C259">
        <v>2</v>
      </c>
      <c r="D259">
        <v>10</v>
      </c>
      <c r="E259" t="s">
        <v>213</v>
      </c>
      <c r="F259" t="s">
        <v>70</v>
      </c>
      <c r="G259" t="s">
        <v>271</v>
      </c>
      <c r="H259" t="s">
        <v>272</v>
      </c>
      <c r="I259" t="s">
        <v>273</v>
      </c>
      <c r="J259" t="s">
        <v>274</v>
      </c>
      <c r="K259" s="12">
        <v>2</v>
      </c>
      <c r="N259" s="24">
        <v>0.13</v>
      </c>
      <c r="O259" s="12">
        <v>3</v>
      </c>
      <c r="R259" s="24">
        <v>0.14000000000000001</v>
      </c>
      <c r="S259" t="s">
        <v>52</v>
      </c>
      <c r="T259">
        <v>0</v>
      </c>
      <c r="U259">
        <v>0</v>
      </c>
      <c r="W259" t="s">
        <v>263</v>
      </c>
      <c r="X259" t="s">
        <v>275</v>
      </c>
      <c r="Y259" t="s">
        <v>265</v>
      </c>
      <c r="Z259" t="s">
        <v>277</v>
      </c>
      <c r="AA259" t="s">
        <v>279</v>
      </c>
      <c r="AB259" t="s">
        <v>280</v>
      </c>
    </row>
    <row r="260" spans="1:28" x14ac:dyDescent="0.25">
      <c r="A260">
        <v>71</v>
      </c>
      <c r="B260" t="s">
        <v>258</v>
      </c>
      <c r="C260">
        <v>2</v>
      </c>
      <c r="D260">
        <v>6</v>
      </c>
      <c r="E260" t="s">
        <v>213</v>
      </c>
      <c r="F260" t="s">
        <v>70</v>
      </c>
      <c r="G260" t="s">
        <v>271</v>
      </c>
      <c r="H260" t="s">
        <v>272</v>
      </c>
      <c r="I260" t="s">
        <v>273</v>
      </c>
      <c r="J260" t="s">
        <v>53</v>
      </c>
      <c r="K260" s="12">
        <v>0</v>
      </c>
      <c r="N260" s="24">
        <v>0.55000000000000004</v>
      </c>
      <c r="O260" s="12">
        <v>1</v>
      </c>
      <c r="R260" s="24">
        <v>0.77</v>
      </c>
      <c r="S260" t="s">
        <v>52</v>
      </c>
      <c r="T260">
        <v>0</v>
      </c>
      <c r="U260">
        <v>0</v>
      </c>
      <c r="W260" t="s">
        <v>218</v>
      </c>
      <c r="X260" t="s">
        <v>218</v>
      </c>
      <c r="Y260" t="s">
        <v>262</v>
      </c>
      <c r="Z260" t="s">
        <v>276</v>
      </c>
      <c r="AA260" t="s">
        <v>279</v>
      </c>
      <c r="AB260" t="s">
        <v>280</v>
      </c>
    </row>
    <row r="261" spans="1:28" x14ac:dyDescent="0.25">
      <c r="A261">
        <v>71</v>
      </c>
      <c r="B261" t="s">
        <v>258</v>
      </c>
      <c r="C261">
        <v>2</v>
      </c>
      <c r="D261">
        <v>6</v>
      </c>
      <c r="E261" t="s">
        <v>213</v>
      </c>
      <c r="F261" t="s">
        <v>70</v>
      </c>
      <c r="G261" t="s">
        <v>271</v>
      </c>
      <c r="H261" t="s">
        <v>272</v>
      </c>
      <c r="I261" t="s">
        <v>273</v>
      </c>
      <c r="J261" t="s">
        <v>274</v>
      </c>
      <c r="K261" s="12">
        <v>0</v>
      </c>
      <c r="N261" s="24">
        <v>0.11</v>
      </c>
      <c r="O261" s="12">
        <v>1</v>
      </c>
      <c r="R261" s="24">
        <v>0.08</v>
      </c>
      <c r="S261" t="s">
        <v>52</v>
      </c>
      <c r="T261">
        <v>0</v>
      </c>
      <c r="U261">
        <v>0</v>
      </c>
      <c r="W261" t="s">
        <v>218</v>
      </c>
      <c r="X261" t="s">
        <v>218</v>
      </c>
      <c r="Y261" t="s">
        <v>262</v>
      </c>
      <c r="Z261" t="s">
        <v>276</v>
      </c>
      <c r="AA261" t="s">
        <v>279</v>
      </c>
      <c r="AB261" t="s">
        <v>280</v>
      </c>
    </row>
    <row r="262" spans="1:28" x14ac:dyDescent="0.25">
      <c r="A262">
        <v>71</v>
      </c>
      <c r="B262" t="s">
        <v>258</v>
      </c>
      <c r="C262">
        <v>2</v>
      </c>
      <c r="D262">
        <v>6</v>
      </c>
      <c r="E262" t="s">
        <v>213</v>
      </c>
      <c r="F262" t="s">
        <v>70</v>
      </c>
      <c r="G262" t="s">
        <v>271</v>
      </c>
      <c r="H262" t="s">
        <v>272</v>
      </c>
      <c r="I262" t="s">
        <v>273</v>
      </c>
      <c r="J262" t="s">
        <v>53</v>
      </c>
      <c r="K262" s="12">
        <v>0</v>
      </c>
      <c r="N262" s="24">
        <v>0.55000000000000004</v>
      </c>
      <c r="O262" s="12">
        <v>2</v>
      </c>
      <c r="R262" s="24">
        <v>0.59</v>
      </c>
      <c r="S262" t="s">
        <v>52</v>
      </c>
      <c r="T262">
        <v>0</v>
      </c>
      <c r="U262">
        <v>0</v>
      </c>
      <c r="W262" t="s">
        <v>218</v>
      </c>
      <c r="X262" t="s">
        <v>218</v>
      </c>
      <c r="Y262" t="s">
        <v>263</v>
      </c>
      <c r="Z262" t="s">
        <v>275</v>
      </c>
      <c r="AA262" t="s">
        <v>279</v>
      </c>
      <c r="AB262" t="s">
        <v>280</v>
      </c>
    </row>
    <row r="263" spans="1:28" x14ac:dyDescent="0.25">
      <c r="A263">
        <v>71</v>
      </c>
      <c r="B263" t="s">
        <v>258</v>
      </c>
      <c r="C263">
        <v>2</v>
      </c>
      <c r="D263">
        <v>6</v>
      </c>
      <c r="E263" t="s">
        <v>213</v>
      </c>
      <c r="F263" t="s">
        <v>70</v>
      </c>
      <c r="G263" t="s">
        <v>271</v>
      </c>
      <c r="H263" t="s">
        <v>272</v>
      </c>
      <c r="I263" t="s">
        <v>273</v>
      </c>
      <c r="J263" t="s">
        <v>274</v>
      </c>
      <c r="K263" s="12">
        <v>0</v>
      </c>
      <c r="N263" s="24">
        <v>0.11</v>
      </c>
      <c r="O263" s="12">
        <v>2</v>
      </c>
      <c r="R263" s="24">
        <v>0.12</v>
      </c>
      <c r="S263" t="s">
        <v>52</v>
      </c>
      <c r="T263">
        <v>0</v>
      </c>
      <c r="U263">
        <v>0</v>
      </c>
      <c r="W263" t="s">
        <v>218</v>
      </c>
      <c r="X263" t="s">
        <v>218</v>
      </c>
      <c r="Y263" t="s">
        <v>263</v>
      </c>
      <c r="Z263" t="s">
        <v>275</v>
      </c>
      <c r="AA263" t="s">
        <v>279</v>
      </c>
      <c r="AB263" t="s">
        <v>280</v>
      </c>
    </row>
    <row r="264" spans="1:28" x14ac:dyDescent="0.25">
      <c r="A264">
        <v>71</v>
      </c>
      <c r="B264" t="s">
        <v>258</v>
      </c>
      <c r="C264">
        <v>2</v>
      </c>
      <c r="D264">
        <v>6</v>
      </c>
      <c r="E264" t="s">
        <v>213</v>
      </c>
      <c r="F264" t="s">
        <v>70</v>
      </c>
      <c r="G264" t="s">
        <v>271</v>
      </c>
      <c r="H264" t="s">
        <v>272</v>
      </c>
      <c r="I264" t="s">
        <v>273</v>
      </c>
      <c r="J264" t="s">
        <v>53</v>
      </c>
      <c r="K264" s="12">
        <v>0</v>
      </c>
      <c r="N264" s="24">
        <v>0.55000000000000004</v>
      </c>
      <c r="O264" s="12">
        <v>3</v>
      </c>
      <c r="R264" s="24">
        <v>0.85</v>
      </c>
      <c r="S264">
        <v>0.05</v>
      </c>
      <c r="T264">
        <v>1</v>
      </c>
      <c r="U264">
        <v>1</v>
      </c>
      <c r="W264" t="s">
        <v>218</v>
      </c>
      <c r="X264" t="s">
        <v>218</v>
      </c>
      <c r="Y264" t="s">
        <v>265</v>
      </c>
      <c r="Z264" t="s">
        <v>277</v>
      </c>
      <c r="AA264" t="s">
        <v>279</v>
      </c>
      <c r="AB264" t="s">
        <v>280</v>
      </c>
    </row>
    <row r="265" spans="1:28" x14ac:dyDescent="0.25">
      <c r="A265">
        <v>71</v>
      </c>
      <c r="B265" t="s">
        <v>258</v>
      </c>
      <c r="C265">
        <v>2</v>
      </c>
      <c r="D265">
        <v>6</v>
      </c>
      <c r="E265" t="s">
        <v>213</v>
      </c>
      <c r="F265" t="s">
        <v>70</v>
      </c>
      <c r="G265" t="s">
        <v>271</v>
      </c>
      <c r="H265" t="s">
        <v>272</v>
      </c>
      <c r="I265" t="s">
        <v>273</v>
      </c>
      <c r="J265" t="s">
        <v>274</v>
      </c>
      <c r="K265" s="12">
        <v>0</v>
      </c>
      <c r="N265" s="24">
        <v>0.11</v>
      </c>
      <c r="O265" s="12">
        <v>3</v>
      </c>
      <c r="R265" s="24">
        <v>0.1</v>
      </c>
      <c r="S265">
        <v>0.05</v>
      </c>
      <c r="T265">
        <v>1</v>
      </c>
      <c r="U265">
        <v>1</v>
      </c>
      <c r="W265" t="s">
        <v>218</v>
      </c>
      <c r="X265" t="s">
        <v>218</v>
      </c>
      <c r="Y265" t="s">
        <v>265</v>
      </c>
      <c r="Z265" t="s">
        <v>277</v>
      </c>
      <c r="AA265" t="s">
        <v>279</v>
      </c>
      <c r="AB265" t="s">
        <v>280</v>
      </c>
    </row>
    <row r="266" spans="1:28" x14ac:dyDescent="0.25">
      <c r="A266">
        <v>71</v>
      </c>
      <c r="B266" t="s">
        <v>258</v>
      </c>
      <c r="C266">
        <v>2</v>
      </c>
      <c r="D266">
        <v>6</v>
      </c>
      <c r="E266" t="s">
        <v>213</v>
      </c>
      <c r="F266" t="s">
        <v>70</v>
      </c>
      <c r="G266" t="s">
        <v>271</v>
      </c>
      <c r="H266" t="s">
        <v>272</v>
      </c>
      <c r="I266" t="s">
        <v>273</v>
      </c>
      <c r="J266" t="s">
        <v>53</v>
      </c>
      <c r="K266" s="12">
        <v>1</v>
      </c>
      <c r="N266" s="24">
        <v>0.77</v>
      </c>
      <c r="O266" s="12">
        <v>2</v>
      </c>
      <c r="R266" s="24">
        <v>0.59</v>
      </c>
      <c r="S266" t="s">
        <v>52</v>
      </c>
      <c r="T266">
        <v>0</v>
      </c>
      <c r="U266">
        <v>0</v>
      </c>
      <c r="W266" t="s">
        <v>262</v>
      </c>
      <c r="X266" t="s">
        <v>276</v>
      </c>
      <c r="Y266" t="s">
        <v>263</v>
      </c>
      <c r="Z266" t="s">
        <v>275</v>
      </c>
      <c r="AA266" t="s">
        <v>279</v>
      </c>
      <c r="AB266" t="s">
        <v>280</v>
      </c>
    </row>
    <row r="267" spans="1:28" x14ac:dyDescent="0.25">
      <c r="A267">
        <v>71</v>
      </c>
      <c r="B267" t="s">
        <v>258</v>
      </c>
      <c r="C267">
        <v>2</v>
      </c>
      <c r="D267">
        <v>6</v>
      </c>
      <c r="E267" t="s">
        <v>213</v>
      </c>
      <c r="F267" t="s">
        <v>70</v>
      </c>
      <c r="G267" t="s">
        <v>271</v>
      </c>
      <c r="H267" t="s">
        <v>272</v>
      </c>
      <c r="I267" t="s">
        <v>273</v>
      </c>
      <c r="J267" t="s">
        <v>274</v>
      </c>
      <c r="K267" s="12">
        <v>1</v>
      </c>
      <c r="N267" s="24">
        <v>0.08</v>
      </c>
      <c r="O267" s="12">
        <v>2</v>
      </c>
      <c r="R267" s="24">
        <v>0.12</v>
      </c>
      <c r="S267" t="s">
        <v>52</v>
      </c>
      <c r="T267">
        <v>0</v>
      </c>
      <c r="U267">
        <v>0</v>
      </c>
      <c r="W267" t="s">
        <v>262</v>
      </c>
      <c r="X267" t="s">
        <v>276</v>
      </c>
      <c r="Y267" t="s">
        <v>263</v>
      </c>
      <c r="Z267" t="s">
        <v>275</v>
      </c>
      <c r="AA267" t="s">
        <v>279</v>
      </c>
      <c r="AB267" t="s">
        <v>280</v>
      </c>
    </row>
    <row r="268" spans="1:28" x14ac:dyDescent="0.25">
      <c r="A268">
        <v>71</v>
      </c>
      <c r="B268" t="s">
        <v>258</v>
      </c>
      <c r="C268">
        <v>2</v>
      </c>
      <c r="D268">
        <v>6</v>
      </c>
      <c r="E268" t="s">
        <v>213</v>
      </c>
      <c r="F268" t="s">
        <v>70</v>
      </c>
      <c r="G268" t="s">
        <v>271</v>
      </c>
      <c r="H268" t="s">
        <v>272</v>
      </c>
      <c r="I268" t="s">
        <v>273</v>
      </c>
      <c r="J268" t="s">
        <v>53</v>
      </c>
      <c r="K268" s="12">
        <v>1</v>
      </c>
      <c r="N268" s="24">
        <v>0.77</v>
      </c>
      <c r="O268" s="12">
        <v>3</v>
      </c>
      <c r="R268" s="24">
        <v>0.85</v>
      </c>
      <c r="S268" t="s">
        <v>52</v>
      </c>
      <c r="T268">
        <v>0</v>
      </c>
      <c r="U268">
        <v>0</v>
      </c>
      <c r="W268" t="s">
        <v>262</v>
      </c>
      <c r="X268" t="s">
        <v>276</v>
      </c>
      <c r="Y268" t="s">
        <v>265</v>
      </c>
      <c r="Z268" t="s">
        <v>277</v>
      </c>
      <c r="AA268" t="s">
        <v>279</v>
      </c>
      <c r="AB268" t="s">
        <v>280</v>
      </c>
    </row>
    <row r="269" spans="1:28" x14ac:dyDescent="0.25">
      <c r="A269">
        <v>71</v>
      </c>
      <c r="B269" t="s">
        <v>258</v>
      </c>
      <c r="C269">
        <v>2</v>
      </c>
      <c r="D269">
        <v>6</v>
      </c>
      <c r="E269" t="s">
        <v>213</v>
      </c>
      <c r="F269" t="s">
        <v>70</v>
      </c>
      <c r="G269" t="s">
        <v>271</v>
      </c>
      <c r="H269" t="s">
        <v>272</v>
      </c>
      <c r="I269" t="s">
        <v>273</v>
      </c>
      <c r="J269" t="s">
        <v>274</v>
      </c>
      <c r="K269" s="12">
        <v>1</v>
      </c>
      <c r="N269" s="24">
        <v>0.08</v>
      </c>
      <c r="O269" s="12">
        <v>3</v>
      </c>
      <c r="R269" s="24">
        <v>0.1</v>
      </c>
      <c r="S269" t="s">
        <v>52</v>
      </c>
      <c r="T269">
        <v>0</v>
      </c>
      <c r="U269">
        <v>0</v>
      </c>
      <c r="W269" t="s">
        <v>262</v>
      </c>
      <c r="X269" t="s">
        <v>276</v>
      </c>
      <c r="Y269" t="s">
        <v>265</v>
      </c>
      <c r="Z269" t="s">
        <v>277</v>
      </c>
      <c r="AA269" t="s">
        <v>279</v>
      </c>
      <c r="AB269" t="s">
        <v>280</v>
      </c>
    </row>
    <row r="270" spans="1:28" x14ac:dyDescent="0.25">
      <c r="A270">
        <v>71</v>
      </c>
      <c r="B270" t="s">
        <v>258</v>
      </c>
      <c r="C270">
        <v>2</v>
      </c>
      <c r="D270">
        <v>6</v>
      </c>
      <c r="E270" t="s">
        <v>213</v>
      </c>
      <c r="F270" t="s">
        <v>70</v>
      </c>
      <c r="G270" t="s">
        <v>271</v>
      </c>
      <c r="H270" t="s">
        <v>272</v>
      </c>
      <c r="I270" t="s">
        <v>273</v>
      </c>
      <c r="J270" t="s">
        <v>53</v>
      </c>
      <c r="K270" s="12">
        <v>2</v>
      </c>
      <c r="N270" s="24">
        <v>0.59</v>
      </c>
      <c r="O270" s="12">
        <v>3</v>
      </c>
      <c r="R270" s="24">
        <v>0.85</v>
      </c>
      <c r="S270" t="s">
        <v>52</v>
      </c>
      <c r="T270">
        <v>0</v>
      </c>
      <c r="U270">
        <v>0</v>
      </c>
      <c r="W270" t="s">
        <v>263</v>
      </c>
      <c r="X270" t="s">
        <v>301</v>
      </c>
      <c r="Y270" t="s">
        <v>265</v>
      </c>
      <c r="Z270" t="s">
        <v>277</v>
      </c>
      <c r="AA270" t="s">
        <v>279</v>
      </c>
      <c r="AB270" t="s">
        <v>280</v>
      </c>
    </row>
    <row r="271" spans="1:28" x14ac:dyDescent="0.25">
      <c r="A271">
        <v>71</v>
      </c>
      <c r="B271" t="s">
        <v>258</v>
      </c>
      <c r="C271">
        <v>2</v>
      </c>
      <c r="D271">
        <v>6</v>
      </c>
      <c r="E271" t="s">
        <v>213</v>
      </c>
      <c r="F271" t="s">
        <v>70</v>
      </c>
      <c r="G271" t="s">
        <v>271</v>
      </c>
      <c r="H271" t="s">
        <v>272</v>
      </c>
      <c r="I271" t="s">
        <v>273</v>
      </c>
      <c r="J271" t="s">
        <v>274</v>
      </c>
      <c r="K271" s="12">
        <v>2</v>
      </c>
      <c r="N271" s="24">
        <v>0.12</v>
      </c>
      <c r="O271" s="12">
        <v>3</v>
      </c>
      <c r="R271" s="24">
        <v>0.1</v>
      </c>
      <c r="S271" t="s">
        <v>52</v>
      </c>
      <c r="T271">
        <v>0</v>
      </c>
      <c r="U271">
        <v>0</v>
      </c>
      <c r="W271" t="s">
        <v>263</v>
      </c>
      <c r="X271" t="s">
        <v>301</v>
      </c>
      <c r="Y271" t="s">
        <v>265</v>
      </c>
      <c r="Z271" t="s">
        <v>277</v>
      </c>
      <c r="AA271" t="s">
        <v>279</v>
      </c>
      <c r="AB271" t="s">
        <v>280</v>
      </c>
    </row>
    <row r="272" spans="1:28" x14ac:dyDescent="0.25">
      <c r="A272">
        <v>71</v>
      </c>
      <c r="B272" t="s">
        <v>258</v>
      </c>
      <c r="C272">
        <v>2</v>
      </c>
      <c r="D272">
        <v>7</v>
      </c>
      <c r="E272" t="s">
        <v>213</v>
      </c>
      <c r="F272" t="s">
        <v>70</v>
      </c>
      <c r="G272" t="s">
        <v>271</v>
      </c>
      <c r="H272" t="s">
        <v>272</v>
      </c>
      <c r="I272" t="s">
        <v>273</v>
      </c>
      <c r="J272" t="s">
        <v>53</v>
      </c>
      <c r="K272" s="12">
        <v>0</v>
      </c>
      <c r="N272" s="24">
        <v>0.85</v>
      </c>
      <c r="O272" s="12">
        <v>1</v>
      </c>
      <c r="R272" s="24">
        <v>0.93</v>
      </c>
      <c r="S272" t="s">
        <v>52</v>
      </c>
      <c r="T272">
        <v>0</v>
      </c>
      <c r="U272">
        <v>0</v>
      </c>
      <c r="W272" t="s">
        <v>218</v>
      </c>
      <c r="X272" t="s">
        <v>218</v>
      </c>
      <c r="Y272" t="s">
        <v>262</v>
      </c>
      <c r="Z272" t="s">
        <v>276</v>
      </c>
      <c r="AA272" t="s">
        <v>279</v>
      </c>
      <c r="AB272" t="s">
        <v>280</v>
      </c>
    </row>
    <row r="273" spans="1:29" x14ac:dyDescent="0.25">
      <c r="A273">
        <v>71</v>
      </c>
      <c r="B273" t="s">
        <v>258</v>
      </c>
      <c r="C273">
        <v>2</v>
      </c>
      <c r="D273">
        <v>7</v>
      </c>
      <c r="E273" t="s">
        <v>213</v>
      </c>
      <c r="F273" t="s">
        <v>70</v>
      </c>
      <c r="G273" t="s">
        <v>271</v>
      </c>
      <c r="H273" t="s">
        <v>272</v>
      </c>
      <c r="I273" t="s">
        <v>273</v>
      </c>
      <c r="J273" t="s">
        <v>274</v>
      </c>
      <c r="K273" s="12">
        <v>0</v>
      </c>
      <c r="N273" s="24">
        <v>0.12</v>
      </c>
      <c r="O273" s="12">
        <v>1</v>
      </c>
      <c r="R273" s="24">
        <v>0.06</v>
      </c>
      <c r="S273" t="s">
        <v>52</v>
      </c>
      <c r="T273">
        <v>0</v>
      </c>
      <c r="U273">
        <v>0</v>
      </c>
      <c r="W273" t="s">
        <v>218</v>
      </c>
      <c r="X273" t="s">
        <v>218</v>
      </c>
      <c r="Y273" t="s">
        <v>262</v>
      </c>
      <c r="Z273" t="s">
        <v>276</v>
      </c>
      <c r="AA273" t="s">
        <v>279</v>
      </c>
      <c r="AB273" t="s">
        <v>280</v>
      </c>
    </row>
    <row r="274" spans="1:29" x14ac:dyDescent="0.25">
      <c r="A274">
        <v>71</v>
      </c>
      <c r="B274" t="s">
        <v>258</v>
      </c>
      <c r="C274">
        <v>2</v>
      </c>
      <c r="D274">
        <v>7</v>
      </c>
      <c r="E274" t="s">
        <v>213</v>
      </c>
      <c r="F274" t="s">
        <v>70</v>
      </c>
      <c r="G274" t="s">
        <v>271</v>
      </c>
      <c r="H274" t="s">
        <v>272</v>
      </c>
      <c r="I274" t="s">
        <v>273</v>
      </c>
      <c r="J274" t="s">
        <v>53</v>
      </c>
      <c r="K274" s="12">
        <v>0</v>
      </c>
      <c r="N274" s="24">
        <v>0.85</v>
      </c>
      <c r="O274" s="12">
        <v>2</v>
      </c>
      <c r="R274" s="24">
        <v>0.89</v>
      </c>
      <c r="S274" t="s">
        <v>52</v>
      </c>
      <c r="T274">
        <v>0</v>
      </c>
      <c r="U274">
        <v>0</v>
      </c>
      <c r="W274" t="s">
        <v>218</v>
      </c>
      <c r="X274" t="s">
        <v>218</v>
      </c>
      <c r="Y274" t="s">
        <v>263</v>
      </c>
      <c r="Z274" t="s">
        <v>301</v>
      </c>
      <c r="AA274" t="s">
        <v>279</v>
      </c>
      <c r="AB274" t="s">
        <v>280</v>
      </c>
    </row>
    <row r="275" spans="1:29" x14ac:dyDescent="0.25">
      <c r="A275">
        <v>71</v>
      </c>
      <c r="B275" t="s">
        <v>258</v>
      </c>
      <c r="C275">
        <v>2</v>
      </c>
      <c r="D275">
        <v>7</v>
      </c>
      <c r="E275" t="s">
        <v>213</v>
      </c>
      <c r="F275" t="s">
        <v>70</v>
      </c>
      <c r="G275" t="s">
        <v>271</v>
      </c>
      <c r="H275" t="s">
        <v>272</v>
      </c>
      <c r="I275" t="s">
        <v>273</v>
      </c>
      <c r="J275" t="s">
        <v>274</v>
      </c>
      <c r="K275" s="12">
        <v>0</v>
      </c>
      <c r="N275" s="24">
        <v>0.12</v>
      </c>
      <c r="O275" s="12">
        <v>2</v>
      </c>
      <c r="R275" s="24">
        <v>0.04</v>
      </c>
      <c r="S275" t="s">
        <v>52</v>
      </c>
      <c r="T275">
        <v>0</v>
      </c>
      <c r="U275">
        <v>0</v>
      </c>
      <c r="W275" t="s">
        <v>218</v>
      </c>
      <c r="X275" t="s">
        <v>218</v>
      </c>
      <c r="Y275" t="s">
        <v>263</v>
      </c>
      <c r="Z275" t="s">
        <v>301</v>
      </c>
      <c r="AA275" t="s">
        <v>279</v>
      </c>
      <c r="AB275" t="s">
        <v>280</v>
      </c>
    </row>
    <row r="276" spans="1:29" x14ac:dyDescent="0.25">
      <c r="A276">
        <v>71</v>
      </c>
      <c r="B276" t="s">
        <v>258</v>
      </c>
      <c r="C276">
        <v>2</v>
      </c>
      <c r="D276">
        <v>7</v>
      </c>
      <c r="E276" t="s">
        <v>213</v>
      </c>
      <c r="F276" t="s">
        <v>70</v>
      </c>
      <c r="G276" t="s">
        <v>271</v>
      </c>
      <c r="H276" t="s">
        <v>272</v>
      </c>
      <c r="I276" t="s">
        <v>273</v>
      </c>
      <c r="J276" t="s">
        <v>53</v>
      </c>
      <c r="K276" s="12">
        <v>0</v>
      </c>
      <c r="N276" s="24">
        <v>0.85</v>
      </c>
      <c r="O276" s="12">
        <v>3</v>
      </c>
      <c r="R276" s="24">
        <v>0.86</v>
      </c>
      <c r="S276" t="s">
        <v>52</v>
      </c>
      <c r="T276">
        <v>0</v>
      </c>
      <c r="U276">
        <v>0</v>
      </c>
      <c r="W276" t="s">
        <v>218</v>
      </c>
      <c r="X276" t="s">
        <v>218</v>
      </c>
      <c r="Y276" t="s">
        <v>265</v>
      </c>
      <c r="Z276" t="s">
        <v>277</v>
      </c>
      <c r="AA276" t="s">
        <v>279</v>
      </c>
      <c r="AB276" t="s">
        <v>280</v>
      </c>
    </row>
    <row r="277" spans="1:29" x14ac:dyDescent="0.25">
      <c r="A277">
        <v>71</v>
      </c>
      <c r="B277" t="s">
        <v>258</v>
      </c>
      <c r="C277">
        <v>2</v>
      </c>
      <c r="D277">
        <v>7</v>
      </c>
      <c r="E277" t="s">
        <v>213</v>
      </c>
      <c r="F277" t="s">
        <v>70</v>
      </c>
      <c r="G277" t="s">
        <v>271</v>
      </c>
      <c r="H277" t="s">
        <v>272</v>
      </c>
      <c r="I277" t="s">
        <v>273</v>
      </c>
      <c r="J277" t="s">
        <v>274</v>
      </c>
      <c r="K277" s="12">
        <v>0</v>
      </c>
      <c r="N277" s="24">
        <v>0.12</v>
      </c>
      <c r="O277" s="12">
        <v>3</v>
      </c>
      <c r="R277" s="24">
        <v>0.09</v>
      </c>
      <c r="S277" t="s">
        <v>52</v>
      </c>
      <c r="T277">
        <v>0</v>
      </c>
      <c r="U277">
        <v>0</v>
      </c>
      <c r="W277" t="s">
        <v>218</v>
      </c>
      <c r="X277" t="s">
        <v>218</v>
      </c>
      <c r="Y277" t="s">
        <v>265</v>
      </c>
      <c r="Z277" t="s">
        <v>277</v>
      </c>
      <c r="AA277" t="s">
        <v>279</v>
      </c>
      <c r="AB277" t="s">
        <v>280</v>
      </c>
    </row>
    <row r="278" spans="1:29" x14ac:dyDescent="0.25">
      <c r="A278">
        <v>71</v>
      </c>
      <c r="B278" t="s">
        <v>258</v>
      </c>
      <c r="C278">
        <v>2</v>
      </c>
      <c r="D278">
        <v>7</v>
      </c>
      <c r="E278" t="s">
        <v>213</v>
      </c>
      <c r="F278" t="s">
        <v>70</v>
      </c>
      <c r="G278" t="s">
        <v>271</v>
      </c>
      <c r="H278" t="s">
        <v>272</v>
      </c>
      <c r="I278" t="s">
        <v>273</v>
      </c>
      <c r="J278" t="s">
        <v>53</v>
      </c>
      <c r="K278" s="12">
        <v>1</v>
      </c>
      <c r="N278" s="24">
        <v>0.93</v>
      </c>
      <c r="O278" s="12">
        <v>2</v>
      </c>
      <c r="R278" s="24">
        <v>0.89</v>
      </c>
      <c r="S278" t="s">
        <v>52</v>
      </c>
      <c r="T278">
        <v>0</v>
      </c>
      <c r="U278">
        <v>0</v>
      </c>
      <c r="W278" t="s">
        <v>262</v>
      </c>
      <c r="X278" s="4" t="s">
        <v>303</v>
      </c>
      <c r="Y278" t="s">
        <v>263</v>
      </c>
      <c r="Z278" t="s">
        <v>301</v>
      </c>
      <c r="AA278" t="s">
        <v>279</v>
      </c>
      <c r="AB278" t="s">
        <v>280</v>
      </c>
    </row>
    <row r="279" spans="1:29" x14ac:dyDescent="0.25">
      <c r="A279">
        <v>71</v>
      </c>
      <c r="B279" t="s">
        <v>258</v>
      </c>
      <c r="C279">
        <v>2</v>
      </c>
      <c r="D279">
        <v>7</v>
      </c>
      <c r="E279" t="s">
        <v>213</v>
      </c>
      <c r="F279" t="s">
        <v>70</v>
      </c>
      <c r="G279" t="s">
        <v>271</v>
      </c>
      <c r="H279" t="s">
        <v>272</v>
      </c>
      <c r="I279" t="s">
        <v>273</v>
      </c>
      <c r="J279" t="s">
        <v>274</v>
      </c>
      <c r="K279" s="12">
        <v>1</v>
      </c>
      <c r="N279" s="24">
        <v>0.06</v>
      </c>
      <c r="O279" s="12">
        <v>2</v>
      </c>
      <c r="R279" s="24">
        <v>0.04</v>
      </c>
      <c r="S279" t="s">
        <v>52</v>
      </c>
      <c r="T279">
        <v>0</v>
      </c>
      <c r="U279">
        <v>0</v>
      </c>
      <c r="W279" t="s">
        <v>262</v>
      </c>
      <c r="X279" s="4" t="s">
        <v>303</v>
      </c>
      <c r="Y279" t="s">
        <v>263</v>
      </c>
      <c r="Z279" t="s">
        <v>301</v>
      </c>
      <c r="AA279" t="s">
        <v>279</v>
      </c>
      <c r="AB279" t="s">
        <v>280</v>
      </c>
    </row>
    <row r="280" spans="1:29" x14ac:dyDescent="0.25">
      <c r="A280">
        <v>71</v>
      </c>
      <c r="B280" t="s">
        <v>258</v>
      </c>
      <c r="C280">
        <v>2</v>
      </c>
      <c r="D280">
        <v>7</v>
      </c>
      <c r="E280" t="s">
        <v>213</v>
      </c>
      <c r="F280" t="s">
        <v>70</v>
      </c>
      <c r="G280" t="s">
        <v>271</v>
      </c>
      <c r="H280" t="s">
        <v>272</v>
      </c>
      <c r="I280" t="s">
        <v>273</v>
      </c>
      <c r="J280" t="s">
        <v>53</v>
      </c>
      <c r="K280" s="12">
        <v>1</v>
      </c>
      <c r="N280" s="24">
        <v>0.93</v>
      </c>
      <c r="O280" s="12">
        <v>3</v>
      </c>
      <c r="R280" s="24">
        <v>0.86</v>
      </c>
      <c r="S280" t="s">
        <v>52</v>
      </c>
      <c r="T280">
        <v>0</v>
      </c>
      <c r="U280">
        <v>0</v>
      </c>
      <c r="W280" t="s">
        <v>262</v>
      </c>
      <c r="X280" s="4" t="s">
        <v>303</v>
      </c>
      <c r="Y280" t="s">
        <v>265</v>
      </c>
      <c r="Z280" t="s">
        <v>277</v>
      </c>
      <c r="AA280" t="s">
        <v>279</v>
      </c>
      <c r="AB280" t="s">
        <v>280</v>
      </c>
    </row>
    <row r="281" spans="1:29" x14ac:dyDescent="0.25">
      <c r="A281">
        <v>71</v>
      </c>
      <c r="B281" t="s">
        <v>258</v>
      </c>
      <c r="C281">
        <v>2</v>
      </c>
      <c r="D281">
        <v>7</v>
      </c>
      <c r="E281" t="s">
        <v>213</v>
      </c>
      <c r="F281" t="s">
        <v>70</v>
      </c>
      <c r="G281" t="s">
        <v>271</v>
      </c>
      <c r="H281" t="s">
        <v>272</v>
      </c>
      <c r="I281" t="s">
        <v>273</v>
      </c>
      <c r="J281" t="s">
        <v>274</v>
      </c>
      <c r="K281" s="12">
        <v>1</v>
      </c>
      <c r="N281" s="24">
        <v>0.06</v>
      </c>
      <c r="O281" s="12">
        <v>3</v>
      </c>
      <c r="R281" s="24">
        <v>0.09</v>
      </c>
      <c r="S281" t="s">
        <v>52</v>
      </c>
      <c r="T281">
        <v>0</v>
      </c>
      <c r="U281">
        <v>0</v>
      </c>
      <c r="W281" t="s">
        <v>262</v>
      </c>
      <c r="X281" s="4" t="s">
        <v>303</v>
      </c>
      <c r="Y281" t="s">
        <v>265</v>
      </c>
      <c r="Z281" t="s">
        <v>277</v>
      </c>
      <c r="AA281" t="s">
        <v>279</v>
      </c>
      <c r="AB281" t="s">
        <v>280</v>
      </c>
    </row>
    <row r="282" spans="1:29" x14ac:dyDescent="0.25">
      <c r="A282">
        <v>71</v>
      </c>
      <c r="B282" t="s">
        <v>258</v>
      </c>
      <c r="C282">
        <v>2</v>
      </c>
      <c r="D282">
        <v>7</v>
      </c>
      <c r="E282" t="s">
        <v>213</v>
      </c>
      <c r="F282" t="s">
        <v>70</v>
      </c>
      <c r="G282" t="s">
        <v>271</v>
      </c>
      <c r="H282" t="s">
        <v>272</v>
      </c>
      <c r="I282" t="s">
        <v>273</v>
      </c>
      <c r="J282" t="s">
        <v>53</v>
      </c>
      <c r="K282" s="12">
        <v>2</v>
      </c>
      <c r="N282" s="24">
        <v>0.89</v>
      </c>
      <c r="O282" s="12">
        <v>3</v>
      </c>
      <c r="R282" s="24">
        <v>0.86</v>
      </c>
      <c r="S282" t="s">
        <v>52</v>
      </c>
      <c r="T282">
        <v>0</v>
      </c>
      <c r="U282">
        <v>0</v>
      </c>
      <c r="W282" t="s">
        <v>263</v>
      </c>
      <c r="X282" t="s">
        <v>301</v>
      </c>
      <c r="Y282" t="s">
        <v>265</v>
      </c>
      <c r="Z282" t="s">
        <v>277</v>
      </c>
      <c r="AA282" t="s">
        <v>279</v>
      </c>
      <c r="AB282" t="s">
        <v>280</v>
      </c>
    </row>
    <row r="283" spans="1:29" x14ac:dyDescent="0.25">
      <c r="A283">
        <v>71</v>
      </c>
      <c r="B283" t="s">
        <v>258</v>
      </c>
      <c r="C283">
        <v>2</v>
      </c>
      <c r="D283">
        <v>7</v>
      </c>
      <c r="E283" t="s">
        <v>213</v>
      </c>
      <c r="F283" t="s">
        <v>70</v>
      </c>
      <c r="G283" t="s">
        <v>271</v>
      </c>
      <c r="H283" t="s">
        <v>272</v>
      </c>
      <c r="I283" t="s">
        <v>273</v>
      </c>
      <c r="J283" t="s">
        <v>274</v>
      </c>
      <c r="K283" s="12">
        <v>2</v>
      </c>
      <c r="N283" s="24">
        <v>0.04</v>
      </c>
      <c r="O283" s="12">
        <v>3</v>
      </c>
      <c r="R283" s="24">
        <v>0.09</v>
      </c>
      <c r="S283" t="s">
        <v>52</v>
      </c>
      <c r="T283">
        <v>0</v>
      </c>
      <c r="U283">
        <v>0</v>
      </c>
      <c r="W283" t="s">
        <v>263</v>
      </c>
      <c r="X283" t="s">
        <v>301</v>
      </c>
      <c r="Y283" t="s">
        <v>265</v>
      </c>
      <c r="Z283" t="s">
        <v>277</v>
      </c>
      <c r="AA283" t="s">
        <v>279</v>
      </c>
      <c r="AB283" t="s">
        <v>280</v>
      </c>
    </row>
    <row r="284" spans="1:29" s="3" customFormat="1" x14ac:dyDescent="0.25">
      <c r="K284" s="12"/>
      <c r="N284" s="29"/>
      <c r="O284" s="12"/>
      <c r="R284" s="29"/>
      <c r="AC284" s="47"/>
    </row>
    <row r="285" spans="1:29" x14ac:dyDescent="0.25">
      <c r="A285">
        <v>72</v>
      </c>
      <c r="B285" t="s">
        <v>287</v>
      </c>
      <c r="C285">
        <v>1</v>
      </c>
      <c r="D285">
        <v>1</v>
      </c>
      <c r="E285" t="s">
        <v>213</v>
      </c>
      <c r="F285" t="s">
        <v>224</v>
      </c>
      <c r="G285" t="s">
        <v>299</v>
      </c>
      <c r="H285" t="s">
        <v>300</v>
      </c>
      <c r="I285" t="s">
        <v>273</v>
      </c>
      <c r="J285" t="s">
        <v>53</v>
      </c>
      <c r="K285" s="12">
        <v>1</v>
      </c>
      <c r="N285" s="24">
        <v>274.10000000000002</v>
      </c>
      <c r="O285" s="12">
        <v>2</v>
      </c>
      <c r="R285" s="24">
        <v>56.1</v>
      </c>
      <c r="S285">
        <v>0.05</v>
      </c>
      <c r="T285">
        <v>-1</v>
      </c>
      <c r="U285">
        <v>1</v>
      </c>
      <c r="V285" t="s">
        <v>325</v>
      </c>
      <c r="W285" t="s">
        <v>263</v>
      </c>
      <c r="X285" t="s">
        <v>301</v>
      </c>
      <c r="Y285" s="4" t="s">
        <v>292</v>
      </c>
      <c r="Z285" s="4" t="s">
        <v>303</v>
      </c>
      <c r="AA285" s="4" t="s">
        <v>317</v>
      </c>
      <c r="AB285" t="s">
        <v>318</v>
      </c>
      <c r="AC285" s="8" t="s">
        <v>319</v>
      </c>
    </row>
    <row r="286" spans="1:29" x14ac:dyDescent="0.25">
      <c r="A286">
        <v>72</v>
      </c>
      <c r="B286" t="s">
        <v>287</v>
      </c>
      <c r="C286">
        <v>1</v>
      </c>
      <c r="D286">
        <v>1</v>
      </c>
      <c r="E286" t="s">
        <v>213</v>
      </c>
      <c r="F286" t="s">
        <v>224</v>
      </c>
      <c r="G286" t="s">
        <v>299</v>
      </c>
      <c r="H286" t="s">
        <v>300</v>
      </c>
      <c r="I286" t="s">
        <v>273</v>
      </c>
      <c r="J286" t="s">
        <v>217</v>
      </c>
      <c r="K286" s="12">
        <v>1</v>
      </c>
      <c r="N286" s="24">
        <f>321.4-N285</f>
        <v>47.299999999999955</v>
      </c>
      <c r="O286" s="12">
        <v>2</v>
      </c>
      <c r="R286" s="24">
        <f>67.1-R285</f>
        <v>10.999999999999993</v>
      </c>
      <c r="S286">
        <v>0.05</v>
      </c>
      <c r="T286">
        <v>-1</v>
      </c>
      <c r="U286">
        <v>1</v>
      </c>
      <c r="V286" t="s">
        <v>325</v>
      </c>
      <c r="W286" t="s">
        <v>263</v>
      </c>
      <c r="X286" t="s">
        <v>301</v>
      </c>
      <c r="Y286" s="4" t="s">
        <v>292</v>
      </c>
      <c r="Z286" s="4" t="s">
        <v>303</v>
      </c>
      <c r="AA286" s="4" t="s">
        <v>317</v>
      </c>
      <c r="AB286" t="s">
        <v>318</v>
      </c>
      <c r="AC286" s="8" t="s">
        <v>319</v>
      </c>
    </row>
    <row r="287" spans="1:29" x14ac:dyDescent="0.25">
      <c r="A287">
        <v>72</v>
      </c>
      <c r="B287" t="s">
        <v>287</v>
      </c>
      <c r="C287">
        <v>1</v>
      </c>
      <c r="D287">
        <v>1</v>
      </c>
      <c r="E287" t="s">
        <v>213</v>
      </c>
      <c r="F287" t="s">
        <v>224</v>
      </c>
      <c r="G287" t="s">
        <v>299</v>
      </c>
      <c r="H287" t="s">
        <v>300</v>
      </c>
      <c r="I287" t="s">
        <v>273</v>
      </c>
      <c r="J287" t="s">
        <v>53</v>
      </c>
      <c r="K287" s="12">
        <v>1</v>
      </c>
      <c r="N287" s="24">
        <v>274.10000000000002</v>
      </c>
      <c r="O287" s="12">
        <v>3</v>
      </c>
      <c r="R287" s="24">
        <v>33</v>
      </c>
      <c r="S287">
        <v>0.05</v>
      </c>
      <c r="T287">
        <v>-1</v>
      </c>
      <c r="U287">
        <v>1</v>
      </c>
      <c r="V287" t="s">
        <v>328</v>
      </c>
      <c r="W287" t="s">
        <v>263</v>
      </c>
      <c r="X287" t="s">
        <v>301</v>
      </c>
      <c r="Y287" t="s">
        <v>291</v>
      </c>
      <c r="Z287" s="4" t="s">
        <v>302</v>
      </c>
      <c r="AA287" s="4" t="s">
        <v>317</v>
      </c>
      <c r="AB287" t="s">
        <v>318</v>
      </c>
      <c r="AC287" s="8" t="s">
        <v>319</v>
      </c>
    </row>
    <row r="288" spans="1:29" x14ac:dyDescent="0.25">
      <c r="A288">
        <v>72</v>
      </c>
      <c r="B288" t="s">
        <v>287</v>
      </c>
      <c r="C288">
        <v>1</v>
      </c>
      <c r="D288">
        <v>1</v>
      </c>
      <c r="E288" t="s">
        <v>213</v>
      </c>
      <c r="F288" t="s">
        <v>224</v>
      </c>
      <c r="G288" t="s">
        <v>299</v>
      </c>
      <c r="H288" t="s">
        <v>300</v>
      </c>
      <c r="I288" t="s">
        <v>273</v>
      </c>
      <c r="J288" t="s">
        <v>217</v>
      </c>
      <c r="K288" s="12">
        <v>1</v>
      </c>
      <c r="N288" s="24">
        <f>321.4-N287</f>
        <v>47.299999999999955</v>
      </c>
      <c r="O288" s="12">
        <v>3</v>
      </c>
      <c r="R288" s="24">
        <f>36.3-R287</f>
        <v>3.2999999999999972</v>
      </c>
      <c r="S288">
        <v>0.05</v>
      </c>
      <c r="T288">
        <v>-1</v>
      </c>
      <c r="U288">
        <v>1</v>
      </c>
      <c r="V288" t="s">
        <v>328</v>
      </c>
      <c r="W288" t="s">
        <v>263</v>
      </c>
      <c r="X288" t="s">
        <v>301</v>
      </c>
      <c r="Y288" t="s">
        <v>291</v>
      </c>
      <c r="Z288" s="4" t="s">
        <v>302</v>
      </c>
      <c r="AA288" s="4" t="s">
        <v>317</v>
      </c>
      <c r="AB288" t="s">
        <v>318</v>
      </c>
      <c r="AC288" s="8" t="s">
        <v>319</v>
      </c>
    </row>
    <row r="289" spans="1:29" x14ac:dyDescent="0.25">
      <c r="A289">
        <v>72</v>
      </c>
      <c r="B289" t="s">
        <v>287</v>
      </c>
      <c r="C289">
        <v>1</v>
      </c>
      <c r="D289">
        <v>1</v>
      </c>
      <c r="E289" t="s">
        <v>213</v>
      </c>
      <c r="F289" t="s">
        <v>224</v>
      </c>
      <c r="G289" t="s">
        <v>299</v>
      </c>
      <c r="H289" t="s">
        <v>300</v>
      </c>
      <c r="I289" t="s">
        <v>273</v>
      </c>
      <c r="J289" t="s">
        <v>53</v>
      </c>
      <c r="K289" s="12">
        <v>2</v>
      </c>
      <c r="N289" s="24">
        <v>56.1</v>
      </c>
      <c r="O289" s="12">
        <v>3</v>
      </c>
      <c r="R289" s="24">
        <v>33</v>
      </c>
      <c r="S289">
        <v>0.05</v>
      </c>
      <c r="T289">
        <v>-1</v>
      </c>
      <c r="U289">
        <v>1</v>
      </c>
      <c r="V289" t="s">
        <v>329</v>
      </c>
      <c r="W289" s="4" t="s">
        <v>292</v>
      </c>
      <c r="X289" s="4" t="s">
        <v>303</v>
      </c>
      <c r="Y289" t="s">
        <v>291</v>
      </c>
      <c r="Z289" s="4" t="s">
        <v>302</v>
      </c>
      <c r="AA289" s="4" t="s">
        <v>317</v>
      </c>
      <c r="AB289" t="s">
        <v>318</v>
      </c>
    </row>
    <row r="290" spans="1:29" x14ac:dyDescent="0.25">
      <c r="A290">
        <v>72</v>
      </c>
      <c r="B290" t="s">
        <v>287</v>
      </c>
      <c r="C290">
        <v>1</v>
      </c>
      <c r="D290">
        <v>1</v>
      </c>
      <c r="E290" t="s">
        <v>213</v>
      </c>
      <c r="F290" t="s">
        <v>224</v>
      </c>
      <c r="G290" t="s">
        <v>299</v>
      </c>
      <c r="H290" t="s">
        <v>300</v>
      </c>
      <c r="I290" t="s">
        <v>273</v>
      </c>
      <c r="J290" t="s">
        <v>217</v>
      </c>
      <c r="K290" s="12">
        <v>2</v>
      </c>
      <c r="N290" s="24">
        <f>67.1-N289</f>
        <v>10.999999999999993</v>
      </c>
      <c r="O290" s="12">
        <v>3</v>
      </c>
      <c r="R290" s="24">
        <f>36.3-R289</f>
        <v>3.2999999999999972</v>
      </c>
      <c r="S290">
        <v>0.05</v>
      </c>
      <c r="T290">
        <v>-1</v>
      </c>
      <c r="U290">
        <v>1</v>
      </c>
      <c r="V290" t="s">
        <v>329</v>
      </c>
      <c r="W290" s="4" t="s">
        <v>292</v>
      </c>
      <c r="X290" s="4" t="s">
        <v>303</v>
      </c>
      <c r="Y290" t="s">
        <v>291</v>
      </c>
      <c r="Z290" s="4" t="s">
        <v>302</v>
      </c>
      <c r="AA290" s="4" t="s">
        <v>317</v>
      </c>
      <c r="AB290" t="s">
        <v>318</v>
      </c>
    </row>
    <row r="291" spans="1:29" x14ac:dyDescent="0.25">
      <c r="A291">
        <v>72</v>
      </c>
      <c r="B291" t="s">
        <v>287</v>
      </c>
      <c r="C291">
        <v>2</v>
      </c>
      <c r="D291">
        <v>1</v>
      </c>
      <c r="E291" t="s">
        <v>213</v>
      </c>
      <c r="F291" t="s">
        <v>224</v>
      </c>
      <c r="G291" t="s">
        <v>299</v>
      </c>
      <c r="H291" t="s">
        <v>300</v>
      </c>
      <c r="I291" t="s">
        <v>273</v>
      </c>
      <c r="J291" t="s">
        <v>53</v>
      </c>
      <c r="K291" s="12">
        <v>1</v>
      </c>
      <c r="N291" s="24">
        <f>142</f>
        <v>142</v>
      </c>
      <c r="O291" s="12">
        <v>2</v>
      </c>
      <c r="R291" s="24">
        <v>107.9</v>
      </c>
      <c r="S291" t="s">
        <v>52</v>
      </c>
      <c r="T291">
        <v>0</v>
      </c>
      <c r="U291">
        <v>0</v>
      </c>
      <c r="V291" t="s">
        <v>325</v>
      </c>
      <c r="W291" t="s">
        <v>263</v>
      </c>
      <c r="X291" t="s">
        <v>301</v>
      </c>
      <c r="Y291" s="4" t="s">
        <v>292</v>
      </c>
      <c r="Z291" s="4" t="s">
        <v>303</v>
      </c>
      <c r="AA291" s="4" t="s">
        <v>317</v>
      </c>
      <c r="AB291" t="s">
        <v>318</v>
      </c>
      <c r="AC291" s="8" t="s">
        <v>319</v>
      </c>
    </row>
    <row r="292" spans="1:29" x14ac:dyDescent="0.25">
      <c r="A292">
        <v>72</v>
      </c>
      <c r="B292" t="s">
        <v>287</v>
      </c>
      <c r="C292">
        <v>2</v>
      </c>
      <c r="D292">
        <v>1</v>
      </c>
      <c r="E292" t="s">
        <v>213</v>
      </c>
      <c r="F292" t="s">
        <v>224</v>
      </c>
      <c r="G292" t="s">
        <v>299</v>
      </c>
      <c r="H292" t="s">
        <v>300</v>
      </c>
      <c r="I292" t="s">
        <v>273</v>
      </c>
      <c r="J292" t="s">
        <v>217</v>
      </c>
      <c r="K292" s="12">
        <v>1</v>
      </c>
      <c r="N292" s="24">
        <f>177.2-N291</f>
        <v>35.199999999999989</v>
      </c>
      <c r="O292" s="12">
        <v>2</v>
      </c>
      <c r="R292" s="24">
        <f>122.2-R291</f>
        <v>14.299999999999997</v>
      </c>
      <c r="S292" t="s">
        <v>52</v>
      </c>
      <c r="T292">
        <v>0</v>
      </c>
      <c r="U292">
        <v>0</v>
      </c>
      <c r="V292" t="s">
        <v>325</v>
      </c>
      <c r="W292" t="s">
        <v>263</v>
      </c>
      <c r="X292" t="s">
        <v>301</v>
      </c>
      <c r="Y292" s="4" t="s">
        <v>292</v>
      </c>
      <c r="Z292" s="4" t="s">
        <v>303</v>
      </c>
      <c r="AA292" s="4" t="s">
        <v>317</v>
      </c>
      <c r="AB292" t="s">
        <v>318</v>
      </c>
      <c r="AC292" s="8" t="s">
        <v>319</v>
      </c>
    </row>
    <row r="293" spans="1:29" x14ac:dyDescent="0.25">
      <c r="A293">
        <v>72</v>
      </c>
      <c r="B293" t="s">
        <v>287</v>
      </c>
      <c r="C293">
        <v>2</v>
      </c>
      <c r="D293">
        <v>1</v>
      </c>
      <c r="E293" t="s">
        <v>213</v>
      </c>
      <c r="F293" t="s">
        <v>224</v>
      </c>
      <c r="G293" t="s">
        <v>299</v>
      </c>
      <c r="H293" t="s">
        <v>300</v>
      </c>
      <c r="I293" t="s">
        <v>273</v>
      </c>
      <c r="J293" t="s">
        <v>53</v>
      </c>
      <c r="K293" s="12">
        <v>1</v>
      </c>
      <c r="N293" s="24">
        <f>142</f>
        <v>142</v>
      </c>
      <c r="O293" s="12">
        <v>3</v>
      </c>
      <c r="R293" s="24">
        <v>53.9</v>
      </c>
      <c r="S293">
        <v>0.05</v>
      </c>
      <c r="T293">
        <v>-1</v>
      </c>
      <c r="U293">
        <v>1</v>
      </c>
      <c r="V293" t="s">
        <v>328</v>
      </c>
      <c r="W293" t="s">
        <v>263</v>
      </c>
      <c r="X293" t="s">
        <v>301</v>
      </c>
      <c r="Y293" t="s">
        <v>291</v>
      </c>
      <c r="Z293" s="4" t="s">
        <v>302</v>
      </c>
      <c r="AA293" s="4" t="s">
        <v>317</v>
      </c>
      <c r="AB293" t="s">
        <v>333</v>
      </c>
      <c r="AC293" s="8" t="s">
        <v>319</v>
      </c>
    </row>
    <row r="294" spans="1:29" x14ac:dyDescent="0.25">
      <c r="A294">
        <v>72</v>
      </c>
      <c r="B294" t="s">
        <v>287</v>
      </c>
      <c r="C294">
        <v>2</v>
      </c>
      <c r="D294">
        <v>1</v>
      </c>
      <c r="E294" t="s">
        <v>213</v>
      </c>
      <c r="F294" t="s">
        <v>224</v>
      </c>
      <c r="G294" t="s">
        <v>299</v>
      </c>
      <c r="H294" t="s">
        <v>300</v>
      </c>
      <c r="I294" t="s">
        <v>273</v>
      </c>
      <c r="J294" t="s">
        <v>217</v>
      </c>
      <c r="K294" s="12">
        <v>1</v>
      </c>
      <c r="N294" s="24">
        <f>177.2-N293</f>
        <v>35.199999999999989</v>
      </c>
      <c r="O294" s="12">
        <v>3</v>
      </c>
      <c r="R294" s="24">
        <f>55-R293</f>
        <v>1.1000000000000014</v>
      </c>
      <c r="S294">
        <v>0.05</v>
      </c>
      <c r="T294">
        <v>-1</v>
      </c>
      <c r="U294">
        <v>1</v>
      </c>
      <c r="V294" t="s">
        <v>328</v>
      </c>
      <c r="W294" t="s">
        <v>263</v>
      </c>
      <c r="X294" t="s">
        <v>301</v>
      </c>
      <c r="Y294" t="s">
        <v>291</v>
      </c>
      <c r="Z294" s="4" t="s">
        <v>302</v>
      </c>
      <c r="AA294" s="4" t="s">
        <v>317</v>
      </c>
      <c r="AB294" t="s">
        <v>333</v>
      </c>
      <c r="AC294" s="8" t="s">
        <v>319</v>
      </c>
    </row>
    <row r="295" spans="1:29" x14ac:dyDescent="0.25">
      <c r="A295">
        <v>72</v>
      </c>
      <c r="B295" t="s">
        <v>287</v>
      </c>
      <c r="C295">
        <v>2</v>
      </c>
      <c r="D295">
        <v>1</v>
      </c>
      <c r="E295" t="s">
        <v>213</v>
      </c>
      <c r="F295" t="s">
        <v>224</v>
      </c>
      <c r="G295" t="s">
        <v>299</v>
      </c>
      <c r="H295" t="s">
        <v>300</v>
      </c>
      <c r="I295" t="s">
        <v>273</v>
      </c>
      <c r="J295" t="s">
        <v>53</v>
      </c>
      <c r="K295" s="12">
        <v>1</v>
      </c>
      <c r="N295" s="24">
        <f>142</f>
        <v>142</v>
      </c>
      <c r="O295" s="12">
        <v>4</v>
      </c>
      <c r="R295" s="24">
        <v>45.1</v>
      </c>
      <c r="S295">
        <v>0.05</v>
      </c>
      <c r="T295">
        <v>-1</v>
      </c>
      <c r="U295">
        <v>1</v>
      </c>
      <c r="V295" t="s">
        <v>326</v>
      </c>
      <c r="W295" t="s">
        <v>263</v>
      </c>
      <c r="X295" t="s">
        <v>301</v>
      </c>
      <c r="Y295" s="4" t="s">
        <v>293</v>
      </c>
      <c r="Z295" s="4" t="s">
        <v>304</v>
      </c>
      <c r="AA295" s="4" t="s">
        <v>317</v>
      </c>
      <c r="AB295" t="s">
        <v>318</v>
      </c>
      <c r="AC295" s="8" t="s">
        <v>319</v>
      </c>
    </row>
    <row r="296" spans="1:29" x14ac:dyDescent="0.25">
      <c r="A296">
        <v>72</v>
      </c>
      <c r="B296" t="s">
        <v>287</v>
      </c>
      <c r="C296">
        <v>2</v>
      </c>
      <c r="D296">
        <v>1</v>
      </c>
      <c r="E296" t="s">
        <v>213</v>
      </c>
      <c r="F296" t="s">
        <v>224</v>
      </c>
      <c r="G296" t="s">
        <v>299</v>
      </c>
      <c r="H296" t="s">
        <v>300</v>
      </c>
      <c r="I296" t="s">
        <v>273</v>
      </c>
      <c r="J296" t="s">
        <v>217</v>
      </c>
      <c r="K296" s="12">
        <v>1</v>
      </c>
      <c r="N296" s="24">
        <f>177.2-N295</f>
        <v>35.199999999999989</v>
      </c>
      <c r="O296" s="12">
        <v>4</v>
      </c>
      <c r="R296" s="24">
        <f>53.9-R295</f>
        <v>8.7999999999999972</v>
      </c>
      <c r="S296">
        <v>0.05</v>
      </c>
      <c r="T296">
        <v>-1</v>
      </c>
      <c r="U296">
        <v>1</v>
      </c>
      <c r="V296" t="s">
        <v>326</v>
      </c>
      <c r="W296" t="s">
        <v>263</v>
      </c>
      <c r="X296" t="s">
        <v>301</v>
      </c>
      <c r="Y296" s="4" t="s">
        <v>293</v>
      </c>
      <c r="Z296" s="4" t="s">
        <v>304</v>
      </c>
      <c r="AA296" s="4" t="s">
        <v>317</v>
      </c>
      <c r="AB296" t="s">
        <v>318</v>
      </c>
      <c r="AC296" s="8" t="s">
        <v>319</v>
      </c>
    </row>
    <row r="297" spans="1:29" x14ac:dyDescent="0.25">
      <c r="A297">
        <v>72</v>
      </c>
      <c r="B297" t="s">
        <v>287</v>
      </c>
      <c r="C297">
        <v>2</v>
      </c>
      <c r="D297">
        <v>1</v>
      </c>
      <c r="E297" t="s">
        <v>213</v>
      </c>
      <c r="F297" t="s">
        <v>224</v>
      </c>
      <c r="G297" t="s">
        <v>299</v>
      </c>
      <c r="H297" t="s">
        <v>300</v>
      </c>
      <c r="I297" t="s">
        <v>273</v>
      </c>
      <c r="J297" t="s">
        <v>53</v>
      </c>
      <c r="K297" s="12">
        <v>2</v>
      </c>
      <c r="N297" s="24">
        <v>107.9</v>
      </c>
      <c r="O297" s="12">
        <v>3</v>
      </c>
      <c r="R297" s="24">
        <v>53.9</v>
      </c>
      <c r="S297">
        <v>0.05</v>
      </c>
      <c r="T297">
        <v>-1</v>
      </c>
      <c r="U297">
        <v>1</v>
      </c>
      <c r="V297" t="s">
        <v>329</v>
      </c>
      <c r="W297" s="4" t="s">
        <v>292</v>
      </c>
      <c r="X297" s="4" t="s">
        <v>303</v>
      </c>
      <c r="Y297" t="s">
        <v>291</v>
      </c>
      <c r="Z297" s="4" t="s">
        <v>302</v>
      </c>
      <c r="AA297" s="4" t="s">
        <v>317</v>
      </c>
      <c r="AB297" t="s">
        <v>318</v>
      </c>
      <c r="AC297" s="8" t="s">
        <v>319</v>
      </c>
    </row>
    <row r="298" spans="1:29" x14ac:dyDescent="0.25">
      <c r="A298">
        <v>72</v>
      </c>
      <c r="B298" t="s">
        <v>287</v>
      </c>
      <c r="C298">
        <v>2</v>
      </c>
      <c r="D298">
        <v>1</v>
      </c>
      <c r="E298" t="s">
        <v>213</v>
      </c>
      <c r="F298" t="s">
        <v>224</v>
      </c>
      <c r="G298" t="s">
        <v>299</v>
      </c>
      <c r="H298" t="s">
        <v>300</v>
      </c>
      <c r="I298" t="s">
        <v>273</v>
      </c>
      <c r="J298" t="s">
        <v>217</v>
      </c>
      <c r="K298" s="12">
        <v>2</v>
      </c>
      <c r="N298" s="24">
        <f>122.2-N297</f>
        <v>14.299999999999997</v>
      </c>
      <c r="O298" s="12">
        <v>3</v>
      </c>
      <c r="R298" s="24">
        <f>55-R297</f>
        <v>1.1000000000000014</v>
      </c>
      <c r="S298">
        <v>0.05</v>
      </c>
      <c r="T298">
        <v>-1</v>
      </c>
      <c r="U298">
        <v>1</v>
      </c>
      <c r="V298" t="s">
        <v>329</v>
      </c>
      <c r="W298" s="4" t="s">
        <v>292</v>
      </c>
      <c r="X298" s="4" t="s">
        <v>303</v>
      </c>
      <c r="Y298" t="s">
        <v>291</v>
      </c>
      <c r="Z298" s="4" t="s">
        <v>302</v>
      </c>
      <c r="AA298" s="4" t="s">
        <v>317</v>
      </c>
      <c r="AB298" t="s">
        <v>318</v>
      </c>
      <c r="AC298" s="8" t="s">
        <v>319</v>
      </c>
    </row>
    <row r="299" spans="1:29" x14ac:dyDescent="0.25">
      <c r="A299">
        <v>72</v>
      </c>
      <c r="B299" t="s">
        <v>287</v>
      </c>
      <c r="C299">
        <v>2</v>
      </c>
      <c r="D299">
        <v>1</v>
      </c>
      <c r="E299" t="s">
        <v>213</v>
      </c>
      <c r="F299" t="s">
        <v>224</v>
      </c>
      <c r="G299" t="s">
        <v>299</v>
      </c>
      <c r="H299" t="s">
        <v>300</v>
      </c>
      <c r="I299" t="s">
        <v>273</v>
      </c>
      <c r="J299" t="s">
        <v>53</v>
      </c>
      <c r="K299" s="12">
        <v>2</v>
      </c>
      <c r="N299" s="24">
        <v>107.9</v>
      </c>
      <c r="O299" s="12">
        <v>4</v>
      </c>
      <c r="R299" s="24">
        <v>45.1</v>
      </c>
      <c r="S299">
        <v>0.05</v>
      </c>
      <c r="T299">
        <v>-1</v>
      </c>
      <c r="U299">
        <v>1</v>
      </c>
      <c r="V299" t="s">
        <v>327</v>
      </c>
      <c r="W299" s="4" t="s">
        <v>292</v>
      </c>
      <c r="X299" s="4" t="s">
        <v>303</v>
      </c>
      <c r="Y299" s="4" t="s">
        <v>293</v>
      </c>
      <c r="Z299" s="4" t="s">
        <v>304</v>
      </c>
      <c r="AA299" s="4" t="s">
        <v>317</v>
      </c>
      <c r="AB299" t="s">
        <v>318</v>
      </c>
      <c r="AC299" s="8" t="s">
        <v>319</v>
      </c>
    </row>
    <row r="300" spans="1:29" x14ac:dyDescent="0.25">
      <c r="A300">
        <v>72</v>
      </c>
      <c r="B300" t="s">
        <v>287</v>
      </c>
      <c r="C300">
        <v>2</v>
      </c>
      <c r="D300">
        <v>1</v>
      </c>
      <c r="E300" t="s">
        <v>213</v>
      </c>
      <c r="F300" t="s">
        <v>224</v>
      </c>
      <c r="G300" t="s">
        <v>299</v>
      </c>
      <c r="H300" t="s">
        <v>300</v>
      </c>
      <c r="I300" t="s">
        <v>273</v>
      </c>
      <c r="J300" t="s">
        <v>217</v>
      </c>
      <c r="K300" s="12">
        <v>2</v>
      </c>
      <c r="N300" s="24">
        <f>122.2-N299</f>
        <v>14.299999999999997</v>
      </c>
      <c r="O300" s="12">
        <v>4</v>
      </c>
      <c r="R300" s="24">
        <f>53.9-R299</f>
        <v>8.7999999999999972</v>
      </c>
      <c r="S300">
        <v>0.05</v>
      </c>
      <c r="T300">
        <v>-1</v>
      </c>
      <c r="U300">
        <v>1</v>
      </c>
      <c r="V300" t="s">
        <v>327</v>
      </c>
      <c r="W300" s="4" t="s">
        <v>292</v>
      </c>
      <c r="X300" s="4" t="s">
        <v>303</v>
      </c>
      <c r="Y300" s="4" t="s">
        <v>293</v>
      </c>
      <c r="Z300" s="4" t="s">
        <v>304</v>
      </c>
      <c r="AA300" s="4" t="s">
        <v>317</v>
      </c>
      <c r="AB300" t="s">
        <v>318</v>
      </c>
      <c r="AC300" s="8" t="s">
        <v>319</v>
      </c>
    </row>
    <row r="301" spans="1:29" x14ac:dyDescent="0.25">
      <c r="A301">
        <v>72</v>
      </c>
      <c r="B301" t="s">
        <v>287</v>
      </c>
      <c r="C301">
        <v>2</v>
      </c>
      <c r="D301">
        <v>1</v>
      </c>
      <c r="E301" t="s">
        <v>213</v>
      </c>
      <c r="F301" t="s">
        <v>224</v>
      </c>
      <c r="G301" t="s">
        <v>299</v>
      </c>
      <c r="H301" t="s">
        <v>300</v>
      </c>
      <c r="I301" t="s">
        <v>273</v>
      </c>
      <c r="J301" t="s">
        <v>53</v>
      </c>
      <c r="K301" s="12">
        <v>3</v>
      </c>
      <c r="N301" s="24">
        <v>53.9</v>
      </c>
      <c r="O301" s="12">
        <v>4</v>
      </c>
      <c r="R301" s="24">
        <v>45.1</v>
      </c>
      <c r="S301" t="s">
        <v>52</v>
      </c>
      <c r="T301">
        <v>0</v>
      </c>
      <c r="U301">
        <v>0</v>
      </c>
      <c r="V301" t="s">
        <v>330</v>
      </c>
      <c r="W301" t="s">
        <v>291</v>
      </c>
      <c r="X301" s="4" t="s">
        <v>302</v>
      </c>
      <c r="Y301" s="4" t="s">
        <v>293</v>
      </c>
      <c r="Z301" s="4" t="s">
        <v>304</v>
      </c>
      <c r="AA301" s="4" t="s">
        <v>317</v>
      </c>
      <c r="AB301" t="s">
        <v>318</v>
      </c>
      <c r="AC301" s="8" t="s">
        <v>319</v>
      </c>
    </row>
    <row r="302" spans="1:29" x14ac:dyDescent="0.25">
      <c r="A302">
        <v>72</v>
      </c>
      <c r="B302" t="s">
        <v>287</v>
      </c>
      <c r="C302">
        <v>2</v>
      </c>
      <c r="D302">
        <v>1</v>
      </c>
      <c r="E302" t="s">
        <v>213</v>
      </c>
      <c r="F302" t="s">
        <v>224</v>
      </c>
      <c r="G302" t="s">
        <v>299</v>
      </c>
      <c r="H302" t="s">
        <v>300</v>
      </c>
      <c r="I302" t="s">
        <v>273</v>
      </c>
      <c r="J302" t="s">
        <v>217</v>
      </c>
      <c r="K302" s="12">
        <v>3</v>
      </c>
      <c r="N302" s="24">
        <f>55-N301</f>
        <v>1.1000000000000014</v>
      </c>
      <c r="O302" s="12">
        <v>4</v>
      </c>
      <c r="R302" s="24">
        <f>53.9-R301</f>
        <v>8.7999999999999972</v>
      </c>
      <c r="S302" t="s">
        <v>52</v>
      </c>
      <c r="T302">
        <v>0</v>
      </c>
      <c r="U302">
        <v>0</v>
      </c>
      <c r="V302" t="s">
        <v>330</v>
      </c>
      <c r="W302" t="s">
        <v>291</v>
      </c>
      <c r="X302" s="4" t="s">
        <v>302</v>
      </c>
      <c r="Y302" s="4" t="s">
        <v>293</v>
      </c>
      <c r="Z302" s="4" t="s">
        <v>304</v>
      </c>
      <c r="AA302" s="4" t="s">
        <v>317</v>
      </c>
      <c r="AB302" t="s">
        <v>318</v>
      </c>
      <c r="AC302" s="8" t="s">
        <v>319</v>
      </c>
    </row>
    <row r="303" spans="1:29" x14ac:dyDescent="0.25">
      <c r="A303"/>
      <c r="B303"/>
    </row>
    <row r="304" spans="1:29" x14ac:dyDescent="0.25">
      <c r="A304">
        <v>72</v>
      </c>
      <c r="B304" t="s">
        <v>287</v>
      </c>
      <c r="C304">
        <v>1</v>
      </c>
      <c r="D304">
        <v>2</v>
      </c>
      <c r="E304" t="s">
        <v>213</v>
      </c>
      <c r="F304" t="s">
        <v>224</v>
      </c>
      <c r="G304" t="s">
        <v>299</v>
      </c>
      <c r="H304" t="s">
        <v>300</v>
      </c>
      <c r="I304" t="s">
        <v>273</v>
      </c>
      <c r="J304" t="s">
        <v>53</v>
      </c>
      <c r="K304" s="12">
        <v>1</v>
      </c>
      <c r="N304" s="24">
        <v>3.8</v>
      </c>
      <c r="O304" s="12">
        <v>2</v>
      </c>
      <c r="R304" s="24">
        <v>2.98</v>
      </c>
      <c r="S304" t="s">
        <v>52</v>
      </c>
      <c r="T304">
        <v>0</v>
      </c>
      <c r="U304">
        <v>0</v>
      </c>
      <c r="V304" t="s">
        <v>325</v>
      </c>
      <c r="W304" t="s">
        <v>263</v>
      </c>
      <c r="X304" t="s">
        <v>301</v>
      </c>
      <c r="Y304" s="4" t="s">
        <v>292</v>
      </c>
      <c r="Z304" s="4" t="s">
        <v>303</v>
      </c>
      <c r="AA304" s="4" t="s">
        <v>317</v>
      </c>
      <c r="AB304" t="s">
        <v>318</v>
      </c>
      <c r="AC304" s="8" t="s">
        <v>319</v>
      </c>
    </row>
    <row r="305" spans="1:29" x14ac:dyDescent="0.25">
      <c r="A305">
        <v>72</v>
      </c>
      <c r="B305" t="s">
        <v>287</v>
      </c>
      <c r="C305">
        <v>1</v>
      </c>
      <c r="D305">
        <v>2</v>
      </c>
      <c r="E305" t="s">
        <v>213</v>
      </c>
      <c r="F305" t="s">
        <v>224</v>
      </c>
      <c r="G305" t="s">
        <v>299</v>
      </c>
      <c r="H305" t="s">
        <v>300</v>
      </c>
      <c r="I305" t="s">
        <v>273</v>
      </c>
      <c r="J305" t="s">
        <v>217</v>
      </c>
      <c r="K305" s="12">
        <v>1</v>
      </c>
      <c r="N305" s="24">
        <f>3.8-2.7</f>
        <v>1.0999999999999996</v>
      </c>
      <c r="O305" s="12">
        <v>2</v>
      </c>
      <c r="R305" s="24">
        <v>0.1</v>
      </c>
      <c r="S305" t="s">
        <v>52</v>
      </c>
      <c r="T305">
        <v>0</v>
      </c>
      <c r="U305">
        <v>0</v>
      </c>
      <c r="V305" t="s">
        <v>325</v>
      </c>
      <c r="W305" t="s">
        <v>263</v>
      </c>
      <c r="X305" t="s">
        <v>301</v>
      </c>
      <c r="Y305" s="4" t="s">
        <v>292</v>
      </c>
      <c r="Z305" s="4" t="s">
        <v>303</v>
      </c>
      <c r="AA305" s="4" t="s">
        <v>317</v>
      </c>
      <c r="AB305" t="s">
        <v>318</v>
      </c>
      <c r="AC305" s="8" t="s">
        <v>319</v>
      </c>
    </row>
    <row r="306" spans="1:29" x14ac:dyDescent="0.25">
      <c r="A306">
        <v>72</v>
      </c>
      <c r="B306" t="s">
        <v>287</v>
      </c>
      <c r="C306">
        <v>1</v>
      </c>
      <c r="D306">
        <v>2</v>
      </c>
      <c r="E306" t="s">
        <v>213</v>
      </c>
      <c r="F306" t="s">
        <v>224</v>
      </c>
      <c r="G306" t="s">
        <v>299</v>
      </c>
      <c r="H306" t="s">
        <v>300</v>
      </c>
      <c r="I306" t="s">
        <v>273</v>
      </c>
      <c r="J306" t="s">
        <v>53</v>
      </c>
      <c r="K306" s="12">
        <v>1</v>
      </c>
      <c r="N306" s="24">
        <v>3.8</v>
      </c>
      <c r="O306" s="12">
        <v>3</v>
      </c>
      <c r="R306" s="24">
        <v>1.4</v>
      </c>
      <c r="S306">
        <v>0.05</v>
      </c>
      <c r="T306">
        <v>-1</v>
      </c>
      <c r="U306">
        <v>1</v>
      </c>
      <c r="V306" t="s">
        <v>328</v>
      </c>
      <c r="W306" t="s">
        <v>263</v>
      </c>
      <c r="X306" t="s">
        <v>301</v>
      </c>
      <c r="Y306" t="s">
        <v>291</v>
      </c>
      <c r="Z306" s="4" t="s">
        <v>302</v>
      </c>
      <c r="AA306" s="4" t="s">
        <v>317</v>
      </c>
      <c r="AB306" t="s">
        <v>318</v>
      </c>
      <c r="AC306" s="8" t="s">
        <v>319</v>
      </c>
    </row>
    <row r="307" spans="1:29" x14ac:dyDescent="0.25">
      <c r="A307">
        <v>72</v>
      </c>
      <c r="B307" t="s">
        <v>287</v>
      </c>
      <c r="C307">
        <v>1</v>
      </c>
      <c r="D307">
        <v>2</v>
      </c>
      <c r="E307" t="s">
        <v>213</v>
      </c>
      <c r="F307" t="s">
        <v>224</v>
      </c>
      <c r="G307" t="s">
        <v>299</v>
      </c>
      <c r="H307" t="s">
        <v>300</v>
      </c>
      <c r="I307" t="s">
        <v>273</v>
      </c>
      <c r="J307" t="s">
        <v>217</v>
      </c>
      <c r="K307" s="12">
        <v>1</v>
      </c>
      <c r="N307" s="24">
        <f>3.8-2.7</f>
        <v>1.0999999999999996</v>
      </c>
      <c r="O307" s="12">
        <v>3</v>
      </c>
      <c r="R307" s="24">
        <v>0.1</v>
      </c>
      <c r="S307">
        <v>0.05</v>
      </c>
      <c r="T307">
        <v>-1</v>
      </c>
      <c r="U307">
        <v>1</v>
      </c>
      <c r="V307" t="s">
        <v>328</v>
      </c>
      <c r="W307" t="s">
        <v>263</v>
      </c>
      <c r="X307" t="s">
        <v>301</v>
      </c>
      <c r="Y307" t="s">
        <v>291</v>
      </c>
      <c r="Z307" s="4" t="s">
        <v>302</v>
      </c>
      <c r="AA307" s="4" t="s">
        <v>317</v>
      </c>
      <c r="AB307" t="s">
        <v>318</v>
      </c>
      <c r="AC307" s="8" t="s">
        <v>319</v>
      </c>
    </row>
    <row r="308" spans="1:29" x14ac:dyDescent="0.25">
      <c r="A308">
        <v>72</v>
      </c>
      <c r="B308" t="s">
        <v>287</v>
      </c>
      <c r="C308">
        <v>1</v>
      </c>
      <c r="D308">
        <v>2</v>
      </c>
      <c r="E308" t="s">
        <v>213</v>
      </c>
      <c r="F308" t="s">
        <v>224</v>
      </c>
      <c r="G308" t="s">
        <v>299</v>
      </c>
      <c r="H308" t="s">
        <v>300</v>
      </c>
      <c r="I308" t="s">
        <v>273</v>
      </c>
      <c r="J308" t="s">
        <v>53</v>
      </c>
      <c r="K308" s="12">
        <v>1</v>
      </c>
      <c r="N308" s="24">
        <v>3.8</v>
      </c>
      <c r="O308" s="12">
        <v>4</v>
      </c>
      <c r="R308" s="24">
        <v>1.1000000000000001</v>
      </c>
      <c r="S308">
        <v>0.05</v>
      </c>
      <c r="T308">
        <v>-1</v>
      </c>
      <c r="U308">
        <v>1</v>
      </c>
      <c r="V308" t="s">
        <v>326</v>
      </c>
      <c r="W308" t="s">
        <v>263</v>
      </c>
      <c r="X308" t="s">
        <v>301</v>
      </c>
      <c r="Y308" s="4" t="s">
        <v>293</v>
      </c>
      <c r="Z308" s="4" t="s">
        <v>304</v>
      </c>
      <c r="AA308" s="4" t="s">
        <v>317</v>
      </c>
      <c r="AB308" t="s">
        <v>318</v>
      </c>
      <c r="AC308" s="8" t="s">
        <v>319</v>
      </c>
    </row>
    <row r="309" spans="1:29" x14ac:dyDescent="0.25">
      <c r="A309">
        <v>72</v>
      </c>
      <c r="B309" t="s">
        <v>287</v>
      </c>
      <c r="C309">
        <v>1</v>
      </c>
      <c r="D309">
        <v>2</v>
      </c>
      <c r="E309" t="s">
        <v>213</v>
      </c>
      <c r="F309" t="s">
        <v>224</v>
      </c>
      <c r="G309" t="s">
        <v>299</v>
      </c>
      <c r="H309" t="s">
        <v>300</v>
      </c>
      <c r="I309" t="s">
        <v>273</v>
      </c>
      <c r="J309" t="s">
        <v>217</v>
      </c>
      <c r="K309" s="12">
        <v>1</v>
      </c>
      <c r="N309" s="24">
        <f>3.8-2.7</f>
        <v>1.0999999999999996</v>
      </c>
      <c r="O309" s="12">
        <v>4</v>
      </c>
      <c r="R309" s="24">
        <v>0.1</v>
      </c>
      <c r="S309">
        <v>0.05</v>
      </c>
      <c r="T309">
        <v>-1</v>
      </c>
      <c r="U309">
        <v>1</v>
      </c>
      <c r="V309" t="s">
        <v>326</v>
      </c>
      <c r="W309" t="s">
        <v>263</v>
      </c>
      <c r="X309" t="s">
        <v>301</v>
      </c>
      <c r="Y309" s="4" t="s">
        <v>293</v>
      </c>
      <c r="Z309" s="4" t="s">
        <v>304</v>
      </c>
      <c r="AA309" s="4" t="s">
        <v>317</v>
      </c>
      <c r="AB309" t="s">
        <v>318</v>
      </c>
      <c r="AC309" s="8" t="s">
        <v>319</v>
      </c>
    </row>
    <row r="310" spans="1:29" x14ac:dyDescent="0.25">
      <c r="A310">
        <v>72</v>
      </c>
      <c r="B310" t="s">
        <v>287</v>
      </c>
      <c r="C310">
        <v>1</v>
      </c>
      <c r="D310">
        <v>2</v>
      </c>
      <c r="E310" t="s">
        <v>213</v>
      </c>
      <c r="F310" t="s">
        <v>224</v>
      </c>
      <c r="G310" t="s">
        <v>299</v>
      </c>
      <c r="H310" t="s">
        <v>300</v>
      </c>
      <c r="I310" t="s">
        <v>273</v>
      </c>
      <c r="J310" t="s">
        <v>53</v>
      </c>
      <c r="K310" s="12">
        <v>2</v>
      </c>
      <c r="N310" s="24">
        <v>2.98</v>
      </c>
      <c r="O310" s="12">
        <v>3</v>
      </c>
      <c r="R310" s="24">
        <v>1.4</v>
      </c>
      <c r="S310">
        <v>0.05</v>
      </c>
      <c r="T310">
        <v>-1</v>
      </c>
      <c r="U310">
        <v>1</v>
      </c>
      <c r="V310" t="s">
        <v>329</v>
      </c>
      <c r="W310" s="4" t="s">
        <v>292</v>
      </c>
      <c r="X310" s="4" t="s">
        <v>303</v>
      </c>
      <c r="Y310" t="s">
        <v>291</v>
      </c>
      <c r="Z310" s="4" t="s">
        <v>302</v>
      </c>
      <c r="AA310" s="4" t="s">
        <v>317</v>
      </c>
      <c r="AB310" t="s">
        <v>318</v>
      </c>
      <c r="AC310" s="8" t="s">
        <v>319</v>
      </c>
    </row>
    <row r="311" spans="1:29" x14ac:dyDescent="0.25">
      <c r="A311">
        <v>72</v>
      </c>
      <c r="B311" t="s">
        <v>287</v>
      </c>
      <c r="C311">
        <v>1</v>
      </c>
      <c r="D311">
        <v>2</v>
      </c>
      <c r="E311" t="s">
        <v>213</v>
      </c>
      <c r="F311" t="s">
        <v>224</v>
      </c>
      <c r="G311" t="s">
        <v>299</v>
      </c>
      <c r="H311" t="s">
        <v>300</v>
      </c>
      <c r="I311" t="s">
        <v>273</v>
      </c>
      <c r="J311" t="s">
        <v>217</v>
      </c>
      <c r="K311" s="12">
        <v>2</v>
      </c>
      <c r="N311" s="24">
        <v>0.1</v>
      </c>
      <c r="O311" s="12">
        <v>3</v>
      </c>
      <c r="R311" s="24">
        <v>0.1</v>
      </c>
      <c r="S311">
        <v>0.05</v>
      </c>
      <c r="T311">
        <v>-1</v>
      </c>
      <c r="U311">
        <v>1</v>
      </c>
      <c r="V311" t="s">
        <v>329</v>
      </c>
      <c r="W311" s="4" t="s">
        <v>292</v>
      </c>
      <c r="X311" s="4" t="s">
        <v>303</v>
      </c>
      <c r="Y311" t="s">
        <v>291</v>
      </c>
      <c r="Z311" s="4" t="s">
        <v>302</v>
      </c>
      <c r="AA311" s="4" t="s">
        <v>317</v>
      </c>
      <c r="AB311" t="s">
        <v>318</v>
      </c>
      <c r="AC311" s="8" t="s">
        <v>319</v>
      </c>
    </row>
    <row r="312" spans="1:29" x14ac:dyDescent="0.25">
      <c r="A312">
        <v>72</v>
      </c>
      <c r="B312" t="s">
        <v>287</v>
      </c>
      <c r="C312">
        <v>1</v>
      </c>
      <c r="D312">
        <v>2</v>
      </c>
      <c r="E312" t="s">
        <v>213</v>
      </c>
      <c r="F312" t="s">
        <v>224</v>
      </c>
      <c r="G312" t="s">
        <v>299</v>
      </c>
      <c r="H312" t="s">
        <v>300</v>
      </c>
      <c r="I312" t="s">
        <v>273</v>
      </c>
      <c r="J312" t="s">
        <v>53</v>
      </c>
      <c r="K312" s="12">
        <v>2</v>
      </c>
      <c r="N312" s="24">
        <v>2.98</v>
      </c>
      <c r="O312" s="12">
        <v>4</v>
      </c>
      <c r="R312" s="24">
        <v>1.1000000000000001</v>
      </c>
      <c r="S312">
        <v>0.05</v>
      </c>
      <c r="T312">
        <v>-1</v>
      </c>
      <c r="U312">
        <v>1</v>
      </c>
      <c r="V312" t="s">
        <v>327</v>
      </c>
      <c r="W312" s="4" t="s">
        <v>292</v>
      </c>
      <c r="X312" s="4" t="s">
        <v>303</v>
      </c>
      <c r="Y312" s="4" t="s">
        <v>293</v>
      </c>
      <c r="Z312" s="4" t="s">
        <v>304</v>
      </c>
      <c r="AA312" s="4" t="s">
        <v>317</v>
      </c>
      <c r="AB312" t="s">
        <v>318</v>
      </c>
      <c r="AC312" s="8" t="s">
        <v>319</v>
      </c>
    </row>
    <row r="313" spans="1:29" x14ac:dyDescent="0.25">
      <c r="A313">
        <v>72</v>
      </c>
      <c r="B313" t="s">
        <v>287</v>
      </c>
      <c r="C313">
        <v>1</v>
      </c>
      <c r="D313">
        <v>2</v>
      </c>
      <c r="E313" t="s">
        <v>213</v>
      </c>
      <c r="F313" t="s">
        <v>224</v>
      </c>
      <c r="G313" t="s">
        <v>299</v>
      </c>
      <c r="H313" t="s">
        <v>300</v>
      </c>
      <c r="I313" t="s">
        <v>273</v>
      </c>
      <c r="J313" t="s">
        <v>217</v>
      </c>
      <c r="K313" s="12">
        <v>2</v>
      </c>
      <c r="N313" s="24">
        <v>0.1</v>
      </c>
      <c r="O313" s="12">
        <v>4</v>
      </c>
      <c r="R313" s="24">
        <v>0.1</v>
      </c>
      <c r="S313">
        <v>0.05</v>
      </c>
      <c r="T313">
        <v>-1</v>
      </c>
      <c r="U313">
        <v>1</v>
      </c>
      <c r="V313" t="s">
        <v>327</v>
      </c>
      <c r="W313" s="4" t="s">
        <v>292</v>
      </c>
      <c r="X313" s="4" t="s">
        <v>303</v>
      </c>
      <c r="Y313" s="4" t="s">
        <v>293</v>
      </c>
      <c r="Z313" s="4" t="s">
        <v>304</v>
      </c>
      <c r="AA313" s="4" t="s">
        <v>317</v>
      </c>
      <c r="AB313" t="s">
        <v>318</v>
      </c>
      <c r="AC313" s="8" t="s">
        <v>319</v>
      </c>
    </row>
    <row r="314" spans="1:29" x14ac:dyDescent="0.25">
      <c r="A314">
        <v>72</v>
      </c>
      <c r="B314" t="s">
        <v>287</v>
      </c>
      <c r="C314">
        <v>1</v>
      </c>
      <c r="D314">
        <v>2</v>
      </c>
      <c r="E314" t="s">
        <v>213</v>
      </c>
      <c r="F314" t="s">
        <v>224</v>
      </c>
      <c r="G314" t="s">
        <v>299</v>
      </c>
      <c r="H314" t="s">
        <v>300</v>
      </c>
      <c r="I314" t="s">
        <v>273</v>
      </c>
      <c r="J314" t="s">
        <v>53</v>
      </c>
      <c r="K314" s="12">
        <v>3</v>
      </c>
      <c r="N314" s="24">
        <v>1.4</v>
      </c>
      <c r="O314" s="12">
        <v>4</v>
      </c>
      <c r="R314" s="24">
        <v>1.1000000000000001</v>
      </c>
      <c r="S314" t="s">
        <v>52</v>
      </c>
      <c r="T314">
        <v>0</v>
      </c>
      <c r="U314">
        <v>0</v>
      </c>
      <c r="V314" t="s">
        <v>330</v>
      </c>
      <c r="W314" t="s">
        <v>291</v>
      </c>
      <c r="X314" s="4" t="s">
        <v>302</v>
      </c>
      <c r="Y314" s="4" t="s">
        <v>293</v>
      </c>
      <c r="Z314" s="4" t="s">
        <v>304</v>
      </c>
      <c r="AA314" s="4" t="s">
        <v>317</v>
      </c>
      <c r="AB314" t="s">
        <v>318</v>
      </c>
      <c r="AC314" s="8" t="s">
        <v>319</v>
      </c>
    </row>
    <row r="315" spans="1:29" x14ac:dyDescent="0.25">
      <c r="A315">
        <v>72</v>
      </c>
      <c r="B315" t="s">
        <v>287</v>
      </c>
      <c r="C315">
        <v>1</v>
      </c>
      <c r="D315">
        <v>2</v>
      </c>
      <c r="E315" t="s">
        <v>213</v>
      </c>
      <c r="F315" t="s">
        <v>224</v>
      </c>
      <c r="G315" t="s">
        <v>299</v>
      </c>
      <c r="H315" t="s">
        <v>300</v>
      </c>
      <c r="I315" t="s">
        <v>273</v>
      </c>
      <c r="J315" t="s">
        <v>217</v>
      </c>
      <c r="K315" s="12">
        <v>3</v>
      </c>
      <c r="N315" s="24">
        <v>0.1</v>
      </c>
      <c r="O315" s="12">
        <v>4</v>
      </c>
      <c r="R315" s="24">
        <v>0.1</v>
      </c>
      <c r="S315" t="s">
        <v>52</v>
      </c>
      <c r="T315">
        <v>0</v>
      </c>
      <c r="U315">
        <v>0</v>
      </c>
      <c r="V315" t="s">
        <v>330</v>
      </c>
      <c r="W315" t="s">
        <v>291</v>
      </c>
      <c r="X315" s="4" t="s">
        <v>302</v>
      </c>
      <c r="Y315" s="4" t="s">
        <v>293</v>
      </c>
      <c r="Z315" s="4" t="s">
        <v>304</v>
      </c>
      <c r="AA315" s="4" t="s">
        <v>317</v>
      </c>
      <c r="AB315" t="s">
        <v>318</v>
      </c>
      <c r="AC315" s="8" t="s">
        <v>319</v>
      </c>
    </row>
    <row r="316" spans="1:29" x14ac:dyDescent="0.25">
      <c r="A316">
        <v>72</v>
      </c>
      <c r="B316" t="s">
        <v>287</v>
      </c>
      <c r="C316">
        <v>2</v>
      </c>
      <c r="D316">
        <v>2</v>
      </c>
      <c r="E316" t="s">
        <v>213</v>
      </c>
      <c r="F316" t="s">
        <v>224</v>
      </c>
      <c r="G316" t="s">
        <v>299</v>
      </c>
      <c r="H316" t="s">
        <v>300</v>
      </c>
      <c r="I316" t="s">
        <v>273</v>
      </c>
      <c r="J316" t="s">
        <v>53</v>
      </c>
      <c r="K316" s="12">
        <v>1</v>
      </c>
      <c r="N316" s="24">
        <v>39.9</v>
      </c>
      <c r="O316" s="12">
        <v>2</v>
      </c>
      <c r="R316" s="24">
        <v>27</v>
      </c>
      <c r="S316">
        <v>0.05</v>
      </c>
      <c r="T316">
        <v>-1</v>
      </c>
      <c r="U316">
        <v>1</v>
      </c>
      <c r="V316" t="s">
        <v>325</v>
      </c>
      <c r="W316" t="s">
        <v>263</v>
      </c>
      <c r="X316" t="s">
        <v>301</v>
      </c>
      <c r="Y316" s="4" t="s">
        <v>292</v>
      </c>
      <c r="Z316" s="4" t="s">
        <v>303</v>
      </c>
      <c r="AA316" s="4" t="s">
        <v>317</v>
      </c>
      <c r="AB316" t="s">
        <v>318</v>
      </c>
      <c r="AC316" s="8" t="s">
        <v>319</v>
      </c>
    </row>
    <row r="317" spans="1:29" x14ac:dyDescent="0.25">
      <c r="A317">
        <v>72</v>
      </c>
      <c r="B317" t="s">
        <v>287</v>
      </c>
      <c r="C317">
        <v>2</v>
      </c>
      <c r="D317">
        <v>2</v>
      </c>
      <c r="E317" t="s">
        <v>213</v>
      </c>
      <c r="F317" t="s">
        <v>224</v>
      </c>
      <c r="G317" t="s">
        <v>299</v>
      </c>
      <c r="H317" t="s">
        <v>300</v>
      </c>
      <c r="I317" t="s">
        <v>273</v>
      </c>
      <c r="J317" t="s">
        <v>217</v>
      </c>
      <c r="K317" s="12">
        <v>1</v>
      </c>
      <c r="N317" s="24">
        <f>48.1-N316</f>
        <v>8.2000000000000028</v>
      </c>
      <c r="O317" s="12">
        <v>2</v>
      </c>
      <c r="R317" s="24">
        <f>29.5-R316</f>
        <v>2.5</v>
      </c>
      <c r="S317">
        <v>0.05</v>
      </c>
      <c r="T317">
        <v>-1</v>
      </c>
      <c r="U317">
        <v>1</v>
      </c>
      <c r="V317" t="s">
        <v>325</v>
      </c>
      <c r="W317" t="s">
        <v>263</v>
      </c>
      <c r="X317" t="s">
        <v>301</v>
      </c>
      <c r="Y317" s="4" t="s">
        <v>292</v>
      </c>
      <c r="Z317" s="4" t="s">
        <v>303</v>
      </c>
      <c r="AA317" s="4" t="s">
        <v>317</v>
      </c>
      <c r="AB317" t="s">
        <v>318</v>
      </c>
      <c r="AC317" s="8" t="s">
        <v>319</v>
      </c>
    </row>
    <row r="318" spans="1:29" x14ac:dyDescent="0.25">
      <c r="A318">
        <v>72</v>
      </c>
      <c r="B318" t="s">
        <v>287</v>
      </c>
      <c r="C318">
        <v>2</v>
      </c>
      <c r="D318">
        <v>2</v>
      </c>
      <c r="E318" t="s">
        <v>213</v>
      </c>
      <c r="F318" t="s">
        <v>224</v>
      </c>
      <c r="G318" t="s">
        <v>299</v>
      </c>
      <c r="H318" t="s">
        <v>300</v>
      </c>
      <c r="I318" t="s">
        <v>273</v>
      </c>
      <c r="J318" t="s">
        <v>53</v>
      </c>
      <c r="K318" s="12">
        <v>1</v>
      </c>
      <c r="N318" s="24">
        <v>39.9</v>
      </c>
      <c r="O318" s="12">
        <v>3</v>
      </c>
      <c r="R318" s="24">
        <v>3.8</v>
      </c>
      <c r="S318">
        <v>0.05</v>
      </c>
      <c r="T318">
        <v>-1</v>
      </c>
      <c r="U318">
        <v>1</v>
      </c>
      <c r="V318" t="s">
        <v>328</v>
      </c>
      <c r="W318" t="s">
        <v>263</v>
      </c>
      <c r="X318" t="s">
        <v>301</v>
      </c>
      <c r="Y318" t="s">
        <v>291</v>
      </c>
      <c r="Z318" s="4" t="s">
        <v>302</v>
      </c>
      <c r="AA318" s="4" t="s">
        <v>317</v>
      </c>
      <c r="AB318" t="s">
        <v>318</v>
      </c>
      <c r="AC318" s="8" t="s">
        <v>319</v>
      </c>
    </row>
    <row r="319" spans="1:29" x14ac:dyDescent="0.25">
      <c r="A319">
        <v>72</v>
      </c>
      <c r="B319" t="s">
        <v>287</v>
      </c>
      <c r="C319">
        <v>2</v>
      </c>
      <c r="D319">
        <v>2</v>
      </c>
      <c r="E319" t="s">
        <v>213</v>
      </c>
      <c r="F319" t="s">
        <v>224</v>
      </c>
      <c r="G319" t="s">
        <v>299</v>
      </c>
      <c r="H319" t="s">
        <v>300</v>
      </c>
      <c r="I319" t="s">
        <v>273</v>
      </c>
      <c r="J319" t="s">
        <v>217</v>
      </c>
      <c r="K319" s="12">
        <v>1</v>
      </c>
      <c r="N319" s="24">
        <f>48.1-N318</f>
        <v>8.2000000000000028</v>
      </c>
      <c r="O319" s="12">
        <v>3</v>
      </c>
      <c r="R319" s="24">
        <f>4.1-R318</f>
        <v>0.29999999999999982</v>
      </c>
      <c r="S319">
        <v>0.05</v>
      </c>
      <c r="T319">
        <v>-1</v>
      </c>
      <c r="U319">
        <v>1</v>
      </c>
      <c r="V319" t="s">
        <v>328</v>
      </c>
      <c r="W319" t="s">
        <v>263</v>
      </c>
      <c r="X319" t="s">
        <v>301</v>
      </c>
      <c r="Y319" t="s">
        <v>291</v>
      </c>
      <c r="Z319" s="4" t="s">
        <v>302</v>
      </c>
      <c r="AA319" s="4" t="s">
        <v>317</v>
      </c>
      <c r="AB319" t="s">
        <v>318</v>
      </c>
      <c r="AC319" s="8" t="s">
        <v>319</v>
      </c>
    </row>
    <row r="320" spans="1:29" x14ac:dyDescent="0.25">
      <c r="A320">
        <v>72</v>
      </c>
      <c r="B320" t="s">
        <v>287</v>
      </c>
      <c r="C320">
        <v>2</v>
      </c>
      <c r="D320">
        <v>2</v>
      </c>
      <c r="E320" t="s">
        <v>213</v>
      </c>
      <c r="F320" t="s">
        <v>224</v>
      </c>
      <c r="G320" t="s">
        <v>299</v>
      </c>
      <c r="H320" t="s">
        <v>300</v>
      </c>
      <c r="I320" t="s">
        <v>273</v>
      </c>
      <c r="J320" t="s">
        <v>53</v>
      </c>
      <c r="K320" s="12">
        <v>1</v>
      </c>
      <c r="N320" s="24">
        <v>39.9</v>
      </c>
      <c r="O320" s="12">
        <v>4</v>
      </c>
      <c r="R320" s="24">
        <v>3.3</v>
      </c>
      <c r="S320">
        <v>0.05</v>
      </c>
      <c r="T320">
        <v>-1</v>
      </c>
      <c r="U320">
        <v>1</v>
      </c>
      <c r="V320" t="s">
        <v>326</v>
      </c>
      <c r="W320" t="s">
        <v>263</v>
      </c>
      <c r="X320" t="s">
        <v>301</v>
      </c>
      <c r="Y320" s="4" t="s">
        <v>293</v>
      </c>
      <c r="Z320" s="4" t="s">
        <v>304</v>
      </c>
      <c r="AA320" s="4" t="s">
        <v>317</v>
      </c>
      <c r="AB320" t="s">
        <v>318</v>
      </c>
      <c r="AC320" s="8" t="s">
        <v>319</v>
      </c>
    </row>
    <row r="321" spans="1:29" x14ac:dyDescent="0.25">
      <c r="A321">
        <v>72</v>
      </c>
      <c r="B321" t="s">
        <v>287</v>
      </c>
      <c r="C321">
        <v>2</v>
      </c>
      <c r="D321">
        <v>2</v>
      </c>
      <c r="E321" t="s">
        <v>213</v>
      </c>
      <c r="F321" t="s">
        <v>224</v>
      </c>
      <c r="G321" t="s">
        <v>299</v>
      </c>
      <c r="H321" t="s">
        <v>300</v>
      </c>
      <c r="I321" t="s">
        <v>273</v>
      </c>
      <c r="J321" t="s">
        <v>217</v>
      </c>
      <c r="K321" s="12">
        <v>1</v>
      </c>
      <c r="N321" s="24">
        <f>48.1-N320</f>
        <v>8.2000000000000028</v>
      </c>
      <c r="O321" s="12">
        <v>4</v>
      </c>
      <c r="R321" s="24">
        <f>3.6-R320</f>
        <v>0.30000000000000027</v>
      </c>
      <c r="S321">
        <v>0.05</v>
      </c>
      <c r="T321">
        <v>-1</v>
      </c>
      <c r="U321">
        <v>1</v>
      </c>
      <c r="V321" t="s">
        <v>326</v>
      </c>
      <c r="W321" t="s">
        <v>263</v>
      </c>
      <c r="X321" t="s">
        <v>301</v>
      </c>
      <c r="Y321" s="4" t="s">
        <v>293</v>
      </c>
      <c r="Z321" s="4" t="s">
        <v>304</v>
      </c>
      <c r="AA321" s="4" t="s">
        <v>317</v>
      </c>
      <c r="AB321" t="s">
        <v>318</v>
      </c>
      <c r="AC321" s="8" t="s">
        <v>319</v>
      </c>
    </row>
    <row r="322" spans="1:29" x14ac:dyDescent="0.25">
      <c r="A322">
        <v>72</v>
      </c>
      <c r="B322" t="s">
        <v>287</v>
      </c>
      <c r="C322">
        <v>2</v>
      </c>
      <c r="D322">
        <v>2</v>
      </c>
      <c r="E322" t="s">
        <v>213</v>
      </c>
      <c r="F322" t="s">
        <v>224</v>
      </c>
      <c r="G322" t="s">
        <v>299</v>
      </c>
      <c r="H322" t="s">
        <v>300</v>
      </c>
      <c r="I322" t="s">
        <v>273</v>
      </c>
      <c r="J322" t="s">
        <v>53</v>
      </c>
      <c r="K322" s="12">
        <v>2</v>
      </c>
      <c r="N322" s="24">
        <v>27</v>
      </c>
      <c r="O322" s="12">
        <v>3</v>
      </c>
      <c r="R322" s="24">
        <v>3.8</v>
      </c>
      <c r="S322">
        <v>0.05</v>
      </c>
      <c r="T322">
        <v>-1</v>
      </c>
      <c r="U322">
        <v>1</v>
      </c>
      <c r="V322" t="s">
        <v>329</v>
      </c>
      <c r="W322" s="4" t="s">
        <v>292</v>
      </c>
      <c r="X322" s="4" t="s">
        <v>303</v>
      </c>
      <c r="Y322" t="s">
        <v>291</v>
      </c>
      <c r="Z322" s="4" t="s">
        <v>302</v>
      </c>
      <c r="AA322" s="4" t="s">
        <v>317</v>
      </c>
      <c r="AB322" t="s">
        <v>318</v>
      </c>
      <c r="AC322" s="8" t="s">
        <v>319</v>
      </c>
    </row>
    <row r="323" spans="1:29" x14ac:dyDescent="0.25">
      <c r="A323">
        <v>72</v>
      </c>
      <c r="B323" t="s">
        <v>287</v>
      </c>
      <c r="C323">
        <v>2</v>
      </c>
      <c r="D323">
        <v>2</v>
      </c>
      <c r="E323" t="s">
        <v>213</v>
      </c>
      <c r="F323" t="s">
        <v>224</v>
      </c>
      <c r="G323" t="s">
        <v>299</v>
      </c>
      <c r="H323" t="s">
        <v>300</v>
      </c>
      <c r="I323" t="s">
        <v>273</v>
      </c>
      <c r="J323" t="s">
        <v>217</v>
      </c>
      <c r="K323" s="12">
        <v>2</v>
      </c>
      <c r="N323" s="24">
        <f>29.5-N322</f>
        <v>2.5</v>
      </c>
      <c r="O323" s="12">
        <v>3</v>
      </c>
      <c r="R323" s="24">
        <f>4.1-R322</f>
        <v>0.29999999999999982</v>
      </c>
      <c r="S323">
        <v>0.05</v>
      </c>
      <c r="T323">
        <v>-1</v>
      </c>
      <c r="U323">
        <v>1</v>
      </c>
      <c r="V323" t="s">
        <v>329</v>
      </c>
      <c r="W323" s="4" t="s">
        <v>292</v>
      </c>
      <c r="X323" s="4" t="s">
        <v>303</v>
      </c>
      <c r="Y323" t="s">
        <v>291</v>
      </c>
      <c r="Z323" s="4" t="s">
        <v>302</v>
      </c>
      <c r="AA323" s="4" t="s">
        <v>317</v>
      </c>
      <c r="AB323" t="s">
        <v>318</v>
      </c>
      <c r="AC323" s="8" t="s">
        <v>319</v>
      </c>
    </row>
    <row r="324" spans="1:29" x14ac:dyDescent="0.25">
      <c r="A324">
        <v>72</v>
      </c>
      <c r="B324" t="s">
        <v>287</v>
      </c>
      <c r="C324">
        <v>2</v>
      </c>
      <c r="D324">
        <v>2</v>
      </c>
      <c r="E324" t="s">
        <v>213</v>
      </c>
      <c r="F324" t="s">
        <v>224</v>
      </c>
      <c r="G324" t="s">
        <v>299</v>
      </c>
      <c r="H324" t="s">
        <v>300</v>
      </c>
      <c r="I324" t="s">
        <v>273</v>
      </c>
      <c r="J324" t="s">
        <v>53</v>
      </c>
      <c r="K324" s="12">
        <v>2</v>
      </c>
      <c r="N324" s="24">
        <v>27</v>
      </c>
      <c r="O324" s="12">
        <v>4</v>
      </c>
      <c r="R324" s="24">
        <v>3.3</v>
      </c>
      <c r="S324">
        <v>0.05</v>
      </c>
      <c r="T324">
        <v>-1</v>
      </c>
      <c r="U324">
        <v>1</v>
      </c>
      <c r="V324" t="s">
        <v>327</v>
      </c>
      <c r="W324" s="4" t="s">
        <v>292</v>
      </c>
      <c r="X324" s="4" t="s">
        <v>303</v>
      </c>
      <c r="Y324" s="4" t="s">
        <v>293</v>
      </c>
      <c r="Z324" s="4" t="s">
        <v>304</v>
      </c>
      <c r="AA324" s="4" t="s">
        <v>317</v>
      </c>
      <c r="AB324" t="s">
        <v>318</v>
      </c>
      <c r="AC324" s="8" t="s">
        <v>319</v>
      </c>
    </row>
    <row r="325" spans="1:29" x14ac:dyDescent="0.25">
      <c r="A325">
        <v>72</v>
      </c>
      <c r="B325" t="s">
        <v>287</v>
      </c>
      <c r="C325">
        <v>2</v>
      </c>
      <c r="D325">
        <v>2</v>
      </c>
      <c r="E325" t="s">
        <v>213</v>
      </c>
      <c r="F325" t="s">
        <v>224</v>
      </c>
      <c r="G325" t="s">
        <v>299</v>
      </c>
      <c r="H325" t="s">
        <v>300</v>
      </c>
      <c r="I325" t="s">
        <v>273</v>
      </c>
      <c r="J325" t="s">
        <v>217</v>
      </c>
      <c r="K325" s="12">
        <v>2</v>
      </c>
      <c r="N325" s="24">
        <f>29.5-N324</f>
        <v>2.5</v>
      </c>
      <c r="O325" s="12">
        <v>4</v>
      </c>
      <c r="R325" s="24">
        <f>3.6-R324</f>
        <v>0.30000000000000027</v>
      </c>
      <c r="S325">
        <v>0.05</v>
      </c>
      <c r="T325">
        <v>-1</v>
      </c>
      <c r="U325">
        <v>1</v>
      </c>
      <c r="V325" t="s">
        <v>327</v>
      </c>
      <c r="W325" s="4" t="s">
        <v>292</v>
      </c>
      <c r="X325" s="4" t="s">
        <v>303</v>
      </c>
      <c r="Y325" s="4" t="s">
        <v>293</v>
      </c>
      <c r="Z325" s="4" t="s">
        <v>304</v>
      </c>
      <c r="AA325" s="4" t="s">
        <v>317</v>
      </c>
      <c r="AB325" t="s">
        <v>318</v>
      </c>
      <c r="AC325" s="8" t="s">
        <v>319</v>
      </c>
    </row>
    <row r="326" spans="1:29" x14ac:dyDescent="0.25">
      <c r="A326">
        <v>72</v>
      </c>
      <c r="B326" t="s">
        <v>287</v>
      </c>
      <c r="C326">
        <v>2</v>
      </c>
      <c r="D326">
        <v>2</v>
      </c>
      <c r="E326" t="s">
        <v>213</v>
      </c>
      <c r="F326" t="s">
        <v>224</v>
      </c>
      <c r="G326" t="s">
        <v>299</v>
      </c>
      <c r="H326" t="s">
        <v>300</v>
      </c>
      <c r="I326" t="s">
        <v>273</v>
      </c>
      <c r="J326" t="s">
        <v>53</v>
      </c>
      <c r="K326" s="12">
        <v>3</v>
      </c>
      <c r="N326" s="24">
        <v>3.8</v>
      </c>
      <c r="O326" s="12">
        <v>4</v>
      </c>
      <c r="R326" s="24">
        <v>3.3</v>
      </c>
      <c r="S326" t="s">
        <v>52</v>
      </c>
      <c r="T326">
        <v>0</v>
      </c>
      <c r="U326">
        <v>0</v>
      </c>
      <c r="V326" t="s">
        <v>330</v>
      </c>
      <c r="W326" t="s">
        <v>291</v>
      </c>
      <c r="X326" s="4" t="s">
        <v>302</v>
      </c>
      <c r="Y326" s="4" t="s">
        <v>293</v>
      </c>
      <c r="Z326" s="4" t="s">
        <v>304</v>
      </c>
      <c r="AA326" s="4" t="s">
        <v>317</v>
      </c>
      <c r="AB326" t="s">
        <v>318</v>
      </c>
      <c r="AC326" s="8" t="s">
        <v>319</v>
      </c>
    </row>
    <row r="327" spans="1:29" x14ac:dyDescent="0.25">
      <c r="A327">
        <v>72</v>
      </c>
      <c r="B327" t="s">
        <v>287</v>
      </c>
      <c r="C327">
        <v>2</v>
      </c>
      <c r="D327">
        <v>2</v>
      </c>
      <c r="E327" t="s">
        <v>213</v>
      </c>
      <c r="F327" t="s">
        <v>224</v>
      </c>
      <c r="G327" t="s">
        <v>299</v>
      </c>
      <c r="H327" t="s">
        <v>300</v>
      </c>
      <c r="I327" t="s">
        <v>273</v>
      </c>
      <c r="J327" t="s">
        <v>217</v>
      </c>
      <c r="K327" s="12">
        <v>3</v>
      </c>
      <c r="N327" s="24">
        <f>4.1-N326</f>
        <v>0.29999999999999982</v>
      </c>
      <c r="O327" s="12">
        <v>4</v>
      </c>
      <c r="R327" s="24">
        <f>3.6-R326</f>
        <v>0.30000000000000027</v>
      </c>
      <c r="S327" t="s">
        <v>52</v>
      </c>
      <c r="T327">
        <v>0</v>
      </c>
      <c r="U327">
        <v>0</v>
      </c>
      <c r="V327" t="s">
        <v>330</v>
      </c>
      <c r="W327" t="s">
        <v>291</v>
      </c>
      <c r="X327" s="4" t="s">
        <v>302</v>
      </c>
      <c r="Y327" s="4" t="s">
        <v>293</v>
      </c>
      <c r="Z327" s="4" t="s">
        <v>304</v>
      </c>
      <c r="AA327" s="4" t="s">
        <v>317</v>
      </c>
      <c r="AB327" t="s">
        <v>318</v>
      </c>
      <c r="AC327" s="8" t="s">
        <v>319</v>
      </c>
    </row>
    <row r="328" spans="1:29" x14ac:dyDescent="0.25">
      <c r="A328"/>
      <c r="B328"/>
    </row>
    <row r="329" spans="1:29" x14ac:dyDescent="0.25">
      <c r="A329">
        <v>72</v>
      </c>
      <c r="B329" t="s">
        <v>287</v>
      </c>
      <c r="C329">
        <v>1</v>
      </c>
      <c r="D329">
        <v>1</v>
      </c>
      <c r="E329" t="s">
        <v>213</v>
      </c>
      <c r="F329" t="s">
        <v>224</v>
      </c>
      <c r="G329" t="s">
        <v>305</v>
      </c>
      <c r="H329" t="s">
        <v>306</v>
      </c>
      <c r="I329" t="s">
        <v>273</v>
      </c>
      <c r="J329" t="s">
        <v>53</v>
      </c>
      <c r="K329" s="12">
        <v>1</v>
      </c>
      <c r="N329" s="24">
        <v>13.4</v>
      </c>
      <c r="O329" s="12">
        <v>2</v>
      </c>
      <c r="R329" s="24">
        <v>24.5</v>
      </c>
      <c r="S329">
        <v>0.05</v>
      </c>
      <c r="T329">
        <v>1</v>
      </c>
      <c r="U329">
        <v>-1</v>
      </c>
      <c r="V329" t="s">
        <v>325</v>
      </c>
      <c r="W329" t="s">
        <v>263</v>
      </c>
      <c r="X329" t="s">
        <v>301</v>
      </c>
      <c r="Y329" s="4" t="s">
        <v>292</v>
      </c>
      <c r="Z329" s="4" t="s">
        <v>303</v>
      </c>
      <c r="AA329" s="4" t="s">
        <v>321</v>
      </c>
      <c r="AB329" s="4" t="s">
        <v>322</v>
      </c>
      <c r="AC329" s="8" t="s">
        <v>320</v>
      </c>
    </row>
    <row r="330" spans="1:29" x14ac:dyDescent="0.25">
      <c r="A330">
        <v>72</v>
      </c>
      <c r="B330" t="s">
        <v>287</v>
      </c>
      <c r="C330">
        <v>1</v>
      </c>
      <c r="D330">
        <v>1</v>
      </c>
      <c r="E330" t="s">
        <v>213</v>
      </c>
      <c r="F330" t="s">
        <v>224</v>
      </c>
      <c r="G330" t="s">
        <v>305</v>
      </c>
      <c r="H330" t="s">
        <v>306</v>
      </c>
      <c r="I330" t="s">
        <v>273</v>
      </c>
      <c r="J330" t="s">
        <v>217</v>
      </c>
      <c r="K330" s="12">
        <v>1</v>
      </c>
      <c r="N330" s="24">
        <f>15-N329</f>
        <v>1.5999999999999996</v>
      </c>
      <c r="O330" s="12">
        <v>2</v>
      </c>
      <c r="R330" s="24">
        <f>25.8-R329</f>
        <v>1.3000000000000007</v>
      </c>
      <c r="S330">
        <v>0.05</v>
      </c>
      <c r="T330">
        <v>1</v>
      </c>
      <c r="U330">
        <v>-1</v>
      </c>
      <c r="V330" t="s">
        <v>325</v>
      </c>
      <c r="W330" t="s">
        <v>263</v>
      </c>
      <c r="X330" t="s">
        <v>301</v>
      </c>
      <c r="Y330" s="4" t="s">
        <v>292</v>
      </c>
      <c r="Z330" s="4" t="s">
        <v>303</v>
      </c>
      <c r="AA330" s="4" t="s">
        <v>321</v>
      </c>
      <c r="AB330" s="4" t="s">
        <v>322</v>
      </c>
      <c r="AC330" s="8" t="s">
        <v>320</v>
      </c>
    </row>
    <row r="331" spans="1:29" x14ac:dyDescent="0.25">
      <c r="A331">
        <v>72</v>
      </c>
      <c r="B331" t="s">
        <v>287</v>
      </c>
      <c r="C331">
        <v>1</v>
      </c>
      <c r="D331">
        <v>1</v>
      </c>
      <c r="E331" t="s">
        <v>213</v>
      </c>
      <c r="F331" t="s">
        <v>224</v>
      </c>
      <c r="G331" t="s">
        <v>305</v>
      </c>
      <c r="H331" t="s">
        <v>306</v>
      </c>
      <c r="I331" t="s">
        <v>273</v>
      </c>
      <c r="J331" t="s">
        <v>53</v>
      </c>
      <c r="K331" s="12">
        <v>1</v>
      </c>
      <c r="N331" s="24">
        <v>13.4</v>
      </c>
      <c r="O331" s="12">
        <v>3</v>
      </c>
      <c r="R331" s="24">
        <v>31.8</v>
      </c>
      <c r="S331">
        <v>0.05</v>
      </c>
      <c r="T331">
        <v>1</v>
      </c>
      <c r="U331">
        <v>-1</v>
      </c>
      <c r="V331" t="s">
        <v>328</v>
      </c>
      <c r="W331" t="s">
        <v>263</v>
      </c>
      <c r="X331" t="s">
        <v>301</v>
      </c>
      <c r="Y331" t="s">
        <v>291</v>
      </c>
      <c r="Z331" s="4" t="s">
        <v>302</v>
      </c>
      <c r="AA331" s="4" t="s">
        <v>321</v>
      </c>
      <c r="AB331" s="4" t="s">
        <v>322</v>
      </c>
      <c r="AC331" s="8" t="s">
        <v>320</v>
      </c>
    </row>
    <row r="332" spans="1:29" x14ac:dyDescent="0.25">
      <c r="A332">
        <v>72</v>
      </c>
      <c r="B332" t="s">
        <v>287</v>
      </c>
      <c r="C332">
        <v>1</v>
      </c>
      <c r="D332">
        <v>1</v>
      </c>
      <c r="E332" t="s">
        <v>213</v>
      </c>
      <c r="F332" t="s">
        <v>224</v>
      </c>
      <c r="G332" t="s">
        <v>305</v>
      </c>
      <c r="H332" t="s">
        <v>306</v>
      </c>
      <c r="I332" t="s">
        <v>273</v>
      </c>
      <c r="J332" t="s">
        <v>217</v>
      </c>
      <c r="K332" s="12">
        <v>1</v>
      </c>
      <c r="N332" s="24">
        <f>15-N331</f>
        <v>1.5999999999999996</v>
      </c>
      <c r="O332" s="12">
        <v>3</v>
      </c>
      <c r="R332" s="24">
        <f>33.4-R331</f>
        <v>1.5999999999999979</v>
      </c>
      <c r="S332">
        <v>0.05</v>
      </c>
      <c r="T332">
        <v>1</v>
      </c>
      <c r="U332">
        <v>-1</v>
      </c>
      <c r="V332" t="s">
        <v>328</v>
      </c>
      <c r="W332" t="s">
        <v>263</v>
      </c>
      <c r="X332" t="s">
        <v>301</v>
      </c>
      <c r="Y332" t="s">
        <v>291</v>
      </c>
      <c r="Z332" s="4" t="s">
        <v>302</v>
      </c>
      <c r="AA332" s="4" t="s">
        <v>321</v>
      </c>
      <c r="AB332" s="4" t="s">
        <v>322</v>
      </c>
      <c r="AC332" s="8" t="s">
        <v>320</v>
      </c>
    </row>
    <row r="333" spans="1:29" x14ac:dyDescent="0.25">
      <c r="A333">
        <v>72</v>
      </c>
      <c r="B333" t="s">
        <v>287</v>
      </c>
      <c r="C333">
        <v>1</v>
      </c>
      <c r="D333">
        <v>1</v>
      </c>
      <c r="E333" t="s">
        <v>213</v>
      </c>
      <c r="F333" t="s">
        <v>224</v>
      </c>
      <c r="G333" t="s">
        <v>305</v>
      </c>
      <c r="H333" t="s">
        <v>306</v>
      </c>
      <c r="I333" t="s">
        <v>273</v>
      </c>
      <c r="J333" t="s">
        <v>53</v>
      </c>
      <c r="K333" s="12">
        <v>2</v>
      </c>
      <c r="N333" s="24">
        <v>24.5</v>
      </c>
      <c r="O333" s="12">
        <v>3</v>
      </c>
      <c r="R333" s="24">
        <v>31.8</v>
      </c>
      <c r="S333">
        <v>0.05</v>
      </c>
      <c r="T333">
        <v>1</v>
      </c>
      <c r="U333">
        <v>-1</v>
      </c>
      <c r="V333" t="s">
        <v>329</v>
      </c>
      <c r="W333" s="4" t="s">
        <v>292</v>
      </c>
      <c r="X333" s="4" t="s">
        <v>303</v>
      </c>
      <c r="Y333" t="s">
        <v>291</v>
      </c>
      <c r="Z333" s="4" t="s">
        <v>302</v>
      </c>
      <c r="AA333" s="4" t="s">
        <v>321</v>
      </c>
      <c r="AB333" s="4" t="s">
        <v>322</v>
      </c>
      <c r="AC333" s="8" t="s">
        <v>320</v>
      </c>
    </row>
    <row r="334" spans="1:29" x14ac:dyDescent="0.25">
      <c r="A334">
        <v>72</v>
      </c>
      <c r="B334" t="s">
        <v>287</v>
      </c>
      <c r="C334">
        <v>1</v>
      </c>
      <c r="D334">
        <v>1</v>
      </c>
      <c r="E334" t="s">
        <v>213</v>
      </c>
      <c r="F334" t="s">
        <v>224</v>
      </c>
      <c r="G334" t="s">
        <v>305</v>
      </c>
      <c r="H334" t="s">
        <v>306</v>
      </c>
      <c r="I334" t="s">
        <v>273</v>
      </c>
      <c r="J334" t="s">
        <v>217</v>
      </c>
      <c r="K334" s="12">
        <v>2</v>
      </c>
      <c r="N334" s="24">
        <f>25.8-N333</f>
        <v>1.3000000000000007</v>
      </c>
      <c r="O334" s="12">
        <v>3</v>
      </c>
      <c r="R334" s="24">
        <f>33.4-R333</f>
        <v>1.5999999999999979</v>
      </c>
      <c r="S334">
        <v>0.05</v>
      </c>
      <c r="T334">
        <v>1</v>
      </c>
      <c r="U334">
        <v>-1</v>
      </c>
      <c r="V334" t="s">
        <v>329</v>
      </c>
      <c r="W334" s="4" t="s">
        <v>292</v>
      </c>
      <c r="X334" s="4" t="s">
        <v>303</v>
      </c>
      <c r="Y334" t="s">
        <v>291</v>
      </c>
      <c r="Z334" s="4" t="s">
        <v>302</v>
      </c>
      <c r="AA334" s="4" t="s">
        <v>321</v>
      </c>
      <c r="AB334" s="4" t="s">
        <v>322</v>
      </c>
      <c r="AC334" s="8" t="s">
        <v>320</v>
      </c>
    </row>
    <row r="335" spans="1:29" x14ac:dyDescent="0.25">
      <c r="A335">
        <v>72</v>
      </c>
      <c r="B335" t="s">
        <v>287</v>
      </c>
      <c r="C335">
        <v>2</v>
      </c>
      <c r="D335">
        <v>1</v>
      </c>
      <c r="E335" t="s">
        <v>213</v>
      </c>
      <c r="F335" t="s">
        <v>224</v>
      </c>
      <c r="G335" t="s">
        <v>305</v>
      </c>
      <c r="H335" t="s">
        <v>306</v>
      </c>
      <c r="I335" t="s">
        <v>273</v>
      </c>
      <c r="J335" t="s">
        <v>53</v>
      </c>
      <c r="K335" s="12">
        <v>1</v>
      </c>
      <c r="N335" s="24">
        <v>24.4</v>
      </c>
      <c r="O335" s="12">
        <v>2</v>
      </c>
      <c r="R335" s="24">
        <v>17.2</v>
      </c>
      <c r="S335" t="s">
        <v>52</v>
      </c>
      <c r="T335">
        <v>0</v>
      </c>
      <c r="U335">
        <v>0</v>
      </c>
      <c r="V335" t="s">
        <v>325</v>
      </c>
      <c r="W335" t="s">
        <v>263</v>
      </c>
      <c r="X335" t="s">
        <v>301</v>
      </c>
      <c r="Y335" s="4" t="s">
        <v>292</v>
      </c>
      <c r="Z335" s="4" t="s">
        <v>303</v>
      </c>
      <c r="AA335" s="4" t="s">
        <v>321</v>
      </c>
      <c r="AB335" s="4" t="s">
        <v>322</v>
      </c>
      <c r="AC335" s="8" t="s">
        <v>320</v>
      </c>
    </row>
    <row r="336" spans="1:29" x14ac:dyDescent="0.25">
      <c r="A336">
        <v>72</v>
      </c>
      <c r="B336" t="s">
        <v>287</v>
      </c>
      <c r="C336">
        <v>2</v>
      </c>
      <c r="D336">
        <v>1</v>
      </c>
      <c r="E336" t="s">
        <v>213</v>
      </c>
      <c r="F336" t="s">
        <v>224</v>
      </c>
      <c r="G336" t="s">
        <v>305</v>
      </c>
      <c r="H336" t="s">
        <v>306</v>
      </c>
      <c r="I336" t="s">
        <v>273</v>
      </c>
      <c r="J336" t="s">
        <v>217</v>
      </c>
      <c r="K336" s="12">
        <v>1</v>
      </c>
      <c r="N336" s="24">
        <f>27.6-N335</f>
        <v>3.2000000000000028</v>
      </c>
      <c r="O336" s="12">
        <v>2</v>
      </c>
      <c r="R336" s="24">
        <f>20.6-R335</f>
        <v>3.4000000000000021</v>
      </c>
      <c r="S336" t="s">
        <v>52</v>
      </c>
      <c r="T336">
        <v>0</v>
      </c>
      <c r="U336">
        <v>0</v>
      </c>
      <c r="V336" t="s">
        <v>325</v>
      </c>
      <c r="W336" t="s">
        <v>263</v>
      </c>
      <c r="X336" t="s">
        <v>301</v>
      </c>
      <c r="Y336" s="4" t="s">
        <v>292</v>
      </c>
      <c r="Z336" s="4" t="s">
        <v>303</v>
      </c>
      <c r="AA336" s="4" t="s">
        <v>321</v>
      </c>
      <c r="AB336" s="4" t="s">
        <v>322</v>
      </c>
      <c r="AC336" s="8" t="s">
        <v>320</v>
      </c>
    </row>
    <row r="337" spans="1:29" x14ac:dyDescent="0.25">
      <c r="A337">
        <v>72</v>
      </c>
      <c r="B337" t="s">
        <v>287</v>
      </c>
      <c r="C337">
        <v>2</v>
      </c>
      <c r="D337">
        <v>1</v>
      </c>
      <c r="E337" t="s">
        <v>213</v>
      </c>
      <c r="F337" t="s">
        <v>224</v>
      </c>
      <c r="G337" t="s">
        <v>305</v>
      </c>
      <c r="H337" t="s">
        <v>306</v>
      </c>
      <c r="I337" t="s">
        <v>273</v>
      </c>
      <c r="J337" t="s">
        <v>53</v>
      </c>
      <c r="K337" s="12">
        <v>1</v>
      </c>
      <c r="N337" s="24">
        <v>24.4</v>
      </c>
      <c r="O337" s="12">
        <v>3</v>
      </c>
      <c r="R337" s="24">
        <v>35.4</v>
      </c>
      <c r="S337">
        <v>0.05</v>
      </c>
      <c r="T337">
        <v>1</v>
      </c>
      <c r="U337">
        <v>-1</v>
      </c>
      <c r="V337" t="s">
        <v>328</v>
      </c>
      <c r="W337" t="s">
        <v>263</v>
      </c>
      <c r="X337" t="s">
        <v>301</v>
      </c>
      <c r="Y337" t="s">
        <v>291</v>
      </c>
      <c r="Z337" s="4" t="s">
        <v>302</v>
      </c>
      <c r="AA337" s="4" t="s">
        <v>321</v>
      </c>
      <c r="AB337" s="4" t="s">
        <v>322</v>
      </c>
      <c r="AC337" s="8" t="s">
        <v>320</v>
      </c>
    </row>
    <row r="338" spans="1:29" x14ac:dyDescent="0.25">
      <c r="A338">
        <v>72</v>
      </c>
      <c r="B338" t="s">
        <v>287</v>
      </c>
      <c r="C338">
        <v>2</v>
      </c>
      <c r="D338">
        <v>1</v>
      </c>
      <c r="E338" t="s">
        <v>213</v>
      </c>
      <c r="F338" t="s">
        <v>224</v>
      </c>
      <c r="G338" t="s">
        <v>305</v>
      </c>
      <c r="H338" t="s">
        <v>306</v>
      </c>
      <c r="I338" t="s">
        <v>273</v>
      </c>
      <c r="J338" t="s">
        <v>217</v>
      </c>
      <c r="K338" s="12">
        <v>1</v>
      </c>
      <c r="N338" s="24">
        <f>27.6-N337</f>
        <v>3.2000000000000028</v>
      </c>
      <c r="O338" s="12">
        <v>3</v>
      </c>
      <c r="R338" s="24">
        <f>40.3-R337</f>
        <v>4.8999999999999986</v>
      </c>
      <c r="S338">
        <v>0.05</v>
      </c>
      <c r="T338">
        <v>1</v>
      </c>
      <c r="U338">
        <v>-1</v>
      </c>
      <c r="V338" t="s">
        <v>328</v>
      </c>
      <c r="W338" t="s">
        <v>263</v>
      </c>
      <c r="X338" t="s">
        <v>301</v>
      </c>
      <c r="Y338" t="s">
        <v>291</v>
      </c>
      <c r="Z338" s="4" t="s">
        <v>302</v>
      </c>
      <c r="AA338" s="4" t="s">
        <v>321</v>
      </c>
      <c r="AB338" s="4" t="s">
        <v>322</v>
      </c>
      <c r="AC338" s="8" t="s">
        <v>320</v>
      </c>
    </row>
    <row r="339" spans="1:29" x14ac:dyDescent="0.25">
      <c r="A339">
        <v>72</v>
      </c>
      <c r="B339" t="s">
        <v>287</v>
      </c>
      <c r="C339">
        <v>2</v>
      </c>
      <c r="D339">
        <v>1</v>
      </c>
      <c r="E339" t="s">
        <v>213</v>
      </c>
      <c r="F339" t="s">
        <v>224</v>
      </c>
      <c r="G339" t="s">
        <v>305</v>
      </c>
      <c r="H339" t="s">
        <v>306</v>
      </c>
      <c r="I339" t="s">
        <v>273</v>
      </c>
      <c r="J339" t="s">
        <v>53</v>
      </c>
      <c r="K339" s="12">
        <v>1</v>
      </c>
      <c r="N339" s="24">
        <v>24.4</v>
      </c>
      <c r="O339" s="12">
        <v>4</v>
      </c>
      <c r="R339" s="24">
        <v>29.4</v>
      </c>
      <c r="S339">
        <v>0.05</v>
      </c>
      <c r="T339">
        <v>1</v>
      </c>
      <c r="U339">
        <v>-1</v>
      </c>
      <c r="V339" t="s">
        <v>326</v>
      </c>
      <c r="W339" t="s">
        <v>263</v>
      </c>
      <c r="X339" t="s">
        <v>301</v>
      </c>
      <c r="Y339" s="4" t="s">
        <v>293</v>
      </c>
      <c r="Z339" s="4" t="s">
        <v>304</v>
      </c>
      <c r="AA339" s="4" t="s">
        <v>321</v>
      </c>
      <c r="AB339" s="4" t="s">
        <v>322</v>
      </c>
      <c r="AC339" s="8" t="s">
        <v>320</v>
      </c>
    </row>
    <row r="340" spans="1:29" x14ac:dyDescent="0.25">
      <c r="A340">
        <v>72</v>
      </c>
      <c r="B340" t="s">
        <v>287</v>
      </c>
      <c r="C340">
        <v>2</v>
      </c>
      <c r="D340">
        <v>1</v>
      </c>
      <c r="E340" t="s">
        <v>213</v>
      </c>
      <c r="F340" t="s">
        <v>224</v>
      </c>
      <c r="G340" t="s">
        <v>305</v>
      </c>
      <c r="H340" t="s">
        <v>306</v>
      </c>
      <c r="I340" t="s">
        <v>273</v>
      </c>
      <c r="J340" t="s">
        <v>217</v>
      </c>
      <c r="K340" s="12">
        <v>1</v>
      </c>
      <c r="N340" s="24">
        <f>27.6-N339</f>
        <v>3.2000000000000028</v>
      </c>
      <c r="O340" s="12">
        <v>4</v>
      </c>
      <c r="R340" s="24">
        <f>31.9-R339</f>
        <v>2.5</v>
      </c>
      <c r="S340">
        <v>0.05</v>
      </c>
      <c r="T340">
        <v>1</v>
      </c>
      <c r="U340">
        <v>-1</v>
      </c>
      <c r="V340" t="s">
        <v>326</v>
      </c>
      <c r="W340" t="s">
        <v>263</v>
      </c>
      <c r="X340" t="s">
        <v>301</v>
      </c>
      <c r="Y340" s="4" t="s">
        <v>293</v>
      </c>
      <c r="Z340" s="4" t="s">
        <v>304</v>
      </c>
      <c r="AA340" s="4" t="s">
        <v>321</v>
      </c>
      <c r="AB340" s="4" t="s">
        <v>322</v>
      </c>
      <c r="AC340" s="8" t="s">
        <v>320</v>
      </c>
    </row>
    <row r="341" spans="1:29" x14ac:dyDescent="0.25">
      <c r="A341">
        <v>72</v>
      </c>
      <c r="B341" t="s">
        <v>287</v>
      </c>
      <c r="C341">
        <v>2</v>
      </c>
      <c r="D341">
        <v>1</v>
      </c>
      <c r="E341" t="s">
        <v>213</v>
      </c>
      <c r="F341" t="s">
        <v>224</v>
      </c>
      <c r="G341" t="s">
        <v>305</v>
      </c>
      <c r="H341" t="s">
        <v>306</v>
      </c>
      <c r="I341" t="s">
        <v>273</v>
      </c>
      <c r="J341" t="s">
        <v>53</v>
      </c>
      <c r="K341" s="12">
        <v>2</v>
      </c>
      <c r="N341" s="24">
        <v>17.2</v>
      </c>
      <c r="O341" s="12">
        <v>3</v>
      </c>
      <c r="R341" s="24">
        <v>35.4</v>
      </c>
      <c r="S341">
        <v>0.05</v>
      </c>
      <c r="T341">
        <v>1</v>
      </c>
      <c r="U341">
        <v>-1</v>
      </c>
      <c r="V341" t="s">
        <v>329</v>
      </c>
      <c r="W341" s="4" t="s">
        <v>292</v>
      </c>
      <c r="X341" s="4" t="s">
        <v>303</v>
      </c>
      <c r="Y341" t="s">
        <v>291</v>
      </c>
      <c r="Z341" s="4" t="s">
        <v>302</v>
      </c>
      <c r="AA341" s="4" t="s">
        <v>321</v>
      </c>
      <c r="AB341" s="4" t="s">
        <v>322</v>
      </c>
      <c r="AC341" s="8" t="s">
        <v>320</v>
      </c>
    </row>
    <row r="342" spans="1:29" x14ac:dyDescent="0.25">
      <c r="A342">
        <v>72</v>
      </c>
      <c r="B342" t="s">
        <v>287</v>
      </c>
      <c r="C342">
        <v>2</v>
      </c>
      <c r="D342">
        <v>1</v>
      </c>
      <c r="E342" t="s">
        <v>213</v>
      </c>
      <c r="F342" t="s">
        <v>224</v>
      </c>
      <c r="G342" t="s">
        <v>305</v>
      </c>
      <c r="H342" t="s">
        <v>306</v>
      </c>
      <c r="I342" t="s">
        <v>273</v>
      </c>
      <c r="J342" t="s">
        <v>217</v>
      </c>
      <c r="K342" s="12">
        <v>2</v>
      </c>
      <c r="N342" s="24">
        <f>20.6-N341</f>
        <v>3.4000000000000021</v>
      </c>
      <c r="O342" s="12">
        <v>3</v>
      </c>
      <c r="R342" s="24">
        <f>40.3-R341</f>
        <v>4.8999999999999986</v>
      </c>
      <c r="S342">
        <v>0.05</v>
      </c>
      <c r="T342">
        <v>1</v>
      </c>
      <c r="U342">
        <v>-1</v>
      </c>
      <c r="V342" t="s">
        <v>329</v>
      </c>
      <c r="W342" s="4" t="s">
        <v>292</v>
      </c>
      <c r="X342" s="4" t="s">
        <v>303</v>
      </c>
      <c r="Y342" t="s">
        <v>291</v>
      </c>
      <c r="Z342" s="4" t="s">
        <v>302</v>
      </c>
      <c r="AA342" s="4" t="s">
        <v>321</v>
      </c>
      <c r="AB342" s="4" t="s">
        <v>322</v>
      </c>
      <c r="AC342" s="8" t="s">
        <v>320</v>
      </c>
    </row>
    <row r="343" spans="1:29" x14ac:dyDescent="0.25">
      <c r="A343">
        <v>72</v>
      </c>
      <c r="B343" t="s">
        <v>287</v>
      </c>
      <c r="C343">
        <v>2</v>
      </c>
      <c r="D343">
        <v>1</v>
      </c>
      <c r="E343" t="s">
        <v>213</v>
      </c>
      <c r="F343" t="s">
        <v>224</v>
      </c>
      <c r="G343" t="s">
        <v>305</v>
      </c>
      <c r="H343" t="s">
        <v>306</v>
      </c>
      <c r="I343" t="s">
        <v>273</v>
      </c>
      <c r="J343" t="s">
        <v>53</v>
      </c>
      <c r="K343" s="12">
        <v>2</v>
      </c>
      <c r="N343" s="24">
        <v>17.2</v>
      </c>
      <c r="O343" s="12">
        <v>4</v>
      </c>
      <c r="R343" s="24">
        <v>29.4</v>
      </c>
      <c r="S343">
        <v>0.05</v>
      </c>
      <c r="T343">
        <v>1</v>
      </c>
      <c r="U343">
        <v>-1</v>
      </c>
      <c r="V343" t="s">
        <v>327</v>
      </c>
      <c r="W343" s="4" t="s">
        <v>292</v>
      </c>
      <c r="X343" s="4" t="s">
        <v>303</v>
      </c>
      <c r="Y343" s="4" t="s">
        <v>293</v>
      </c>
      <c r="Z343" s="4" t="s">
        <v>304</v>
      </c>
      <c r="AA343" s="4" t="s">
        <v>321</v>
      </c>
      <c r="AB343" s="4" t="s">
        <v>322</v>
      </c>
      <c r="AC343" s="8" t="s">
        <v>320</v>
      </c>
    </row>
    <row r="344" spans="1:29" x14ac:dyDescent="0.25">
      <c r="A344">
        <v>72</v>
      </c>
      <c r="B344" t="s">
        <v>287</v>
      </c>
      <c r="C344">
        <v>2</v>
      </c>
      <c r="D344">
        <v>1</v>
      </c>
      <c r="E344" t="s">
        <v>213</v>
      </c>
      <c r="F344" t="s">
        <v>224</v>
      </c>
      <c r="G344" t="s">
        <v>305</v>
      </c>
      <c r="H344" t="s">
        <v>306</v>
      </c>
      <c r="I344" t="s">
        <v>273</v>
      </c>
      <c r="J344" t="s">
        <v>217</v>
      </c>
      <c r="K344" s="12">
        <v>2</v>
      </c>
      <c r="N344" s="24">
        <f>20.6-N343</f>
        <v>3.4000000000000021</v>
      </c>
      <c r="O344" s="12">
        <v>4</v>
      </c>
      <c r="R344" s="24">
        <f>31.9-R343</f>
        <v>2.5</v>
      </c>
      <c r="S344">
        <v>0.05</v>
      </c>
      <c r="T344">
        <v>1</v>
      </c>
      <c r="U344">
        <v>-1</v>
      </c>
      <c r="V344" t="s">
        <v>327</v>
      </c>
      <c r="W344" s="4" t="s">
        <v>292</v>
      </c>
      <c r="X344" s="4" t="s">
        <v>303</v>
      </c>
      <c r="Y344" s="4" t="s">
        <v>293</v>
      </c>
      <c r="Z344" s="4" t="s">
        <v>304</v>
      </c>
      <c r="AA344" s="4" t="s">
        <v>321</v>
      </c>
      <c r="AB344" s="4" t="s">
        <v>322</v>
      </c>
      <c r="AC344" s="8" t="s">
        <v>320</v>
      </c>
    </row>
    <row r="345" spans="1:29" x14ac:dyDescent="0.25">
      <c r="A345">
        <v>72</v>
      </c>
      <c r="B345" t="s">
        <v>287</v>
      </c>
      <c r="C345">
        <v>2</v>
      </c>
      <c r="D345">
        <v>1</v>
      </c>
      <c r="E345" t="s">
        <v>213</v>
      </c>
      <c r="F345" t="s">
        <v>224</v>
      </c>
      <c r="G345" t="s">
        <v>305</v>
      </c>
      <c r="H345" t="s">
        <v>306</v>
      </c>
      <c r="I345" t="s">
        <v>273</v>
      </c>
      <c r="J345" t="s">
        <v>53</v>
      </c>
      <c r="K345" s="12">
        <v>3</v>
      </c>
      <c r="N345" s="24">
        <v>35.4</v>
      </c>
      <c r="O345" s="12">
        <v>4</v>
      </c>
      <c r="R345" s="24">
        <v>29.4</v>
      </c>
      <c r="S345" t="s">
        <v>52</v>
      </c>
      <c r="T345">
        <v>0</v>
      </c>
      <c r="U345">
        <v>0</v>
      </c>
      <c r="V345" t="s">
        <v>330</v>
      </c>
      <c r="W345" t="s">
        <v>291</v>
      </c>
      <c r="X345" s="4" t="s">
        <v>302</v>
      </c>
      <c r="Y345" s="4" t="s">
        <v>293</v>
      </c>
      <c r="Z345" s="4" t="s">
        <v>304</v>
      </c>
      <c r="AA345" s="4" t="s">
        <v>321</v>
      </c>
      <c r="AB345" s="4" t="s">
        <v>322</v>
      </c>
      <c r="AC345" s="8" t="s">
        <v>320</v>
      </c>
    </row>
    <row r="346" spans="1:29" x14ac:dyDescent="0.25">
      <c r="A346">
        <v>72</v>
      </c>
      <c r="B346" t="s">
        <v>287</v>
      </c>
      <c r="C346">
        <v>2</v>
      </c>
      <c r="D346">
        <v>1</v>
      </c>
      <c r="E346" t="s">
        <v>213</v>
      </c>
      <c r="F346" t="s">
        <v>224</v>
      </c>
      <c r="G346" t="s">
        <v>305</v>
      </c>
      <c r="H346" t="s">
        <v>306</v>
      </c>
      <c r="I346" t="s">
        <v>273</v>
      </c>
      <c r="J346" t="s">
        <v>217</v>
      </c>
      <c r="K346" s="12">
        <v>3</v>
      </c>
      <c r="N346" s="24">
        <f>40.3-N345</f>
        <v>4.8999999999999986</v>
      </c>
      <c r="O346" s="12">
        <v>4</v>
      </c>
      <c r="R346" s="24">
        <f>31.9-R345</f>
        <v>2.5</v>
      </c>
      <c r="S346" t="s">
        <v>52</v>
      </c>
      <c r="T346">
        <v>0</v>
      </c>
      <c r="U346">
        <v>0</v>
      </c>
      <c r="V346" t="s">
        <v>330</v>
      </c>
      <c r="W346" t="s">
        <v>291</v>
      </c>
      <c r="X346" s="4" t="s">
        <v>302</v>
      </c>
      <c r="Y346" s="4" t="s">
        <v>293</v>
      </c>
      <c r="Z346" s="4" t="s">
        <v>304</v>
      </c>
      <c r="AA346" s="4" t="s">
        <v>321</v>
      </c>
      <c r="AB346" s="4" t="s">
        <v>322</v>
      </c>
      <c r="AC346" s="8" t="s">
        <v>320</v>
      </c>
    </row>
    <row r="347" spans="1:29" x14ac:dyDescent="0.25">
      <c r="A347"/>
      <c r="B347"/>
    </row>
    <row r="348" spans="1:29" x14ac:dyDescent="0.25">
      <c r="A348">
        <v>72</v>
      </c>
      <c r="B348" t="s">
        <v>287</v>
      </c>
      <c r="C348">
        <v>1</v>
      </c>
      <c r="D348">
        <v>2</v>
      </c>
      <c r="E348" t="s">
        <v>213</v>
      </c>
      <c r="F348" t="s">
        <v>224</v>
      </c>
      <c r="G348" t="s">
        <v>305</v>
      </c>
      <c r="H348" t="s">
        <v>306</v>
      </c>
      <c r="I348" t="s">
        <v>273</v>
      </c>
      <c r="J348" t="s">
        <v>53</v>
      </c>
      <c r="K348" s="12">
        <v>1</v>
      </c>
      <c r="N348" s="24">
        <v>5.5</v>
      </c>
      <c r="O348" s="12">
        <v>2</v>
      </c>
      <c r="R348" s="24">
        <v>4.8</v>
      </c>
      <c r="S348" t="s">
        <v>52</v>
      </c>
      <c r="T348">
        <v>0</v>
      </c>
      <c r="U348">
        <v>0</v>
      </c>
      <c r="V348" t="s">
        <v>325</v>
      </c>
      <c r="W348" t="s">
        <v>263</v>
      </c>
      <c r="X348" t="s">
        <v>301</v>
      </c>
      <c r="Y348" s="4" t="s">
        <v>292</v>
      </c>
      <c r="Z348" s="4" t="s">
        <v>303</v>
      </c>
      <c r="AA348" s="4" t="s">
        <v>321</v>
      </c>
      <c r="AB348" s="4" t="s">
        <v>322</v>
      </c>
      <c r="AC348" s="8" t="s">
        <v>320</v>
      </c>
    </row>
    <row r="349" spans="1:29" x14ac:dyDescent="0.25">
      <c r="A349">
        <v>72</v>
      </c>
      <c r="B349" t="s">
        <v>287</v>
      </c>
      <c r="C349">
        <v>1</v>
      </c>
      <c r="D349">
        <v>2</v>
      </c>
      <c r="E349" t="s">
        <v>213</v>
      </c>
      <c r="F349" t="s">
        <v>224</v>
      </c>
      <c r="G349" t="s">
        <v>305</v>
      </c>
      <c r="H349" t="s">
        <v>306</v>
      </c>
      <c r="I349" t="s">
        <v>273</v>
      </c>
      <c r="J349" t="s">
        <v>217</v>
      </c>
      <c r="K349" s="12">
        <v>1</v>
      </c>
      <c r="N349" s="24">
        <f>5.9-N348</f>
        <v>0.40000000000000036</v>
      </c>
      <c r="O349" s="12">
        <v>2</v>
      </c>
      <c r="R349" s="24">
        <f>5.2-R348</f>
        <v>0.40000000000000036</v>
      </c>
      <c r="S349" t="s">
        <v>52</v>
      </c>
      <c r="T349">
        <v>0</v>
      </c>
      <c r="U349">
        <v>0</v>
      </c>
      <c r="V349" t="s">
        <v>325</v>
      </c>
      <c r="W349" t="s">
        <v>263</v>
      </c>
      <c r="X349" t="s">
        <v>301</v>
      </c>
      <c r="Y349" s="4" t="s">
        <v>292</v>
      </c>
      <c r="Z349" s="4" t="s">
        <v>303</v>
      </c>
      <c r="AA349" s="4" t="s">
        <v>321</v>
      </c>
      <c r="AB349" s="4" t="s">
        <v>322</v>
      </c>
      <c r="AC349" s="8" t="s">
        <v>320</v>
      </c>
    </row>
    <row r="350" spans="1:29" x14ac:dyDescent="0.25">
      <c r="A350">
        <v>72</v>
      </c>
      <c r="B350" t="s">
        <v>287</v>
      </c>
      <c r="C350">
        <v>1</v>
      </c>
      <c r="D350">
        <v>2</v>
      </c>
      <c r="E350" t="s">
        <v>213</v>
      </c>
      <c r="F350" t="s">
        <v>224</v>
      </c>
      <c r="G350" t="s">
        <v>305</v>
      </c>
      <c r="H350" t="s">
        <v>306</v>
      </c>
      <c r="I350" t="s">
        <v>273</v>
      </c>
      <c r="J350" t="s">
        <v>53</v>
      </c>
      <c r="K350" s="12">
        <v>1</v>
      </c>
      <c r="N350" s="24">
        <v>5.5</v>
      </c>
      <c r="O350" s="12">
        <v>3</v>
      </c>
      <c r="R350" s="24">
        <v>5</v>
      </c>
      <c r="S350" t="s">
        <v>52</v>
      </c>
      <c r="T350">
        <v>0</v>
      </c>
      <c r="U350">
        <v>0</v>
      </c>
      <c r="V350" t="s">
        <v>328</v>
      </c>
      <c r="W350" t="s">
        <v>263</v>
      </c>
      <c r="X350" t="s">
        <v>301</v>
      </c>
      <c r="Y350" t="s">
        <v>291</v>
      </c>
      <c r="Z350" s="4" t="s">
        <v>302</v>
      </c>
      <c r="AA350" s="4" t="s">
        <v>321</v>
      </c>
      <c r="AB350" s="4" t="s">
        <v>322</v>
      </c>
      <c r="AC350" s="8" t="s">
        <v>320</v>
      </c>
    </row>
    <row r="351" spans="1:29" x14ac:dyDescent="0.25">
      <c r="A351">
        <v>72</v>
      </c>
      <c r="B351" t="s">
        <v>287</v>
      </c>
      <c r="C351">
        <v>1</v>
      </c>
      <c r="D351">
        <v>2</v>
      </c>
      <c r="E351" t="s">
        <v>213</v>
      </c>
      <c r="F351" t="s">
        <v>224</v>
      </c>
      <c r="G351" t="s">
        <v>305</v>
      </c>
      <c r="H351" t="s">
        <v>306</v>
      </c>
      <c r="I351" t="s">
        <v>273</v>
      </c>
      <c r="J351" t="s">
        <v>217</v>
      </c>
      <c r="K351" s="12">
        <v>1</v>
      </c>
      <c r="N351" s="24">
        <f>5.9-N350</f>
        <v>0.40000000000000036</v>
      </c>
      <c r="O351" s="12">
        <v>3</v>
      </c>
      <c r="R351" s="24">
        <f>5.7-R350</f>
        <v>0.70000000000000018</v>
      </c>
      <c r="S351" t="s">
        <v>52</v>
      </c>
      <c r="T351">
        <v>0</v>
      </c>
      <c r="U351">
        <v>0</v>
      </c>
      <c r="V351" t="s">
        <v>328</v>
      </c>
      <c r="W351" t="s">
        <v>263</v>
      </c>
      <c r="X351" t="s">
        <v>301</v>
      </c>
      <c r="Y351" t="s">
        <v>291</v>
      </c>
      <c r="Z351" s="4" t="s">
        <v>302</v>
      </c>
      <c r="AA351" s="4" t="s">
        <v>321</v>
      </c>
      <c r="AB351" s="4" t="s">
        <v>322</v>
      </c>
      <c r="AC351" s="8" t="s">
        <v>320</v>
      </c>
    </row>
    <row r="352" spans="1:29" x14ac:dyDescent="0.25">
      <c r="A352">
        <v>72</v>
      </c>
      <c r="B352" t="s">
        <v>287</v>
      </c>
      <c r="C352">
        <v>1</v>
      </c>
      <c r="D352">
        <v>2</v>
      </c>
      <c r="E352" t="s">
        <v>213</v>
      </c>
      <c r="F352" t="s">
        <v>224</v>
      </c>
      <c r="G352" t="s">
        <v>305</v>
      </c>
      <c r="H352" t="s">
        <v>306</v>
      </c>
      <c r="I352" t="s">
        <v>273</v>
      </c>
      <c r="J352" t="s">
        <v>53</v>
      </c>
      <c r="K352" s="12">
        <v>1</v>
      </c>
      <c r="N352" s="24">
        <v>5.5</v>
      </c>
      <c r="O352" s="12">
        <v>4</v>
      </c>
      <c r="R352" s="24">
        <v>5</v>
      </c>
      <c r="S352" t="s">
        <v>52</v>
      </c>
      <c r="T352">
        <v>0</v>
      </c>
      <c r="U352">
        <v>0</v>
      </c>
      <c r="V352" t="s">
        <v>326</v>
      </c>
      <c r="W352" t="s">
        <v>263</v>
      </c>
      <c r="X352" t="s">
        <v>301</v>
      </c>
      <c r="Y352" s="4" t="s">
        <v>293</v>
      </c>
      <c r="Z352" s="4" t="s">
        <v>304</v>
      </c>
      <c r="AA352" s="4" t="s">
        <v>321</v>
      </c>
      <c r="AB352" s="4" t="s">
        <v>322</v>
      </c>
      <c r="AC352" s="8" t="s">
        <v>320</v>
      </c>
    </row>
    <row r="353" spans="1:29" x14ac:dyDescent="0.25">
      <c r="A353">
        <v>72</v>
      </c>
      <c r="B353" t="s">
        <v>287</v>
      </c>
      <c r="C353">
        <v>1</v>
      </c>
      <c r="D353">
        <v>2</v>
      </c>
      <c r="E353" t="s">
        <v>213</v>
      </c>
      <c r="F353" t="s">
        <v>224</v>
      </c>
      <c r="G353" t="s">
        <v>305</v>
      </c>
      <c r="H353" t="s">
        <v>306</v>
      </c>
      <c r="I353" t="s">
        <v>273</v>
      </c>
      <c r="J353" t="s">
        <v>217</v>
      </c>
      <c r="K353" s="12">
        <v>1</v>
      </c>
      <c r="N353" s="24">
        <f>5.9-N352</f>
        <v>0.40000000000000036</v>
      </c>
      <c r="O353" s="12">
        <v>4</v>
      </c>
      <c r="R353" s="24">
        <v>0.5</v>
      </c>
      <c r="S353" t="s">
        <v>52</v>
      </c>
      <c r="T353">
        <v>0</v>
      </c>
      <c r="U353">
        <v>0</v>
      </c>
      <c r="V353" t="s">
        <v>326</v>
      </c>
      <c r="W353" t="s">
        <v>263</v>
      </c>
      <c r="X353" t="s">
        <v>301</v>
      </c>
      <c r="Y353" s="4" t="s">
        <v>293</v>
      </c>
      <c r="Z353" s="4" t="s">
        <v>304</v>
      </c>
      <c r="AA353" s="4" t="s">
        <v>321</v>
      </c>
      <c r="AB353" s="4" t="s">
        <v>322</v>
      </c>
      <c r="AC353" s="8" t="s">
        <v>320</v>
      </c>
    </row>
    <row r="354" spans="1:29" x14ac:dyDescent="0.25">
      <c r="A354">
        <v>72</v>
      </c>
      <c r="B354" t="s">
        <v>287</v>
      </c>
      <c r="C354">
        <v>1</v>
      </c>
      <c r="D354">
        <v>2</v>
      </c>
      <c r="E354" t="s">
        <v>213</v>
      </c>
      <c r="F354" t="s">
        <v>224</v>
      </c>
      <c r="G354" t="s">
        <v>305</v>
      </c>
      <c r="H354" t="s">
        <v>306</v>
      </c>
      <c r="I354" t="s">
        <v>273</v>
      </c>
      <c r="J354" t="s">
        <v>53</v>
      </c>
      <c r="K354" s="12">
        <v>2</v>
      </c>
      <c r="N354" s="24">
        <v>4.8</v>
      </c>
      <c r="O354" s="12">
        <v>3</v>
      </c>
      <c r="R354" s="24">
        <v>5</v>
      </c>
      <c r="S354" t="s">
        <v>52</v>
      </c>
      <c r="T354">
        <v>0</v>
      </c>
      <c r="U354">
        <v>0</v>
      </c>
      <c r="V354" t="s">
        <v>329</v>
      </c>
      <c r="W354" s="4" t="s">
        <v>292</v>
      </c>
      <c r="X354" s="4" t="s">
        <v>303</v>
      </c>
      <c r="Y354" t="s">
        <v>291</v>
      </c>
      <c r="Z354" s="4" t="s">
        <v>302</v>
      </c>
      <c r="AA354" s="4" t="s">
        <v>321</v>
      </c>
      <c r="AB354" s="4" t="s">
        <v>322</v>
      </c>
      <c r="AC354" s="8" t="s">
        <v>320</v>
      </c>
    </row>
    <row r="355" spans="1:29" x14ac:dyDescent="0.25">
      <c r="A355">
        <v>72</v>
      </c>
      <c r="B355" t="s">
        <v>287</v>
      </c>
      <c r="C355">
        <v>1</v>
      </c>
      <c r="D355">
        <v>2</v>
      </c>
      <c r="E355" t="s">
        <v>213</v>
      </c>
      <c r="F355" t="s">
        <v>224</v>
      </c>
      <c r="G355" t="s">
        <v>305</v>
      </c>
      <c r="H355" t="s">
        <v>306</v>
      </c>
      <c r="I355" t="s">
        <v>273</v>
      </c>
      <c r="J355" t="s">
        <v>217</v>
      </c>
      <c r="K355" s="12">
        <v>2</v>
      </c>
      <c r="N355" s="24">
        <f>5.2-N354</f>
        <v>0.40000000000000036</v>
      </c>
      <c r="O355" s="12">
        <v>3</v>
      </c>
      <c r="R355" s="24">
        <f>5.7-R354</f>
        <v>0.70000000000000018</v>
      </c>
      <c r="S355" t="s">
        <v>52</v>
      </c>
      <c r="T355">
        <v>0</v>
      </c>
      <c r="U355">
        <v>0</v>
      </c>
      <c r="V355" t="s">
        <v>329</v>
      </c>
      <c r="W355" s="4" t="s">
        <v>292</v>
      </c>
      <c r="X355" s="4" t="s">
        <v>303</v>
      </c>
      <c r="Y355" t="s">
        <v>291</v>
      </c>
      <c r="Z355" s="4" t="s">
        <v>302</v>
      </c>
      <c r="AA355" s="4" t="s">
        <v>321</v>
      </c>
      <c r="AB355" s="4" t="s">
        <v>322</v>
      </c>
      <c r="AC355" s="8" t="s">
        <v>320</v>
      </c>
    </row>
    <row r="356" spans="1:29" x14ac:dyDescent="0.25">
      <c r="A356">
        <v>72</v>
      </c>
      <c r="B356" t="s">
        <v>287</v>
      </c>
      <c r="C356">
        <v>1</v>
      </c>
      <c r="D356">
        <v>2</v>
      </c>
      <c r="E356" t="s">
        <v>213</v>
      </c>
      <c r="F356" t="s">
        <v>224</v>
      </c>
      <c r="G356" t="s">
        <v>305</v>
      </c>
      <c r="H356" t="s">
        <v>306</v>
      </c>
      <c r="I356" t="s">
        <v>273</v>
      </c>
      <c r="J356" t="s">
        <v>53</v>
      </c>
      <c r="K356" s="12">
        <v>2</v>
      </c>
      <c r="N356" s="24">
        <v>4.8</v>
      </c>
      <c r="O356" s="12">
        <v>4</v>
      </c>
      <c r="R356" s="24">
        <v>5</v>
      </c>
      <c r="S356" t="s">
        <v>52</v>
      </c>
      <c r="T356">
        <v>0</v>
      </c>
      <c r="U356">
        <v>0</v>
      </c>
      <c r="V356" t="s">
        <v>327</v>
      </c>
      <c r="W356" s="4" t="s">
        <v>292</v>
      </c>
      <c r="X356" s="4" t="s">
        <v>303</v>
      </c>
      <c r="Y356" s="4" t="s">
        <v>293</v>
      </c>
      <c r="Z356" s="4" t="s">
        <v>304</v>
      </c>
      <c r="AA356" s="4" t="s">
        <v>321</v>
      </c>
      <c r="AB356" s="4" t="s">
        <v>322</v>
      </c>
      <c r="AC356" s="8" t="s">
        <v>320</v>
      </c>
    </row>
    <row r="357" spans="1:29" x14ac:dyDescent="0.25">
      <c r="A357">
        <v>72</v>
      </c>
      <c r="B357" t="s">
        <v>287</v>
      </c>
      <c r="C357">
        <v>1</v>
      </c>
      <c r="D357">
        <v>2</v>
      </c>
      <c r="E357" t="s">
        <v>213</v>
      </c>
      <c r="F357" t="s">
        <v>224</v>
      </c>
      <c r="G357" t="s">
        <v>305</v>
      </c>
      <c r="H357" t="s">
        <v>306</v>
      </c>
      <c r="I357" t="s">
        <v>273</v>
      </c>
      <c r="J357" t="s">
        <v>217</v>
      </c>
      <c r="K357" s="12">
        <v>2</v>
      </c>
      <c r="N357" s="24">
        <f>5.2-N356</f>
        <v>0.40000000000000036</v>
      </c>
      <c r="O357" s="12">
        <v>4</v>
      </c>
      <c r="R357" s="24">
        <v>0.5</v>
      </c>
      <c r="S357" t="s">
        <v>52</v>
      </c>
      <c r="T357">
        <v>0</v>
      </c>
      <c r="U357">
        <v>0</v>
      </c>
      <c r="V357" t="s">
        <v>327</v>
      </c>
      <c r="W357" s="4" t="s">
        <v>292</v>
      </c>
      <c r="X357" s="4" t="s">
        <v>303</v>
      </c>
      <c r="Y357" s="4" t="s">
        <v>293</v>
      </c>
      <c r="Z357" s="4" t="s">
        <v>304</v>
      </c>
      <c r="AA357" s="4" t="s">
        <v>321</v>
      </c>
      <c r="AB357" s="4" t="s">
        <v>322</v>
      </c>
      <c r="AC357" s="8" t="s">
        <v>320</v>
      </c>
    </row>
    <row r="358" spans="1:29" x14ac:dyDescent="0.25">
      <c r="A358">
        <v>72</v>
      </c>
      <c r="B358" t="s">
        <v>287</v>
      </c>
      <c r="C358">
        <v>1</v>
      </c>
      <c r="D358">
        <v>2</v>
      </c>
      <c r="E358" t="s">
        <v>213</v>
      </c>
      <c r="F358" t="s">
        <v>224</v>
      </c>
      <c r="G358" t="s">
        <v>305</v>
      </c>
      <c r="H358" t="s">
        <v>306</v>
      </c>
      <c r="I358" t="s">
        <v>273</v>
      </c>
      <c r="J358" t="s">
        <v>53</v>
      </c>
      <c r="K358" s="12">
        <v>3</v>
      </c>
      <c r="N358" s="24">
        <v>5</v>
      </c>
      <c r="O358" s="12">
        <v>4</v>
      </c>
      <c r="R358" s="24">
        <v>5</v>
      </c>
      <c r="S358" t="s">
        <v>52</v>
      </c>
      <c r="T358">
        <v>0</v>
      </c>
      <c r="U358">
        <v>0</v>
      </c>
      <c r="V358" t="s">
        <v>330</v>
      </c>
      <c r="W358" t="s">
        <v>291</v>
      </c>
      <c r="X358" s="4" t="s">
        <v>302</v>
      </c>
      <c r="Y358" s="4" t="s">
        <v>293</v>
      </c>
      <c r="Z358" s="4" t="s">
        <v>304</v>
      </c>
      <c r="AA358" s="4" t="s">
        <v>321</v>
      </c>
      <c r="AB358" s="4" t="s">
        <v>322</v>
      </c>
      <c r="AC358" s="8" t="s">
        <v>320</v>
      </c>
    </row>
    <row r="359" spans="1:29" x14ac:dyDescent="0.25">
      <c r="A359">
        <v>72</v>
      </c>
      <c r="B359" t="s">
        <v>287</v>
      </c>
      <c r="C359">
        <v>1</v>
      </c>
      <c r="D359">
        <v>2</v>
      </c>
      <c r="E359" t="s">
        <v>213</v>
      </c>
      <c r="F359" t="s">
        <v>224</v>
      </c>
      <c r="G359" t="s">
        <v>305</v>
      </c>
      <c r="H359" t="s">
        <v>306</v>
      </c>
      <c r="I359" t="s">
        <v>273</v>
      </c>
      <c r="J359" t="s">
        <v>217</v>
      </c>
      <c r="K359" s="12">
        <v>3</v>
      </c>
      <c r="N359" s="24">
        <f>5.7-N358</f>
        <v>0.70000000000000018</v>
      </c>
      <c r="O359" s="12">
        <v>4</v>
      </c>
      <c r="R359" s="24">
        <v>0.5</v>
      </c>
      <c r="S359" t="s">
        <v>52</v>
      </c>
      <c r="T359">
        <v>0</v>
      </c>
      <c r="U359">
        <v>0</v>
      </c>
      <c r="V359" t="s">
        <v>330</v>
      </c>
      <c r="W359" t="s">
        <v>291</v>
      </c>
      <c r="X359" s="4" t="s">
        <v>302</v>
      </c>
      <c r="Y359" s="4" t="s">
        <v>293</v>
      </c>
      <c r="Z359" s="4" t="s">
        <v>304</v>
      </c>
      <c r="AA359" s="4" t="s">
        <v>321</v>
      </c>
      <c r="AB359" s="4" t="s">
        <v>322</v>
      </c>
      <c r="AC359" s="8" t="s">
        <v>320</v>
      </c>
    </row>
    <row r="360" spans="1:29" x14ac:dyDescent="0.25">
      <c r="A360">
        <v>72</v>
      </c>
      <c r="B360" t="s">
        <v>287</v>
      </c>
      <c r="C360">
        <v>2</v>
      </c>
      <c r="D360">
        <v>2</v>
      </c>
      <c r="E360" t="s">
        <v>213</v>
      </c>
      <c r="F360" t="s">
        <v>224</v>
      </c>
      <c r="G360" t="s">
        <v>305</v>
      </c>
      <c r="H360" t="s">
        <v>306</v>
      </c>
      <c r="I360" t="s">
        <v>273</v>
      </c>
      <c r="J360" t="s">
        <v>53</v>
      </c>
      <c r="K360" s="12">
        <v>1</v>
      </c>
      <c r="N360" s="24">
        <v>5.7</v>
      </c>
      <c r="O360" s="12">
        <v>2</v>
      </c>
      <c r="R360" s="24">
        <v>5.3</v>
      </c>
      <c r="S360" t="s">
        <v>52</v>
      </c>
      <c r="T360">
        <v>0</v>
      </c>
      <c r="U360">
        <v>0</v>
      </c>
      <c r="V360" t="s">
        <v>325</v>
      </c>
      <c r="W360" t="s">
        <v>263</v>
      </c>
      <c r="X360" t="s">
        <v>301</v>
      </c>
      <c r="Y360" s="4" t="s">
        <v>292</v>
      </c>
      <c r="Z360" s="4" t="s">
        <v>303</v>
      </c>
      <c r="AA360" s="4" t="s">
        <v>321</v>
      </c>
      <c r="AB360" s="4" t="s">
        <v>322</v>
      </c>
      <c r="AC360" s="8" t="s">
        <v>320</v>
      </c>
    </row>
    <row r="361" spans="1:29" x14ac:dyDescent="0.25">
      <c r="A361">
        <v>72</v>
      </c>
      <c r="B361" t="s">
        <v>287</v>
      </c>
      <c r="C361">
        <v>2</v>
      </c>
      <c r="D361">
        <v>2</v>
      </c>
      <c r="E361" t="s">
        <v>213</v>
      </c>
      <c r="F361" t="s">
        <v>224</v>
      </c>
      <c r="G361" t="s">
        <v>305</v>
      </c>
      <c r="H361" t="s">
        <v>306</v>
      </c>
      <c r="I361" t="s">
        <v>273</v>
      </c>
      <c r="J361" t="s">
        <v>217</v>
      </c>
      <c r="K361" s="12">
        <v>1</v>
      </c>
      <c r="N361" s="24">
        <f>6.7-N360</f>
        <v>1</v>
      </c>
      <c r="O361" s="12">
        <v>2</v>
      </c>
      <c r="R361" s="24">
        <f>6.4-R360</f>
        <v>1.1000000000000005</v>
      </c>
      <c r="S361" t="s">
        <v>52</v>
      </c>
      <c r="T361">
        <v>0</v>
      </c>
      <c r="U361">
        <v>0</v>
      </c>
      <c r="V361" t="s">
        <v>325</v>
      </c>
      <c r="W361" t="s">
        <v>263</v>
      </c>
      <c r="X361" t="s">
        <v>301</v>
      </c>
      <c r="Y361" s="4" t="s">
        <v>292</v>
      </c>
      <c r="Z361" s="4" t="s">
        <v>303</v>
      </c>
      <c r="AA361" s="4" t="s">
        <v>321</v>
      </c>
      <c r="AB361" s="4" t="s">
        <v>322</v>
      </c>
      <c r="AC361" s="8" t="s">
        <v>320</v>
      </c>
    </row>
    <row r="362" spans="1:29" x14ac:dyDescent="0.25">
      <c r="A362">
        <v>72</v>
      </c>
      <c r="B362" t="s">
        <v>287</v>
      </c>
      <c r="C362">
        <v>2</v>
      </c>
      <c r="D362">
        <v>2</v>
      </c>
      <c r="E362" t="s">
        <v>213</v>
      </c>
      <c r="F362" t="s">
        <v>224</v>
      </c>
      <c r="G362" t="s">
        <v>305</v>
      </c>
      <c r="H362" t="s">
        <v>306</v>
      </c>
      <c r="I362" t="s">
        <v>273</v>
      </c>
      <c r="J362" t="s">
        <v>53</v>
      </c>
      <c r="K362" s="12">
        <v>1</v>
      </c>
      <c r="N362" s="24">
        <v>5.7</v>
      </c>
      <c r="O362" s="12">
        <v>3</v>
      </c>
      <c r="R362" s="24">
        <v>3.8</v>
      </c>
      <c r="S362" t="s">
        <v>52</v>
      </c>
      <c r="T362">
        <v>0</v>
      </c>
      <c r="U362">
        <v>0</v>
      </c>
      <c r="V362" t="s">
        <v>328</v>
      </c>
      <c r="W362" t="s">
        <v>263</v>
      </c>
      <c r="X362" t="s">
        <v>301</v>
      </c>
      <c r="Y362" t="s">
        <v>291</v>
      </c>
      <c r="Z362" s="4" t="s">
        <v>302</v>
      </c>
      <c r="AA362" s="4" t="s">
        <v>321</v>
      </c>
      <c r="AB362" s="4" t="s">
        <v>322</v>
      </c>
      <c r="AC362" s="8" t="s">
        <v>320</v>
      </c>
    </row>
    <row r="363" spans="1:29" x14ac:dyDescent="0.25">
      <c r="A363">
        <v>72</v>
      </c>
      <c r="B363" t="s">
        <v>287</v>
      </c>
      <c r="C363">
        <v>2</v>
      </c>
      <c r="D363">
        <v>2</v>
      </c>
      <c r="E363" t="s">
        <v>213</v>
      </c>
      <c r="F363" t="s">
        <v>224</v>
      </c>
      <c r="G363" t="s">
        <v>305</v>
      </c>
      <c r="H363" t="s">
        <v>306</v>
      </c>
      <c r="I363" t="s">
        <v>273</v>
      </c>
      <c r="J363" t="s">
        <v>217</v>
      </c>
      <c r="K363" s="12">
        <v>1</v>
      </c>
      <c r="N363" s="24">
        <f>6.7-N362</f>
        <v>1</v>
      </c>
      <c r="O363" s="12">
        <v>3</v>
      </c>
      <c r="R363" s="24">
        <f>4.5-R362</f>
        <v>0.70000000000000018</v>
      </c>
      <c r="S363" t="s">
        <v>52</v>
      </c>
      <c r="T363">
        <v>0</v>
      </c>
      <c r="U363">
        <v>0</v>
      </c>
      <c r="V363" t="s">
        <v>328</v>
      </c>
      <c r="W363" t="s">
        <v>263</v>
      </c>
      <c r="X363" t="s">
        <v>301</v>
      </c>
      <c r="Y363" t="s">
        <v>291</v>
      </c>
      <c r="Z363" s="4" t="s">
        <v>302</v>
      </c>
      <c r="AA363" s="4" t="s">
        <v>321</v>
      </c>
      <c r="AB363" s="4" t="s">
        <v>322</v>
      </c>
      <c r="AC363" s="8" t="s">
        <v>320</v>
      </c>
    </row>
    <row r="364" spans="1:29" x14ac:dyDescent="0.25">
      <c r="A364">
        <v>72</v>
      </c>
      <c r="B364" t="s">
        <v>287</v>
      </c>
      <c r="C364">
        <v>2</v>
      </c>
      <c r="D364">
        <v>2</v>
      </c>
      <c r="E364" t="s">
        <v>213</v>
      </c>
      <c r="F364" t="s">
        <v>224</v>
      </c>
      <c r="G364" t="s">
        <v>305</v>
      </c>
      <c r="H364" t="s">
        <v>306</v>
      </c>
      <c r="I364" t="s">
        <v>273</v>
      </c>
      <c r="J364" t="s">
        <v>53</v>
      </c>
      <c r="K364" s="12">
        <v>1</v>
      </c>
      <c r="N364" s="24">
        <v>5.7</v>
      </c>
      <c r="O364" s="12">
        <v>4</v>
      </c>
      <c r="R364" s="24">
        <v>3.9</v>
      </c>
      <c r="S364" t="s">
        <v>52</v>
      </c>
      <c r="T364">
        <v>0</v>
      </c>
      <c r="U364">
        <v>0</v>
      </c>
      <c r="V364" t="s">
        <v>326</v>
      </c>
      <c r="W364" t="s">
        <v>263</v>
      </c>
      <c r="X364" t="s">
        <v>301</v>
      </c>
      <c r="Y364" s="4" t="s">
        <v>293</v>
      </c>
      <c r="Z364" s="4" t="s">
        <v>304</v>
      </c>
      <c r="AA364" s="4" t="s">
        <v>321</v>
      </c>
      <c r="AB364" s="4" t="s">
        <v>322</v>
      </c>
      <c r="AC364" s="8" t="s">
        <v>320</v>
      </c>
    </row>
    <row r="365" spans="1:29" x14ac:dyDescent="0.25">
      <c r="A365">
        <v>72</v>
      </c>
      <c r="B365" t="s">
        <v>287</v>
      </c>
      <c r="C365">
        <v>2</v>
      </c>
      <c r="D365">
        <v>2</v>
      </c>
      <c r="E365" t="s">
        <v>213</v>
      </c>
      <c r="F365" t="s">
        <v>224</v>
      </c>
      <c r="G365" t="s">
        <v>305</v>
      </c>
      <c r="H365" t="s">
        <v>306</v>
      </c>
      <c r="I365" t="s">
        <v>273</v>
      </c>
      <c r="J365" t="s">
        <v>217</v>
      </c>
      <c r="K365" s="12">
        <v>1</v>
      </c>
      <c r="N365" s="24">
        <f>6.7-N364</f>
        <v>1</v>
      </c>
      <c r="O365" s="12">
        <v>4</v>
      </c>
      <c r="R365" s="24">
        <f>4.7-R364</f>
        <v>0.80000000000000027</v>
      </c>
      <c r="S365" t="s">
        <v>52</v>
      </c>
      <c r="T365">
        <v>0</v>
      </c>
      <c r="U365">
        <v>0</v>
      </c>
      <c r="V365" t="s">
        <v>326</v>
      </c>
      <c r="W365" t="s">
        <v>263</v>
      </c>
      <c r="X365" t="s">
        <v>301</v>
      </c>
      <c r="Y365" s="4" t="s">
        <v>293</v>
      </c>
      <c r="Z365" s="4" t="s">
        <v>304</v>
      </c>
      <c r="AA365" s="4" t="s">
        <v>321</v>
      </c>
      <c r="AB365" s="4" t="s">
        <v>322</v>
      </c>
      <c r="AC365" s="8" t="s">
        <v>320</v>
      </c>
    </row>
    <row r="366" spans="1:29" x14ac:dyDescent="0.25">
      <c r="A366">
        <v>72</v>
      </c>
      <c r="B366" t="s">
        <v>287</v>
      </c>
      <c r="C366">
        <v>2</v>
      </c>
      <c r="D366">
        <v>2</v>
      </c>
      <c r="E366" t="s">
        <v>213</v>
      </c>
      <c r="F366" t="s">
        <v>224</v>
      </c>
      <c r="G366" t="s">
        <v>305</v>
      </c>
      <c r="H366" t="s">
        <v>306</v>
      </c>
      <c r="I366" t="s">
        <v>273</v>
      </c>
      <c r="J366" t="s">
        <v>53</v>
      </c>
      <c r="K366" s="12">
        <v>2</v>
      </c>
      <c r="N366" s="24">
        <v>5.3</v>
      </c>
      <c r="O366" s="12">
        <v>3</v>
      </c>
      <c r="R366" s="24">
        <v>3.8</v>
      </c>
      <c r="S366" t="s">
        <v>52</v>
      </c>
      <c r="T366">
        <v>0</v>
      </c>
      <c r="U366">
        <v>0</v>
      </c>
      <c r="V366" t="s">
        <v>329</v>
      </c>
      <c r="W366" s="4" t="s">
        <v>292</v>
      </c>
      <c r="X366" s="4" t="s">
        <v>303</v>
      </c>
      <c r="Y366" t="s">
        <v>291</v>
      </c>
      <c r="Z366" s="4" t="s">
        <v>302</v>
      </c>
      <c r="AA366" s="4" t="s">
        <v>321</v>
      </c>
      <c r="AB366" s="4" t="s">
        <v>322</v>
      </c>
      <c r="AC366" s="8" t="s">
        <v>320</v>
      </c>
    </row>
    <row r="367" spans="1:29" x14ac:dyDescent="0.25">
      <c r="A367">
        <v>72</v>
      </c>
      <c r="B367" t="s">
        <v>287</v>
      </c>
      <c r="C367">
        <v>2</v>
      </c>
      <c r="D367">
        <v>2</v>
      </c>
      <c r="E367" t="s">
        <v>213</v>
      </c>
      <c r="F367" t="s">
        <v>224</v>
      </c>
      <c r="G367" t="s">
        <v>305</v>
      </c>
      <c r="H367" t="s">
        <v>306</v>
      </c>
      <c r="I367" t="s">
        <v>273</v>
      </c>
      <c r="J367" t="s">
        <v>217</v>
      </c>
      <c r="K367" s="12">
        <v>2</v>
      </c>
      <c r="N367" s="24">
        <f>6.4-N366</f>
        <v>1.1000000000000005</v>
      </c>
      <c r="O367" s="12">
        <v>3</v>
      </c>
      <c r="R367" s="24">
        <f>4.5-R366</f>
        <v>0.70000000000000018</v>
      </c>
      <c r="S367" t="s">
        <v>52</v>
      </c>
      <c r="T367">
        <v>0</v>
      </c>
      <c r="U367">
        <v>0</v>
      </c>
      <c r="V367" t="s">
        <v>329</v>
      </c>
      <c r="W367" s="4" t="s">
        <v>292</v>
      </c>
      <c r="X367" s="4" t="s">
        <v>303</v>
      </c>
      <c r="Y367" t="s">
        <v>291</v>
      </c>
      <c r="Z367" s="4" t="s">
        <v>302</v>
      </c>
      <c r="AA367" s="4" t="s">
        <v>321</v>
      </c>
      <c r="AB367" s="4" t="s">
        <v>322</v>
      </c>
      <c r="AC367" s="8" t="s">
        <v>320</v>
      </c>
    </row>
    <row r="368" spans="1:29" x14ac:dyDescent="0.25">
      <c r="A368">
        <v>72</v>
      </c>
      <c r="B368" t="s">
        <v>287</v>
      </c>
      <c r="C368">
        <v>2</v>
      </c>
      <c r="D368">
        <v>2</v>
      </c>
      <c r="E368" t="s">
        <v>213</v>
      </c>
      <c r="F368" t="s">
        <v>224</v>
      </c>
      <c r="G368" t="s">
        <v>305</v>
      </c>
      <c r="H368" t="s">
        <v>306</v>
      </c>
      <c r="I368" t="s">
        <v>273</v>
      </c>
      <c r="J368" t="s">
        <v>53</v>
      </c>
      <c r="K368" s="12">
        <v>2</v>
      </c>
      <c r="N368" s="24">
        <v>5.3</v>
      </c>
      <c r="O368" s="12">
        <v>4</v>
      </c>
      <c r="R368" s="24">
        <v>3.9</v>
      </c>
      <c r="S368" t="s">
        <v>52</v>
      </c>
      <c r="T368">
        <v>0</v>
      </c>
      <c r="U368">
        <v>0</v>
      </c>
      <c r="V368" t="s">
        <v>327</v>
      </c>
      <c r="W368" s="4" t="s">
        <v>292</v>
      </c>
      <c r="X368" s="4" t="s">
        <v>303</v>
      </c>
      <c r="Y368" s="4" t="s">
        <v>293</v>
      </c>
      <c r="Z368" s="4" t="s">
        <v>304</v>
      </c>
      <c r="AA368" s="4" t="s">
        <v>321</v>
      </c>
      <c r="AB368" s="4" t="s">
        <v>322</v>
      </c>
      <c r="AC368" s="8" t="s">
        <v>320</v>
      </c>
    </row>
    <row r="369" spans="1:29" x14ac:dyDescent="0.25">
      <c r="A369">
        <v>72</v>
      </c>
      <c r="B369" t="s">
        <v>287</v>
      </c>
      <c r="C369">
        <v>2</v>
      </c>
      <c r="D369">
        <v>2</v>
      </c>
      <c r="E369" t="s">
        <v>213</v>
      </c>
      <c r="F369" t="s">
        <v>224</v>
      </c>
      <c r="G369" t="s">
        <v>305</v>
      </c>
      <c r="H369" t="s">
        <v>306</v>
      </c>
      <c r="I369" t="s">
        <v>273</v>
      </c>
      <c r="J369" t="s">
        <v>217</v>
      </c>
      <c r="K369" s="12">
        <v>2</v>
      </c>
      <c r="N369" s="24">
        <f>6.4-N368</f>
        <v>1.1000000000000005</v>
      </c>
      <c r="O369" s="12">
        <v>4</v>
      </c>
      <c r="R369" s="24">
        <f>4.7-R368</f>
        <v>0.80000000000000027</v>
      </c>
      <c r="S369" t="s">
        <v>52</v>
      </c>
      <c r="T369">
        <v>0</v>
      </c>
      <c r="U369">
        <v>0</v>
      </c>
      <c r="V369" t="s">
        <v>327</v>
      </c>
      <c r="W369" s="4" t="s">
        <v>292</v>
      </c>
      <c r="X369" s="4" t="s">
        <v>303</v>
      </c>
      <c r="Y369" s="4" t="s">
        <v>293</v>
      </c>
      <c r="Z369" s="4" t="s">
        <v>304</v>
      </c>
      <c r="AA369" s="4" t="s">
        <v>321</v>
      </c>
      <c r="AB369" s="4" t="s">
        <v>322</v>
      </c>
      <c r="AC369" s="8" t="s">
        <v>320</v>
      </c>
    </row>
    <row r="370" spans="1:29" x14ac:dyDescent="0.25">
      <c r="A370">
        <v>72</v>
      </c>
      <c r="B370" t="s">
        <v>287</v>
      </c>
      <c r="C370">
        <v>2</v>
      </c>
      <c r="D370">
        <v>2</v>
      </c>
      <c r="E370" t="s">
        <v>213</v>
      </c>
      <c r="F370" t="s">
        <v>224</v>
      </c>
      <c r="G370" t="s">
        <v>305</v>
      </c>
      <c r="H370" t="s">
        <v>306</v>
      </c>
      <c r="I370" t="s">
        <v>273</v>
      </c>
      <c r="J370" t="s">
        <v>53</v>
      </c>
      <c r="K370" s="12">
        <v>3</v>
      </c>
      <c r="N370" s="24">
        <v>3.8</v>
      </c>
      <c r="O370" s="12">
        <v>4</v>
      </c>
      <c r="R370" s="24">
        <v>3.9</v>
      </c>
      <c r="S370" t="s">
        <v>52</v>
      </c>
      <c r="T370">
        <v>0</v>
      </c>
      <c r="U370">
        <v>0</v>
      </c>
      <c r="V370" t="s">
        <v>330</v>
      </c>
      <c r="W370" t="s">
        <v>291</v>
      </c>
      <c r="X370" s="4" t="s">
        <v>302</v>
      </c>
      <c r="Y370" s="4" t="s">
        <v>293</v>
      </c>
      <c r="Z370" s="4" t="s">
        <v>304</v>
      </c>
      <c r="AA370" s="4" t="s">
        <v>321</v>
      </c>
      <c r="AB370" s="4" t="s">
        <v>322</v>
      </c>
      <c r="AC370" s="8" t="s">
        <v>320</v>
      </c>
    </row>
    <row r="371" spans="1:29" x14ac:dyDescent="0.25">
      <c r="A371">
        <v>72</v>
      </c>
      <c r="B371" t="s">
        <v>287</v>
      </c>
      <c r="C371">
        <v>2</v>
      </c>
      <c r="D371">
        <v>2</v>
      </c>
      <c r="E371" t="s">
        <v>213</v>
      </c>
      <c r="F371" t="s">
        <v>224</v>
      </c>
      <c r="G371" t="s">
        <v>305</v>
      </c>
      <c r="H371" t="s">
        <v>306</v>
      </c>
      <c r="I371" t="s">
        <v>273</v>
      </c>
      <c r="J371" t="s">
        <v>217</v>
      </c>
      <c r="K371" s="12">
        <v>3</v>
      </c>
      <c r="N371" s="24">
        <f>4.5-N370</f>
        <v>0.70000000000000018</v>
      </c>
      <c r="O371" s="12">
        <v>4</v>
      </c>
      <c r="R371" s="24">
        <f>4.7-R370</f>
        <v>0.80000000000000027</v>
      </c>
      <c r="S371" t="s">
        <v>52</v>
      </c>
      <c r="T371">
        <v>0</v>
      </c>
      <c r="U371">
        <v>0</v>
      </c>
      <c r="V371" t="s">
        <v>330</v>
      </c>
      <c r="W371" t="s">
        <v>291</v>
      </c>
      <c r="X371" s="4" t="s">
        <v>302</v>
      </c>
      <c r="Y371" s="4" t="s">
        <v>293</v>
      </c>
      <c r="Z371" s="4" t="s">
        <v>304</v>
      </c>
      <c r="AA371" s="4" t="s">
        <v>321</v>
      </c>
      <c r="AB371" s="4" t="s">
        <v>322</v>
      </c>
      <c r="AC371" s="8" t="s">
        <v>320</v>
      </c>
    </row>
    <row r="372" spans="1:29" x14ac:dyDescent="0.25">
      <c r="A372"/>
      <c r="B372"/>
    </row>
    <row r="373" spans="1:29" x14ac:dyDescent="0.25">
      <c r="A373">
        <v>72</v>
      </c>
      <c r="B373" t="s">
        <v>287</v>
      </c>
      <c r="C373">
        <v>1</v>
      </c>
      <c r="D373">
        <v>1</v>
      </c>
      <c r="E373" t="s">
        <v>213</v>
      </c>
      <c r="F373" t="s">
        <v>224</v>
      </c>
      <c r="G373" t="s">
        <v>307</v>
      </c>
      <c r="H373" t="s">
        <v>308</v>
      </c>
      <c r="I373" t="s">
        <v>273</v>
      </c>
      <c r="J373" t="s">
        <v>53</v>
      </c>
      <c r="K373" s="12">
        <v>1</v>
      </c>
      <c r="N373" s="26">
        <v>1.4999999999999999E-2</v>
      </c>
      <c r="O373" s="12">
        <v>2</v>
      </c>
      <c r="R373" s="26">
        <v>2.5999999999999999E-2</v>
      </c>
      <c r="S373" t="s">
        <v>52</v>
      </c>
      <c r="T373">
        <v>0</v>
      </c>
      <c r="U373">
        <v>0</v>
      </c>
      <c r="V373" t="s">
        <v>325</v>
      </c>
      <c r="W373" t="s">
        <v>263</v>
      </c>
      <c r="X373" t="s">
        <v>301</v>
      </c>
      <c r="Y373" s="4" t="s">
        <v>292</v>
      </c>
      <c r="Z373" s="4" t="s">
        <v>303</v>
      </c>
      <c r="AA373" s="4" t="s">
        <v>324</v>
      </c>
      <c r="AB373" t="s">
        <v>323</v>
      </c>
      <c r="AC373" s="8" t="s">
        <v>323</v>
      </c>
    </row>
    <row r="374" spans="1:29" x14ac:dyDescent="0.25">
      <c r="A374">
        <v>72</v>
      </c>
      <c r="B374" t="s">
        <v>287</v>
      </c>
      <c r="C374">
        <v>1</v>
      </c>
      <c r="D374">
        <v>1</v>
      </c>
      <c r="E374" t="s">
        <v>213</v>
      </c>
      <c r="F374" t="s">
        <v>224</v>
      </c>
      <c r="G374" t="s">
        <v>307</v>
      </c>
      <c r="H374" t="s">
        <v>308</v>
      </c>
      <c r="I374" t="s">
        <v>273</v>
      </c>
      <c r="J374" t="s">
        <v>217</v>
      </c>
      <c r="K374" s="12">
        <v>1</v>
      </c>
      <c r="N374" s="26">
        <f>0.028-N373</f>
        <v>1.3000000000000001E-2</v>
      </c>
      <c r="O374" s="12">
        <v>2</v>
      </c>
      <c r="R374" s="26">
        <f>0.051-R373</f>
        <v>2.4999999999999998E-2</v>
      </c>
      <c r="S374" t="s">
        <v>52</v>
      </c>
      <c r="T374">
        <v>0</v>
      </c>
      <c r="U374">
        <v>0</v>
      </c>
      <c r="V374" t="s">
        <v>325</v>
      </c>
      <c r="W374" t="s">
        <v>263</v>
      </c>
      <c r="X374" t="s">
        <v>301</v>
      </c>
      <c r="Y374" s="4" t="s">
        <v>292</v>
      </c>
      <c r="Z374" s="4" t="s">
        <v>303</v>
      </c>
      <c r="AA374" s="4" t="s">
        <v>324</v>
      </c>
      <c r="AB374" t="s">
        <v>323</v>
      </c>
      <c r="AC374" s="8" t="s">
        <v>323</v>
      </c>
    </row>
    <row r="375" spans="1:29" x14ac:dyDescent="0.25">
      <c r="A375">
        <v>72</v>
      </c>
      <c r="B375" t="s">
        <v>287</v>
      </c>
      <c r="C375">
        <v>1</v>
      </c>
      <c r="D375">
        <v>1</v>
      </c>
      <c r="E375" t="s">
        <v>213</v>
      </c>
      <c r="F375" t="s">
        <v>224</v>
      </c>
      <c r="G375" t="s">
        <v>307</v>
      </c>
      <c r="H375" t="s">
        <v>308</v>
      </c>
      <c r="I375" t="s">
        <v>273</v>
      </c>
      <c r="J375" t="s">
        <v>53</v>
      </c>
      <c r="K375" s="12">
        <v>1</v>
      </c>
      <c r="N375" s="26">
        <v>1.4999999999999999E-2</v>
      </c>
      <c r="O375" s="12">
        <v>3</v>
      </c>
      <c r="R375" s="26">
        <v>4.0000000000000001E-3</v>
      </c>
      <c r="S375" t="s">
        <v>52</v>
      </c>
      <c r="T375">
        <v>0</v>
      </c>
      <c r="U375">
        <v>0</v>
      </c>
      <c r="V375" t="s">
        <v>328</v>
      </c>
      <c r="W375" t="s">
        <v>263</v>
      </c>
      <c r="X375" t="s">
        <v>301</v>
      </c>
      <c r="Y375" t="s">
        <v>291</v>
      </c>
      <c r="Z375" s="4" t="s">
        <v>302</v>
      </c>
      <c r="AA375" s="4" t="s">
        <v>324</v>
      </c>
      <c r="AB375" t="s">
        <v>323</v>
      </c>
      <c r="AC375" s="8" t="s">
        <v>323</v>
      </c>
    </row>
    <row r="376" spans="1:29" x14ac:dyDescent="0.25">
      <c r="A376">
        <v>72</v>
      </c>
      <c r="B376" t="s">
        <v>287</v>
      </c>
      <c r="C376">
        <v>1</v>
      </c>
      <c r="D376">
        <v>1</v>
      </c>
      <c r="E376" t="s">
        <v>213</v>
      </c>
      <c r="F376" t="s">
        <v>224</v>
      </c>
      <c r="G376" t="s">
        <v>307</v>
      </c>
      <c r="H376" t="s">
        <v>308</v>
      </c>
      <c r="I376" t="s">
        <v>273</v>
      </c>
      <c r="J376" t="s">
        <v>217</v>
      </c>
      <c r="K376" s="12">
        <v>1</v>
      </c>
      <c r="N376" s="26">
        <f>0.028-N375</f>
        <v>1.3000000000000001E-2</v>
      </c>
      <c r="O376" s="12">
        <v>3</v>
      </c>
      <c r="R376" s="26">
        <f>0.008-R375</f>
        <v>4.0000000000000001E-3</v>
      </c>
      <c r="S376" t="s">
        <v>52</v>
      </c>
      <c r="T376">
        <v>0</v>
      </c>
      <c r="U376">
        <v>0</v>
      </c>
      <c r="V376" t="s">
        <v>328</v>
      </c>
      <c r="W376" t="s">
        <v>263</v>
      </c>
      <c r="X376" t="s">
        <v>301</v>
      </c>
      <c r="Y376" t="s">
        <v>291</v>
      </c>
      <c r="Z376" s="4" t="s">
        <v>302</v>
      </c>
      <c r="AA376" s="4" t="s">
        <v>324</v>
      </c>
      <c r="AB376" t="s">
        <v>323</v>
      </c>
      <c r="AC376" s="8" t="s">
        <v>323</v>
      </c>
    </row>
    <row r="377" spans="1:29" x14ac:dyDescent="0.25">
      <c r="A377">
        <v>72</v>
      </c>
      <c r="B377" t="s">
        <v>287</v>
      </c>
      <c r="C377">
        <v>1</v>
      </c>
      <c r="D377">
        <v>1</v>
      </c>
      <c r="E377" t="s">
        <v>213</v>
      </c>
      <c r="F377" t="s">
        <v>224</v>
      </c>
      <c r="G377" t="s">
        <v>307</v>
      </c>
      <c r="H377" t="s">
        <v>308</v>
      </c>
      <c r="I377" t="s">
        <v>273</v>
      </c>
      <c r="J377" t="s">
        <v>53</v>
      </c>
      <c r="K377" s="12">
        <v>2</v>
      </c>
      <c r="N377" s="26">
        <v>2.5999999999999999E-2</v>
      </c>
      <c r="O377" s="12">
        <v>3</v>
      </c>
      <c r="R377" s="26">
        <v>4.0000000000000001E-3</v>
      </c>
      <c r="S377" t="s">
        <v>52</v>
      </c>
      <c r="T377">
        <v>0</v>
      </c>
      <c r="U377">
        <v>0</v>
      </c>
      <c r="V377" t="s">
        <v>329</v>
      </c>
      <c r="W377" s="4" t="s">
        <v>292</v>
      </c>
      <c r="X377" s="4" t="s">
        <v>303</v>
      </c>
      <c r="Y377" t="s">
        <v>291</v>
      </c>
      <c r="Z377" s="4" t="s">
        <v>302</v>
      </c>
      <c r="AA377" s="4" t="s">
        <v>324</v>
      </c>
      <c r="AB377" t="s">
        <v>323</v>
      </c>
      <c r="AC377" s="8" t="s">
        <v>323</v>
      </c>
    </row>
    <row r="378" spans="1:29" x14ac:dyDescent="0.25">
      <c r="A378">
        <v>72</v>
      </c>
      <c r="B378" t="s">
        <v>287</v>
      </c>
      <c r="C378">
        <v>1</v>
      </c>
      <c r="D378">
        <v>1</v>
      </c>
      <c r="E378" t="s">
        <v>213</v>
      </c>
      <c r="F378" t="s">
        <v>224</v>
      </c>
      <c r="G378" t="s">
        <v>307</v>
      </c>
      <c r="H378" t="s">
        <v>308</v>
      </c>
      <c r="I378" t="s">
        <v>273</v>
      </c>
      <c r="J378" t="s">
        <v>217</v>
      </c>
      <c r="K378" s="12">
        <v>2</v>
      </c>
      <c r="N378" s="26">
        <f>0.051-N377</f>
        <v>2.4999999999999998E-2</v>
      </c>
      <c r="O378" s="12">
        <v>3</v>
      </c>
      <c r="R378" s="26">
        <f>0.008-R377</f>
        <v>4.0000000000000001E-3</v>
      </c>
      <c r="S378" t="s">
        <v>52</v>
      </c>
      <c r="T378">
        <v>0</v>
      </c>
      <c r="U378">
        <v>0</v>
      </c>
      <c r="V378" t="s">
        <v>329</v>
      </c>
      <c r="W378" s="4" t="s">
        <v>292</v>
      </c>
      <c r="X378" s="4" t="s">
        <v>303</v>
      </c>
      <c r="Y378" t="s">
        <v>291</v>
      </c>
      <c r="Z378" s="4" t="s">
        <v>302</v>
      </c>
      <c r="AA378" s="4" t="s">
        <v>324</v>
      </c>
      <c r="AB378" t="s">
        <v>323</v>
      </c>
      <c r="AC378" s="8" t="s">
        <v>323</v>
      </c>
    </row>
    <row r="379" spans="1:29" x14ac:dyDescent="0.25">
      <c r="A379">
        <v>72</v>
      </c>
      <c r="B379" t="s">
        <v>287</v>
      </c>
      <c r="C379">
        <v>2</v>
      </c>
      <c r="D379">
        <v>1</v>
      </c>
      <c r="E379" t="s">
        <v>213</v>
      </c>
      <c r="F379" t="s">
        <v>224</v>
      </c>
      <c r="G379" t="s">
        <v>307</v>
      </c>
      <c r="H379" t="s">
        <v>308</v>
      </c>
      <c r="I379" t="s">
        <v>273</v>
      </c>
      <c r="J379" t="s">
        <v>53</v>
      </c>
      <c r="K379" s="12">
        <v>1</v>
      </c>
      <c r="N379" s="26">
        <v>8.8999999999999996E-2</v>
      </c>
      <c r="O379" s="12">
        <v>2</v>
      </c>
      <c r="R379" s="26">
        <v>0.11</v>
      </c>
      <c r="S379" t="s">
        <v>52</v>
      </c>
      <c r="T379">
        <v>0</v>
      </c>
      <c r="U379">
        <v>0</v>
      </c>
      <c r="V379" t="s">
        <v>325</v>
      </c>
      <c r="W379" t="s">
        <v>263</v>
      </c>
      <c r="X379" t="s">
        <v>301</v>
      </c>
      <c r="Y379" s="4" t="s">
        <v>292</v>
      </c>
      <c r="Z379" s="4" t="s">
        <v>303</v>
      </c>
      <c r="AA379" s="4" t="s">
        <v>324</v>
      </c>
      <c r="AB379" t="s">
        <v>323</v>
      </c>
      <c r="AC379" s="8" t="s">
        <v>323</v>
      </c>
    </row>
    <row r="380" spans="1:29" x14ac:dyDescent="0.25">
      <c r="A380">
        <v>72</v>
      </c>
      <c r="B380" t="s">
        <v>287</v>
      </c>
      <c r="C380">
        <v>2</v>
      </c>
      <c r="D380">
        <v>1</v>
      </c>
      <c r="E380" t="s">
        <v>213</v>
      </c>
      <c r="F380" t="s">
        <v>224</v>
      </c>
      <c r="G380" t="s">
        <v>307</v>
      </c>
      <c r="H380" t="s">
        <v>308</v>
      </c>
      <c r="I380" t="s">
        <v>273</v>
      </c>
      <c r="J380" t="s">
        <v>217</v>
      </c>
      <c r="K380" s="12">
        <v>1</v>
      </c>
      <c r="N380" s="26">
        <f>0.104-N379</f>
        <v>1.4999999999999999E-2</v>
      </c>
      <c r="O380" s="12">
        <v>2</v>
      </c>
      <c r="R380" s="26">
        <f>0.129-R379</f>
        <v>1.9000000000000003E-2</v>
      </c>
      <c r="S380" t="s">
        <v>52</v>
      </c>
      <c r="T380">
        <v>0</v>
      </c>
      <c r="U380">
        <v>0</v>
      </c>
      <c r="V380" t="s">
        <v>325</v>
      </c>
      <c r="W380" t="s">
        <v>263</v>
      </c>
      <c r="X380" t="s">
        <v>301</v>
      </c>
      <c r="Y380" s="4" t="s">
        <v>292</v>
      </c>
      <c r="Z380" s="4" t="s">
        <v>303</v>
      </c>
      <c r="AA380" s="4" t="s">
        <v>324</v>
      </c>
      <c r="AB380" t="s">
        <v>323</v>
      </c>
      <c r="AC380" s="8" t="s">
        <v>323</v>
      </c>
    </row>
    <row r="381" spans="1:29" x14ac:dyDescent="0.25">
      <c r="A381">
        <v>72</v>
      </c>
      <c r="B381" t="s">
        <v>287</v>
      </c>
      <c r="C381">
        <v>2</v>
      </c>
      <c r="D381">
        <v>1</v>
      </c>
      <c r="E381" t="s">
        <v>213</v>
      </c>
      <c r="F381" t="s">
        <v>224</v>
      </c>
      <c r="G381" t="s">
        <v>307</v>
      </c>
      <c r="H381" t="s">
        <v>308</v>
      </c>
      <c r="I381" t="s">
        <v>273</v>
      </c>
      <c r="J381" t="s">
        <v>53</v>
      </c>
      <c r="K381" s="12">
        <v>1</v>
      </c>
      <c r="N381" s="26">
        <v>8.8999999999999996E-2</v>
      </c>
      <c r="O381" s="12">
        <v>3</v>
      </c>
      <c r="R381" s="26">
        <v>0.14799999999999999</v>
      </c>
      <c r="S381" t="s">
        <v>52</v>
      </c>
      <c r="T381">
        <v>0</v>
      </c>
      <c r="U381">
        <v>0</v>
      </c>
      <c r="V381" t="s">
        <v>328</v>
      </c>
      <c r="W381" t="s">
        <v>263</v>
      </c>
      <c r="X381" t="s">
        <v>301</v>
      </c>
      <c r="Y381" t="s">
        <v>291</v>
      </c>
      <c r="Z381" s="4" t="s">
        <v>302</v>
      </c>
      <c r="AA381" s="4" t="s">
        <v>324</v>
      </c>
      <c r="AB381" t="s">
        <v>323</v>
      </c>
      <c r="AC381" s="8" t="s">
        <v>323</v>
      </c>
    </row>
    <row r="382" spans="1:29" x14ac:dyDescent="0.25">
      <c r="A382">
        <v>72</v>
      </c>
      <c r="B382" t="s">
        <v>287</v>
      </c>
      <c r="C382">
        <v>2</v>
      </c>
      <c r="D382">
        <v>1</v>
      </c>
      <c r="E382" t="s">
        <v>213</v>
      </c>
      <c r="F382" t="s">
        <v>224</v>
      </c>
      <c r="G382" t="s">
        <v>307</v>
      </c>
      <c r="H382" t="s">
        <v>308</v>
      </c>
      <c r="I382" t="s">
        <v>273</v>
      </c>
      <c r="J382" t="s">
        <v>217</v>
      </c>
      <c r="K382" s="12">
        <v>1</v>
      </c>
      <c r="N382" s="26">
        <f>0.104-N381</f>
        <v>1.4999999999999999E-2</v>
      </c>
      <c r="O382" s="12">
        <v>3</v>
      </c>
      <c r="R382" s="26">
        <f>0.177-R381</f>
        <v>2.8999999999999998E-2</v>
      </c>
      <c r="S382" t="s">
        <v>52</v>
      </c>
      <c r="T382">
        <v>0</v>
      </c>
      <c r="U382">
        <v>0</v>
      </c>
      <c r="V382" t="s">
        <v>328</v>
      </c>
      <c r="W382" t="s">
        <v>263</v>
      </c>
      <c r="X382" t="s">
        <v>301</v>
      </c>
      <c r="Y382" t="s">
        <v>291</v>
      </c>
      <c r="Z382" s="4" t="s">
        <v>302</v>
      </c>
      <c r="AA382" s="4" t="s">
        <v>324</v>
      </c>
      <c r="AB382" t="s">
        <v>323</v>
      </c>
      <c r="AC382" s="8" t="s">
        <v>323</v>
      </c>
    </row>
    <row r="383" spans="1:29" x14ac:dyDescent="0.25">
      <c r="A383">
        <v>72</v>
      </c>
      <c r="B383" t="s">
        <v>287</v>
      </c>
      <c r="C383">
        <v>2</v>
      </c>
      <c r="D383">
        <v>1</v>
      </c>
      <c r="E383" t="s">
        <v>213</v>
      </c>
      <c r="F383" t="s">
        <v>224</v>
      </c>
      <c r="G383" t="s">
        <v>307</v>
      </c>
      <c r="H383" t="s">
        <v>308</v>
      </c>
      <c r="I383" t="s">
        <v>273</v>
      </c>
      <c r="J383" t="s">
        <v>53</v>
      </c>
      <c r="K383" s="12">
        <v>1</v>
      </c>
      <c r="N383" s="26">
        <v>8.8999999999999996E-2</v>
      </c>
      <c r="O383" s="12">
        <v>4</v>
      </c>
      <c r="R383" s="26">
        <v>0.15</v>
      </c>
      <c r="S383" t="s">
        <v>52</v>
      </c>
      <c r="T383">
        <v>0</v>
      </c>
      <c r="U383">
        <v>0</v>
      </c>
      <c r="V383" t="s">
        <v>326</v>
      </c>
      <c r="W383" t="s">
        <v>263</v>
      </c>
      <c r="X383" t="s">
        <v>301</v>
      </c>
      <c r="Y383" s="4" t="s">
        <v>293</v>
      </c>
      <c r="Z383" s="4" t="s">
        <v>304</v>
      </c>
      <c r="AA383" s="4" t="s">
        <v>324</v>
      </c>
      <c r="AB383" t="s">
        <v>323</v>
      </c>
      <c r="AC383" s="8" t="s">
        <v>323</v>
      </c>
    </row>
    <row r="384" spans="1:29" x14ac:dyDescent="0.25">
      <c r="A384">
        <v>72</v>
      </c>
      <c r="B384" t="s">
        <v>287</v>
      </c>
      <c r="C384">
        <v>2</v>
      </c>
      <c r="D384">
        <v>1</v>
      </c>
      <c r="E384" t="s">
        <v>213</v>
      </c>
      <c r="F384" t="s">
        <v>224</v>
      </c>
      <c r="G384" t="s">
        <v>307</v>
      </c>
      <c r="H384" t="s">
        <v>308</v>
      </c>
      <c r="I384" t="s">
        <v>273</v>
      </c>
      <c r="J384" t="s">
        <v>217</v>
      </c>
      <c r="K384" s="12">
        <v>1</v>
      </c>
      <c r="N384" s="26">
        <f>0.104-N383</f>
        <v>1.4999999999999999E-2</v>
      </c>
      <c r="O384" s="12">
        <v>4</v>
      </c>
      <c r="R384" s="26">
        <f>0.176-R383</f>
        <v>2.5999999999999995E-2</v>
      </c>
      <c r="S384" t="s">
        <v>52</v>
      </c>
      <c r="T384">
        <v>0</v>
      </c>
      <c r="U384">
        <v>0</v>
      </c>
      <c r="V384" t="s">
        <v>326</v>
      </c>
      <c r="W384" t="s">
        <v>263</v>
      </c>
      <c r="X384" t="s">
        <v>301</v>
      </c>
      <c r="Y384" s="4" t="s">
        <v>293</v>
      </c>
      <c r="Z384" s="4" t="s">
        <v>304</v>
      </c>
      <c r="AA384" s="4" t="s">
        <v>324</v>
      </c>
      <c r="AB384" t="s">
        <v>323</v>
      </c>
      <c r="AC384" s="8" t="s">
        <v>323</v>
      </c>
    </row>
    <row r="385" spans="1:29" x14ac:dyDescent="0.25">
      <c r="A385">
        <v>72</v>
      </c>
      <c r="B385" t="s">
        <v>287</v>
      </c>
      <c r="C385">
        <v>2</v>
      </c>
      <c r="D385">
        <v>1</v>
      </c>
      <c r="E385" t="s">
        <v>213</v>
      </c>
      <c r="F385" t="s">
        <v>224</v>
      </c>
      <c r="G385" t="s">
        <v>307</v>
      </c>
      <c r="H385" t="s">
        <v>308</v>
      </c>
      <c r="I385" t="s">
        <v>273</v>
      </c>
      <c r="J385" t="s">
        <v>53</v>
      </c>
      <c r="K385" s="12">
        <v>2</v>
      </c>
      <c r="N385" s="26">
        <v>0.11</v>
      </c>
      <c r="O385" s="12">
        <v>3</v>
      </c>
      <c r="R385" s="26">
        <v>0.14799999999999999</v>
      </c>
      <c r="S385" t="s">
        <v>52</v>
      </c>
      <c r="T385">
        <v>0</v>
      </c>
      <c r="U385">
        <v>0</v>
      </c>
      <c r="V385" t="s">
        <v>329</v>
      </c>
      <c r="W385" s="4" t="s">
        <v>292</v>
      </c>
      <c r="X385" s="4" t="s">
        <v>303</v>
      </c>
      <c r="Y385" t="s">
        <v>291</v>
      </c>
      <c r="Z385" s="4" t="s">
        <v>302</v>
      </c>
      <c r="AA385" s="4" t="s">
        <v>324</v>
      </c>
      <c r="AB385" t="s">
        <v>323</v>
      </c>
      <c r="AC385" s="8" t="s">
        <v>323</v>
      </c>
    </row>
    <row r="386" spans="1:29" x14ac:dyDescent="0.25">
      <c r="A386">
        <v>72</v>
      </c>
      <c r="B386" t="s">
        <v>287</v>
      </c>
      <c r="C386">
        <v>2</v>
      </c>
      <c r="D386">
        <v>1</v>
      </c>
      <c r="E386" t="s">
        <v>213</v>
      </c>
      <c r="F386" t="s">
        <v>224</v>
      </c>
      <c r="G386" t="s">
        <v>307</v>
      </c>
      <c r="H386" t="s">
        <v>308</v>
      </c>
      <c r="I386" t="s">
        <v>273</v>
      </c>
      <c r="J386" t="s">
        <v>217</v>
      </c>
      <c r="K386" s="12">
        <v>2</v>
      </c>
      <c r="N386" s="26">
        <f>0.129-N385</f>
        <v>1.9000000000000003E-2</v>
      </c>
      <c r="O386" s="12">
        <v>3</v>
      </c>
      <c r="R386" s="26">
        <f>0.177-R385</f>
        <v>2.8999999999999998E-2</v>
      </c>
      <c r="S386" t="s">
        <v>52</v>
      </c>
      <c r="T386">
        <v>0</v>
      </c>
      <c r="U386">
        <v>0</v>
      </c>
      <c r="V386" t="s">
        <v>329</v>
      </c>
      <c r="W386" s="4" t="s">
        <v>292</v>
      </c>
      <c r="X386" s="4" t="s">
        <v>303</v>
      </c>
      <c r="Y386" t="s">
        <v>291</v>
      </c>
      <c r="Z386" s="4" t="s">
        <v>302</v>
      </c>
      <c r="AA386" s="4" t="s">
        <v>324</v>
      </c>
      <c r="AB386" t="s">
        <v>323</v>
      </c>
      <c r="AC386" s="8" t="s">
        <v>323</v>
      </c>
    </row>
    <row r="387" spans="1:29" x14ac:dyDescent="0.25">
      <c r="A387">
        <v>72</v>
      </c>
      <c r="B387" t="s">
        <v>287</v>
      </c>
      <c r="C387">
        <v>2</v>
      </c>
      <c r="D387">
        <v>1</v>
      </c>
      <c r="E387" t="s">
        <v>213</v>
      </c>
      <c r="F387" t="s">
        <v>224</v>
      </c>
      <c r="G387" t="s">
        <v>307</v>
      </c>
      <c r="H387" t="s">
        <v>308</v>
      </c>
      <c r="I387" t="s">
        <v>273</v>
      </c>
      <c r="J387" t="s">
        <v>53</v>
      </c>
      <c r="K387" s="12">
        <v>2</v>
      </c>
      <c r="N387" s="26">
        <v>0.11</v>
      </c>
      <c r="O387" s="12">
        <v>4</v>
      </c>
      <c r="R387" s="26">
        <v>0.15</v>
      </c>
      <c r="S387" t="s">
        <v>52</v>
      </c>
      <c r="T387">
        <v>0</v>
      </c>
      <c r="U387">
        <v>0</v>
      </c>
      <c r="V387" t="s">
        <v>327</v>
      </c>
      <c r="W387" s="4" t="s">
        <v>292</v>
      </c>
      <c r="X387" s="4" t="s">
        <v>303</v>
      </c>
      <c r="Y387" s="4" t="s">
        <v>293</v>
      </c>
      <c r="Z387" s="4" t="s">
        <v>304</v>
      </c>
      <c r="AA387" s="4" t="s">
        <v>324</v>
      </c>
      <c r="AB387" t="s">
        <v>323</v>
      </c>
      <c r="AC387" s="8" t="s">
        <v>323</v>
      </c>
    </row>
    <row r="388" spans="1:29" x14ac:dyDescent="0.25">
      <c r="A388">
        <v>72</v>
      </c>
      <c r="B388" t="s">
        <v>287</v>
      </c>
      <c r="C388">
        <v>2</v>
      </c>
      <c r="D388">
        <v>1</v>
      </c>
      <c r="E388" t="s">
        <v>213</v>
      </c>
      <c r="F388" t="s">
        <v>224</v>
      </c>
      <c r="G388" t="s">
        <v>307</v>
      </c>
      <c r="H388" t="s">
        <v>308</v>
      </c>
      <c r="I388" t="s">
        <v>273</v>
      </c>
      <c r="J388" t="s">
        <v>217</v>
      </c>
      <c r="K388" s="12">
        <v>2</v>
      </c>
      <c r="N388" s="26">
        <f>0.129-N387</f>
        <v>1.9000000000000003E-2</v>
      </c>
      <c r="O388" s="12">
        <v>4</v>
      </c>
      <c r="R388" s="26">
        <f>0.176-R387</f>
        <v>2.5999999999999995E-2</v>
      </c>
      <c r="S388" t="s">
        <v>52</v>
      </c>
      <c r="T388">
        <v>0</v>
      </c>
      <c r="U388">
        <v>0</v>
      </c>
      <c r="V388" t="s">
        <v>327</v>
      </c>
      <c r="W388" s="4" t="s">
        <v>292</v>
      </c>
      <c r="X388" s="4" t="s">
        <v>303</v>
      </c>
      <c r="Y388" s="4" t="s">
        <v>293</v>
      </c>
      <c r="Z388" s="4" t="s">
        <v>304</v>
      </c>
      <c r="AA388" s="4" t="s">
        <v>324</v>
      </c>
      <c r="AB388" t="s">
        <v>323</v>
      </c>
      <c r="AC388" s="8" t="s">
        <v>323</v>
      </c>
    </row>
    <row r="389" spans="1:29" x14ac:dyDescent="0.25">
      <c r="A389">
        <v>72</v>
      </c>
      <c r="B389" t="s">
        <v>287</v>
      </c>
      <c r="C389">
        <v>2</v>
      </c>
      <c r="D389">
        <v>1</v>
      </c>
      <c r="E389" t="s">
        <v>213</v>
      </c>
      <c r="F389" t="s">
        <v>224</v>
      </c>
      <c r="G389" t="s">
        <v>307</v>
      </c>
      <c r="H389" t="s">
        <v>308</v>
      </c>
      <c r="I389" t="s">
        <v>273</v>
      </c>
      <c r="J389" t="s">
        <v>53</v>
      </c>
      <c r="K389" s="12">
        <v>3</v>
      </c>
      <c r="N389" s="26">
        <v>0.14799999999999999</v>
      </c>
      <c r="O389" s="12">
        <v>4</v>
      </c>
      <c r="R389" s="26">
        <v>0.15</v>
      </c>
      <c r="S389" t="s">
        <v>52</v>
      </c>
      <c r="T389">
        <v>0</v>
      </c>
      <c r="U389">
        <v>0</v>
      </c>
      <c r="V389" t="s">
        <v>330</v>
      </c>
      <c r="W389" t="s">
        <v>291</v>
      </c>
      <c r="X389" s="4" t="s">
        <v>302</v>
      </c>
      <c r="Y389" s="4" t="s">
        <v>293</v>
      </c>
      <c r="Z389" s="4" t="s">
        <v>304</v>
      </c>
      <c r="AA389" s="4" t="s">
        <v>324</v>
      </c>
      <c r="AB389" t="s">
        <v>323</v>
      </c>
      <c r="AC389" s="8" t="s">
        <v>323</v>
      </c>
    </row>
    <row r="390" spans="1:29" x14ac:dyDescent="0.25">
      <c r="A390">
        <v>72</v>
      </c>
      <c r="B390" t="s">
        <v>287</v>
      </c>
      <c r="C390">
        <v>2</v>
      </c>
      <c r="D390">
        <v>1</v>
      </c>
      <c r="E390" t="s">
        <v>213</v>
      </c>
      <c r="F390" t="s">
        <v>224</v>
      </c>
      <c r="G390" t="s">
        <v>307</v>
      </c>
      <c r="H390" t="s">
        <v>308</v>
      </c>
      <c r="I390" t="s">
        <v>273</v>
      </c>
      <c r="J390" t="s">
        <v>217</v>
      </c>
      <c r="K390" s="12">
        <v>3</v>
      </c>
      <c r="N390" s="26">
        <f>0.177-N389</f>
        <v>2.8999999999999998E-2</v>
      </c>
      <c r="O390" s="12">
        <v>4</v>
      </c>
      <c r="R390" s="26">
        <f>0.176-R389</f>
        <v>2.5999999999999995E-2</v>
      </c>
      <c r="S390" t="s">
        <v>52</v>
      </c>
      <c r="T390">
        <v>0</v>
      </c>
      <c r="U390">
        <v>0</v>
      </c>
      <c r="V390" t="s">
        <v>330</v>
      </c>
      <c r="W390" t="s">
        <v>291</v>
      </c>
      <c r="X390" s="4" t="s">
        <v>302</v>
      </c>
      <c r="Y390" s="4" t="s">
        <v>293</v>
      </c>
      <c r="Z390" s="4" t="s">
        <v>304</v>
      </c>
      <c r="AA390" s="4" t="s">
        <v>324</v>
      </c>
      <c r="AB390" t="s">
        <v>323</v>
      </c>
      <c r="AC390" s="8" t="s">
        <v>323</v>
      </c>
    </row>
    <row r="391" spans="1:29" x14ac:dyDescent="0.25">
      <c r="A391"/>
      <c r="B391"/>
    </row>
    <row r="392" spans="1:29" x14ac:dyDescent="0.25">
      <c r="A392">
        <v>72</v>
      </c>
      <c r="B392" t="s">
        <v>287</v>
      </c>
      <c r="C392">
        <v>1</v>
      </c>
      <c r="D392">
        <v>2</v>
      </c>
      <c r="E392" t="s">
        <v>213</v>
      </c>
      <c r="F392" t="s">
        <v>224</v>
      </c>
      <c r="G392" t="s">
        <v>307</v>
      </c>
      <c r="H392" t="s">
        <v>308</v>
      </c>
      <c r="I392" t="s">
        <v>273</v>
      </c>
      <c r="J392" t="s">
        <v>53</v>
      </c>
      <c r="K392" s="12">
        <v>1</v>
      </c>
      <c r="N392" s="27">
        <v>2.9399999999999999E-3</v>
      </c>
      <c r="O392" s="12">
        <v>2</v>
      </c>
      <c r="R392" s="27">
        <v>5.8799999999999998E-3</v>
      </c>
      <c r="S392" t="s">
        <v>52</v>
      </c>
      <c r="T392">
        <v>0</v>
      </c>
      <c r="U392">
        <v>0</v>
      </c>
      <c r="V392" t="s">
        <v>325</v>
      </c>
      <c r="W392" t="s">
        <v>263</v>
      </c>
      <c r="X392" t="s">
        <v>301</v>
      </c>
      <c r="Y392" s="4" t="s">
        <v>292</v>
      </c>
      <c r="Z392" s="4" t="s">
        <v>303</v>
      </c>
      <c r="AA392" s="4" t="s">
        <v>324</v>
      </c>
      <c r="AB392" t="s">
        <v>323</v>
      </c>
      <c r="AC392" s="8" t="s">
        <v>323</v>
      </c>
    </row>
    <row r="393" spans="1:29" x14ac:dyDescent="0.25">
      <c r="A393">
        <v>72</v>
      </c>
      <c r="B393" t="s">
        <v>287</v>
      </c>
      <c r="C393">
        <v>1</v>
      </c>
      <c r="D393">
        <v>2</v>
      </c>
      <c r="E393" t="s">
        <v>213</v>
      </c>
      <c r="F393" t="s">
        <v>224</v>
      </c>
      <c r="G393" t="s">
        <v>307</v>
      </c>
      <c r="H393" t="s">
        <v>308</v>
      </c>
      <c r="I393" t="s">
        <v>273</v>
      </c>
      <c r="J393" t="s">
        <v>217</v>
      </c>
      <c r="K393" s="12">
        <v>1</v>
      </c>
      <c r="N393" s="27">
        <f>0.00765-N392</f>
        <v>4.7099999999999998E-3</v>
      </c>
      <c r="O393" s="12">
        <v>2</v>
      </c>
      <c r="R393" s="27">
        <f>0.0129-R392</f>
        <v>7.0200000000000002E-3</v>
      </c>
      <c r="S393" t="s">
        <v>52</v>
      </c>
      <c r="T393">
        <v>0</v>
      </c>
      <c r="U393">
        <v>0</v>
      </c>
      <c r="V393" t="s">
        <v>325</v>
      </c>
      <c r="W393" t="s">
        <v>263</v>
      </c>
      <c r="X393" t="s">
        <v>301</v>
      </c>
      <c r="Y393" s="4" t="s">
        <v>292</v>
      </c>
      <c r="Z393" s="4" t="s">
        <v>303</v>
      </c>
      <c r="AA393" s="4" t="s">
        <v>324</v>
      </c>
      <c r="AB393" t="s">
        <v>323</v>
      </c>
      <c r="AC393" s="8" t="s">
        <v>323</v>
      </c>
    </row>
    <row r="394" spans="1:29" x14ac:dyDescent="0.25">
      <c r="A394">
        <v>72</v>
      </c>
      <c r="B394" t="s">
        <v>287</v>
      </c>
      <c r="C394">
        <v>1</v>
      </c>
      <c r="D394">
        <v>2</v>
      </c>
      <c r="E394" t="s">
        <v>213</v>
      </c>
      <c r="F394" t="s">
        <v>224</v>
      </c>
      <c r="G394" t="s">
        <v>307</v>
      </c>
      <c r="H394" t="s">
        <v>308</v>
      </c>
      <c r="I394" t="s">
        <v>273</v>
      </c>
      <c r="J394" t="s">
        <v>53</v>
      </c>
      <c r="K394" s="12">
        <v>1</v>
      </c>
      <c r="N394" s="27">
        <v>2.9399999999999999E-3</v>
      </c>
      <c r="O394" s="12">
        <v>3</v>
      </c>
      <c r="R394" s="27">
        <v>5.2900000000000004E-3</v>
      </c>
      <c r="S394" t="s">
        <v>52</v>
      </c>
      <c r="T394">
        <v>0</v>
      </c>
      <c r="U394">
        <v>0</v>
      </c>
      <c r="V394" t="s">
        <v>328</v>
      </c>
      <c r="W394" t="s">
        <v>263</v>
      </c>
      <c r="X394" t="s">
        <v>301</v>
      </c>
      <c r="Y394" t="s">
        <v>291</v>
      </c>
      <c r="Z394" s="4" t="s">
        <v>302</v>
      </c>
      <c r="AA394" s="4" t="s">
        <v>324</v>
      </c>
      <c r="AB394" t="s">
        <v>323</v>
      </c>
      <c r="AC394" s="8" t="s">
        <v>323</v>
      </c>
    </row>
    <row r="395" spans="1:29" x14ac:dyDescent="0.25">
      <c r="A395">
        <v>72</v>
      </c>
      <c r="B395" t="s">
        <v>287</v>
      </c>
      <c r="C395">
        <v>1</v>
      </c>
      <c r="D395">
        <v>2</v>
      </c>
      <c r="E395" t="s">
        <v>213</v>
      </c>
      <c r="F395" t="s">
        <v>224</v>
      </c>
      <c r="G395" t="s">
        <v>307</v>
      </c>
      <c r="H395" t="s">
        <v>308</v>
      </c>
      <c r="I395" t="s">
        <v>273</v>
      </c>
      <c r="J395" t="s">
        <v>217</v>
      </c>
      <c r="K395" s="12">
        <v>1</v>
      </c>
      <c r="N395" s="27">
        <f>0.00765-N394</f>
        <v>4.7099999999999998E-3</v>
      </c>
      <c r="O395" s="12">
        <v>3</v>
      </c>
      <c r="R395" s="27">
        <f>0.0099-R394</f>
        <v>4.6100000000000004E-3</v>
      </c>
      <c r="S395" t="s">
        <v>52</v>
      </c>
      <c r="T395">
        <v>0</v>
      </c>
      <c r="U395">
        <v>0</v>
      </c>
      <c r="V395" t="s">
        <v>328</v>
      </c>
      <c r="W395" t="s">
        <v>263</v>
      </c>
      <c r="X395" t="s">
        <v>301</v>
      </c>
      <c r="Y395" t="s">
        <v>291</v>
      </c>
      <c r="Z395" s="4" t="s">
        <v>302</v>
      </c>
      <c r="AA395" s="4" t="s">
        <v>324</v>
      </c>
      <c r="AB395" t="s">
        <v>323</v>
      </c>
      <c r="AC395" s="8" t="s">
        <v>323</v>
      </c>
    </row>
    <row r="396" spans="1:29" x14ac:dyDescent="0.25">
      <c r="A396">
        <v>72</v>
      </c>
      <c r="B396" t="s">
        <v>287</v>
      </c>
      <c r="C396">
        <v>1</v>
      </c>
      <c r="D396">
        <v>2</v>
      </c>
      <c r="E396" t="s">
        <v>213</v>
      </c>
      <c r="F396" t="s">
        <v>224</v>
      </c>
      <c r="G396" t="s">
        <v>307</v>
      </c>
      <c r="H396" t="s">
        <v>308</v>
      </c>
      <c r="I396" t="s">
        <v>273</v>
      </c>
      <c r="J396" t="s">
        <v>53</v>
      </c>
      <c r="K396" s="12">
        <v>1</v>
      </c>
      <c r="N396" s="27">
        <v>2.9399999999999999E-3</v>
      </c>
      <c r="O396" s="12">
        <v>4</v>
      </c>
      <c r="R396" s="27">
        <v>3.2899999999999999E-2</v>
      </c>
      <c r="S396" t="s">
        <v>52</v>
      </c>
      <c r="T396">
        <v>0</v>
      </c>
      <c r="U396">
        <v>0</v>
      </c>
      <c r="V396" t="s">
        <v>326</v>
      </c>
      <c r="W396" t="s">
        <v>263</v>
      </c>
      <c r="X396" t="s">
        <v>301</v>
      </c>
      <c r="Y396" s="4" t="s">
        <v>293</v>
      </c>
      <c r="Z396" s="4" t="s">
        <v>304</v>
      </c>
      <c r="AA396" s="4" t="s">
        <v>324</v>
      </c>
      <c r="AB396" t="s">
        <v>323</v>
      </c>
      <c r="AC396" s="8" t="s">
        <v>323</v>
      </c>
    </row>
    <row r="397" spans="1:29" x14ac:dyDescent="0.25">
      <c r="A397">
        <v>72</v>
      </c>
      <c r="B397" t="s">
        <v>287</v>
      </c>
      <c r="C397">
        <v>1</v>
      </c>
      <c r="D397">
        <v>2</v>
      </c>
      <c r="E397" t="s">
        <v>213</v>
      </c>
      <c r="F397" t="s">
        <v>224</v>
      </c>
      <c r="G397" t="s">
        <v>307</v>
      </c>
      <c r="H397" t="s">
        <v>308</v>
      </c>
      <c r="I397" t="s">
        <v>273</v>
      </c>
      <c r="J397" t="s">
        <v>217</v>
      </c>
      <c r="K397" s="12">
        <v>1</v>
      </c>
      <c r="N397" s="27">
        <f>0.00765-N396</f>
        <v>4.7099999999999998E-3</v>
      </c>
      <c r="O397" s="12">
        <v>4</v>
      </c>
      <c r="R397" s="27">
        <f>0.0582-R396</f>
        <v>2.5300000000000003E-2</v>
      </c>
      <c r="S397" t="s">
        <v>52</v>
      </c>
      <c r="T397">
        <v>0</v>
      </c>
      <c r="U397">
        <v>0</v>
      </c>
      <c r="V397" t="s">
        <v>326</v>
      </c>
      <c r="W397" t="s">
        <v>263</v>
      </c>
      <c r="X397" t="s">
        <v>301</v>
      </c>
      <c r="Y397" s="4" t="s">
        <v>293</v>
      </c>
      <c r="Z397" s="4" t="s">
        <v>304</v>
      </c>
      <c r="AA397" s="4" t="s">
        <v>324</v>
      </c>
      <c r="AB397" t="s">
        <v>323</v>
      </c>
      <c r="AC397" s="8" t="s">
        <v>323</v>
      </c>
    </row>
    <row r="398" spans="1:29" x14ac:dyDescent="0.25">
      <c r="A398">
        <v>72</v>
      </c>
      <c r="B398" t="s">
        <v>287</v>
      </c>
      <c r="C398">
        <v>1</v>
      </c>
      <c r="D398">
        <v>2</v>
      </c>
      <c r="E398" t="s">
        <v>213</v>
      </c>
      <c r="F398" t="s">
        <v>224</v>
      </c>
      <c r="G398" t="s">
        <v>307</v>
      </c>
      <c r="H398" t="s">
        <v>308</v>
      </c>
      <c r="I398" t="s">
        <v>273</v>
      </c>
      <c r="J398" t="s">
        <v>53</v>
      </c>
      <c r="K398" s="12">
        <v>2</v>
      </c>
      <c r="N398" s="27">
        <v>5.8799999999999998E-3</v>
      </c>
      <c r="O398" s="12">
        <v>3</v>
      </c>
      <c r="R398" s="27">
        <v>5.2900000000000004E-3</v>
      </c>
      <c r="S398" t="s">
        <v>52</v>
      </c>
      <c r="T398">
        <v>0</v>
      </c>
      <c r="U398">
        <v>0</v>
      </c>
      <c r="V398" t="s">
        <v>329</v>
      </c>
      <c r="W398" s="4" t="s">
        <v>292</v>
      </c>
      <c r="X398" s="4" t="s">
        <v>303</v>
      </c>
      <c r="Y398" t="s">
        <v>291</v>
      </c>
      <c r="Z398" s="4" t="s">
        <v>302</v>
      </c>
      <c r="AA398" s="4" t="s">
        <v>324</v>
      </c>
      <c r="AB398" t="s">
        <v>323</v>
      </c>
      <c r="AC398" s="8" t="s">
        <v>323</v>
      </c>
    </row>
    <row r="399" spans="1:29" x14ac:dyDescent="0.25">
      <c r="A399">
        <v>72</v>
      </c>
      <c r="B399" t="s">
        <v>287</v>
      </c>
      <c r="C399">
        <v>1</v>
      </c>
      <c r="D399">
        <v>2</v>
      </c>
      <c r="E399" t="s">
        <v>213</v>
      </c>
      <c r="F399" t="s">
        <v>224</v>
      </c>
      <c r="G399" t="s">
        <v>307</v>
      </c>
      <c r="H399" t="s">
        <v>308</v>
      </c>
      <c r="I399" t="s">
        <v>273</v>
      </c>
      <c r="J399" t="s">
        <v>217</v>
      </c>
      <c r="K399" s="12">
        <v>2</v>
      </c>
      <c r="N399" s="27">
        <f>0.0129-N398</f>
        <v>7.0200000000000002E-3</v>
      </c>
      <c r="O399" s="12">
        <v>3</v>
      </c>
      <c r="R399" s="27">
        <f>0.0099-R398</f>
        <v>4.6100000000000004E-3</v>
      </c>
      <c r="S399" t="s">
        <v>52</v>
      </c>
      <c r="T399">
        <v>0</v>
      </c>
      <c r="U399">
        <v>0</v>
      </c>
      <c r="V399" t="s">
        <v>329</v>
      </c>
      <c r="W399" s="4" t="s">
        <v>292</v>
      </c>
      <c r="X399" s="4" t="s">
        <v>303</v>
      </c>
      <c r="Y399" t="s">
        <v>291</v>
      </c>
      <c r="Z399" s="4" t="s">
        <v>302</v>
      </c>
      <c r="AA399" s="4" t="s">
        <v>324</v>
      </c>
      <c r="AB399" t="s">
        <v>323</v>
      </c>
      <c r="AC399" s="8" t="s">
        <v>323</v>
      </c>
    </row>
    <row r="400" spans="1:29" x14ac:dyDescent="0.25">
      <c r="A400">
        <v>72</v>
      </c>
      <c r="B400" t="s">
        <v>287</v>
      </c>
      <c r="C400">
        <v>1</v>
      </c>
      <c r="D400">
        <v>2</v>
      </c>
      <c r="E400" t="s">
        <v>213</v>
      </c>
      <c r="F400" t="s">
        <v>224</v>
      </c>
      <c r="G400" t="s">
        <v>307</v>
      </c>
      <c r="H400" t="s">
        <v>308</v>
      </c>
      <c r="I400" t="s">
        <v>273</v>
      </c>
      <c r="J400" t="s">
        <v>53</v>
      </c>
      <c r="K400" s="12">
        <v>2</v>
      </c>
      <c r="N400" s="27">
        <v>5.8799999999999998E-3</v>
      </c>
      <c r="O400" s="12">
        <v>4</v>
      </c>
      <c r="R400" s="27">
        <v>3.2899999999999999E-2</v>
      </c>
      <c r="S400" t="s">
        <v>52</v>
      </c>
      <c r="T400">
        <v>0</v>
      </c>
      <c r="U400">
        <v>0</v>
      </c>
      <c r="V400" t="s">
        <v>327</v>
      </c>
      <c r="W400" s="4" t="s">
        <v>292</v>
      </c>
      <c r="X400" s="4" t="s">
        <v>303</v>
      </c>
      <c r="Y400" s="4" t="s">
        <v>293</v>
      </c>
      <c r="Z400" s="4" t="s">
        <v>304</v>
      </c>
      <c r="AA400" s="4" t="s">
        <v>324</v>
      </c>
      <c r="AB400" t="s">
        <v>323</v>
      </c>
      <c r="AC400" s="8" t="s">
        <v>323</v>
      </c>
    </row>
    <row r="401" spans="1:29" x14ac:dyDescent="0.25">
      <c r="A401">
        <v>72</v>
      </c>
      <c r="B401" t="s">
        <v>287</v>
      </c>
      <c r="C401">
        <v>1</v>
      </c>
      <c r="D401">
        <v>2</v>
      </c>
      <c r="E401" t="s">
        <v>213</v>
      </c>
      <c r="F401" t="s">
        <v>224</v>
      </c>
      <c r="G401" t="s">
        <v>307</v>
      </c>
      <c r="H401" t="s">
        <v>308</v>
      </c>
      <c r="I401" t="s">
        <v>273</v>
      </c>
      <c r="J401" t="s">
        <v>217</v>
      </c>
      <c r="K401" s="12">
        <v>2</v>
      </c>
      <c r="N401" s="27">
        <f>0.0129-N400</f>
        <v>7.0200000000000002E-3</v>
      </c>
      <c r="O401" s="12">
        <v>4</v>
      </c>
      <c r="R401" s="27">
        <f>0.0582-R400</f>
        <v>2.5300000000000003E-2</v>
      </c>
      <c r="S401" t="s">
        <v>52</v>
      </c>
      <c r="T401">
        <v>0</v>
      </c>
      <c r="U401">
        <v>0</v>
      </c>
      <c r="V401" t="s">
        <v>327</v>
      </c>
      <c r="W401" s="4" t="s">
        <v>292</v>
      </c>
      <c r="X401" s="4" t="s">
        <v>303</v>
      </c>
      <c r="Y401" s="4" t="s">
        <v>293</v>
      </c>
      <c r="Z401" s="4" t="s">
        <v>304</v>
      </c>
      <c r="AA401" s="4" t="s">
        <v>324</v>
      </c>
      <c r="AB401" t="s">
        <v>323</v>
      </c>
      <c r="AC401" s="8" t="s">
        <v>323</v>
      </c>
    </row>
    <row r="402" spans="1:29" x14ac:dyDescent="0.25">
      <c r="A402">
        <v>72</v>
      </c>
      <c r="B402" t="s">
        <v>287</v>
      </c>
      <c r="C402">
        <v>1</v>
      </c>
      <c r="D402">
        <v>2</v>
      </c>
      <c r="E402" t="s">
        <v>213</v>
      </c>
      <c r="F402" t="s">
        <v>224</v>
      </c>
      <c r="G402" t="s">
        <v>307</v>
      </c>
      <c r="H402" t="s">
        <v>308</v>
      </c>
      <c r="I402" t="s">
        <v>273</v>
      </c>
      <c r="J402" t="s">
        <v>53</v>
      </c>
      <c r="K402" s="12">
        <v>3</v>
      </c>
      <c r="N402" s="27">
        <v>5.2900000000000004E-3</v>
      </c>
      <c r="O402" s="12">
        <v>4</v>
      </c>
      <c r="R402" s="27">
        <v>3.2899999999999999E-2</v>
      </c>
      <c r="S402" t="s">
        <v>52</v>
      </c>
      <c r="T402">
        <v>0</v>
      </c>
      <c r="U402">
        <v>0</v>
      </c>
      <c r="V402" t="s">
        <v>330</v>
      </c>
      <c r="W402" t="s">
        <v>291</v>
      </c>
      <c r="X402" s="4" t="s">
        <v>302</v>
      </c>
      <c r="Y402" s="4" t="s">
        <v>293</v>
      </c>
      <c r="Z402" s="4" t="s">
        <v>304</v>
      </c>
      <c r="AA402" s="4" t="s">
        <v>324</v>
      </c>
      <c r="AB402" t="s">
        <v>323</v>
      </c>
      <c r="AC402" s="8" t="s">
        <v>323</v>
      </c>
    </row>
    <row r="403" spans="1:29" x14ac:dyDescent="0.25">
      <c r="A403">
        <v>72</v>
      </c>
      <c r="B403" t="s">
        <v>287</v>
      </c>
      <c r="C403">
        <v>1</v>
      </c>
      <c r="D403">
        <v>2</v>
      </c>
      <c r="E403" t="s">
        <v>213</v>
      </c>
      <c r="F403" t="s">
        <v>224</v>
      </c>
      <c r="G403" t="s">
        <v>307</v>
      </c>
      <c r="H403" t="s">
        <v>308</v>
      </c>
      <c r="I403" t="s">
        <v>273</v>
      </c>
      <c r="J403" t="s">
        <v>217</v>
      </c>
      <c r="K403" s="12">
        <v>3</v>
      </c>
      <c r="N403" s="27">
        <f>0.0099-N402</f>
        <v>4.6100000000000004E-3</v>
      </c>
      <c r="O403" s="12">
        <v>4</v>
      </c>
      <c r="R403" s="27">
        <f>0.0582-R402</f>
        <v>2.5300000000000003E-2</v>
      </c>
      <c r="S403" t="s">
        <v>52</v>
      </c>
      <c r="T403">
        <v>0</v>
      </c>
      <c r="U403">
        <v>0</v>
      </c>
      <c r="V403" t="s">
        <v>330</v>
      </c>
      <c r="W403" t="s">
        <v>291</v>
      </c>
      <c r="X403" s="4" t="s">
        <v>302</v>
      </c>
      <c r="Y403" s="4" t="s">
        <v>293</v>
      </c>
      <c r="Z403" s="4" t="s">
        <v>304</v>
      </c>
      <c r="AA403" s="4" t="s">
        <v>324</v>
      </c>
      <c r="AB403" t="s">
        <v>323</v>
      </c>
      <c r="AC403" s="8" t="s">
        <v>323</v>
      </c>
    </row>
    <row r="404" spans="1:29" x14ac:dyDescent="0.25">
      <c r="A404">
        <v>72</v>
      </c>
      <c r="B404" t="s">
        <v>287</v>
      </c>
      <c r="C404">
        <v>2</v>
      </c>
      <c r="D404">
        <v>2</v>
      </c>
      <c r="E404" t="s">
        <v>213</v>
      </c>
      <c r="F404" t="s">
        <v>224</v>
      </c>
      <c r="G404" t="s">
        <v>307</v>
      </c>
      <c r="H404" t="s">
        <v>308</v>
      </c>
      <c r="I404" t="s">
        <v>273</v>
      </c>
      <c r="J404" t="s">
        <v>53</v>
      </c>
      <c r="K404" s="12">
        <v>1</v>
      </c>
      <c r="N404" s="27">
        <v>0.1099</v>
      </c>
      <c r="O404" s="12">
        <v>2</v>
      </c>
      <c r="R404" s="27">
        <v>0.13600000000000001</v>
      </c>
      <c r="S404" t="s">
        <v>52</v>
      </c>
      <c r="T404">
        <v>0</v>
      </c>
      <c r="U404">
        <v>0</v>
      </c>
      <c r="V404" t="s">
        <v>325</v>
      </c>
      <c r="W404" t="s">
        <v>263</v>
      </c>
      <c r="X404" t="s">
        <v>301</v>
      </c>
      <c r="Y404" s="4" t="s">
        <v>292</v>
      </c>
      <c r="Z404" s="4" t="s">
        <v>303</v>
      </c>
      <c r="AA404" s="4" t="s">
        <v>324</v>
      </c>
      <c r="AB404" t="s">
        <v>323</v>
      </c>
      <c r="AC404" s="8" t="s">
        <v>323</v>
      </c>
    </row>
    <row r="405" spans="1:29" x14ac:dyDescent="0.25">
      <c r="A405">
        <v>72</v>
      </c>
      <c r="B405" t="s">
        <v>287</v>
      </c>
      <c r="C405">
        <v>2</v>
      </c>
      <c r="D405">
        <v>2</v>
      </c>
      <c r="E405" t="s">
        <v>213</v>
      </c>
      <c r="F405" t="s">
        <v>224</v>
      </c>
      <c r="G405" t="s">
        <v>307</v>
      </c>
      <c r="H405" t="s">
        <v>308</v>
      </c>
      <c r="I405" t="s">
        <v>273</v>
      </c>
      <c r="J405" t="s">
        <v>217</v>
      </c>
      <c r="K405" s="12">
        <v>1</v>
      </c>
      <c r="N405" s="27">
        <f>0.122-N404</f>
        <v>1.21E-2</v>
      </c>
      <c r="O405" s="12">
        <v>2</v>
      </c>
      <c r="R405" s="27">
        <f>0.151-R404</f>
        <v>1.4999999999999986E-2</v>
      </c>
      <c r="S405" t="s">
        <v>52</v>
      </c>
      <c r="T405">
        <v>0</v>
      </c>
      <c r="U405">
        <v>0</v>
      </c>
      <c r="V405" t="s">
        <v>325</v>
      </c>
      <c r="W405" t="s">
        <v>263</v>
      </c>
      <c r="X405" t="s">
        <v>301</v>
      </c>
      <c r="Y405" s="4" t="s">
        <v>292</v>
      </c>
      <c r="Z405" s="4" t="s">
        <v>303</v>
      </c>
      <c r="AA405" s="4" t="s">
        <v>324</v>
      </c>
      <c r="AB405" t="s">
        <v>323</v>
      </c>
      <c r="AC405" s="8" t="s">
        <v>323</v>
      </c>
    </row>
    <row r="406" spans="1:29" x14ac:dyDescent="0.25">
      <c r="A406">
        <v>72</v>
      </c>
      <c r="B406" t="s">
        <v>287</v>
      </c>
      <c r="C406">
        <v>2</v>
      </c>
      <c r="D406">
        <v>2</v>
      </c>
      <c r="E406" t="s">
        <v>213</v>
      </c>
      <c r="F406" t="s">
        <v>224</v>
      </c>
      <c r="G406" t="s">
        <v>307</v>
      </c>
      <c r="H406" t="s">
        <v>308</v>
      </c>
      <c r="I406" t="s">
        <v>273</v>
      </c>
      <c r="J406" t="s">
        <v>53</v>
      </c>
      <c r="K406" s="12">
        <v>1</v>
      </c>
      <c r="N406" s="27">
        <v>0.1099</v>
      </c>
      <c r="O406" s="12">
        <v>3</v>
      </c>
      <c r="R406" s="27">
        <v>0.154</v>
      </c>
      <c r="S406" t="s">
        <v>52</v>
      </c>
      <c r="T406">
        <v>0</v>
      </c>
      <c r="U406">
        <v>0</v>
      </c>
      <c r="V406" t="s">
        <v>328</v>
      </c>
      <c r="W406" t="s">
        <v>263</v>
      </c>
      <c r="X406" t="s">
        <v>301</v>
      </c>
      <c r="Y406" t="s">
        <v>291</v>
      </c>
      <c r="Z406" s="4" t="s">
        <v>302</v>
      </c>
      <c r="AA406" s="4" t="s">
        <v>324</v>
      </c>
      <c r="AB406" t="s">
        <v>323</v>
      </c>
      <c r="AC406" s="8" t="s">
        <v>323</v>
      </c>
    </row>
    <row r="407" spans="1:29" x14ac:dyDescent="0.25">
      <c r="A407">
        <v>72</v>
      </c>
      <c r="B407" t="s">
        <v>287</v>
      </c>
      <c r="C407">
        <v>2</v>
      </c>
      <c r="D407">
        <v>2</v>
      </c>
      <c r="E407" t="s">
        <v>213</v>
      </c>
      <c r="F407" t="s">
        <v>224</v>
      </c>
      <c r="G407" t="s">
        <v>307</v>
      </c>
      <c r="H407" t="s">
        <v>308</v>
      </c>
      <c r="I407" t="s">
        <v>273</v>
      </c>
      <c r="J407" t="s">
        <v>217</v>
      </c>
      <c r="K407" s="12">
        <v>1</v>
      </c>
      <c r="N407" s="27">
        <f>0.122-N406</f>
        <v>1.21E-2</v>
      </c>
      <c r="O407" s="12">
        <v>3</v>
      </c>
      <c r="R407" s="27">
        <f>0.171-R406</f>
        <v>1.7000000000000015E-2</v>
      </c>
      <c r="S407" t="s">
        <v>52</v>
      </c>
      <c r="T407">
        <v>0</v>
      </c>
      <c r="U407">
        <v>0</v>
      </c>
      <c r="V407" t="s">
        <v>328</v>
      </c>
      <c r="W407" t="s">
        <v>263</v>
      </c>
      <c r="X407" t="s">
        <v>301</v>
      </c>
      <c r="Y407" t="s">
        <v>291</v>
      </c>
      <c r="Z407" s="4" t="s">
        <v>302</v>
      </c>
      <c r="AA407" s="4" t="s">
        <v>324</v>
      </c>
      <c r="AB407" t="s">
        <v>323</v>
      </c>
      <c r="AC407" s="8" t="s">
        <v>323</v>
      </c>
    </row>
    <row r="408" spans="1:29" x14ac:dyDescent="0.25">
      <c r="A408">
        <v>72</v>
      </c>
      <c r="B408" t="s">
        <v>287</v>
      </c>
      <c r="C408">
        <v>2</v>
      </c>
      <c r="D408">
        <v>2</v>
      </c>
      <c r="E408" t="s">
        <v>213</v>
      </c>
      <c r="F408" t="s">
        <v>224</v>
      </c>
      <c r="G408" t="s">
        <v>307</v>
      </c>
      <c r="H408" t="s">
        <v>308</v>
      </c>
      <c r="I408" t="s">
        <v>273</v>
      </c>
      <c r="J408" t="s">
        <v>53</v>
      </c>
      <c r="K408" s="12">
        <v>1</v>
      </c>
      <c r="N408" s="27">
        <v>0.1099</v>
      </c>
      <c r="O408" s="12">
        <v>4</v>
      </c>
      <c r="R408" s="27">
        <v>0.152</v>
      </c>
      <c r="S408" t="s">
        <v>52</v>
      </c>
      <c r="T408">
        <v>0</v>
      </c>
      <c r="U408">
        <v>0</v>
      </c>
      <c r="V408" t="s">
        <v>326</v>
      </c>
      <c r="W408" t="s">
        <v>263</v>
      </c>
      <c r="X408" t="s">
        <v>301</v>
      </c>
      <c r="Y408" s="4" t="s">
        <v>293</v>
      </c>
      <c r="Z408" s="4" t="s">
        <v>304</v>
      </c>
      <c r="AA408" s="4" t="s">
        <v>324</v>
      </c>
      <c r="AB408" t="s">
        <v>323</v>
      </c>
      <c r="AC408" s="8" t="s">
        <v>323</v>
      </c>
    </row>
    <row r="409" spans="1:29" x14ac:dyDescent="0.25">
      <c r="A409">
        <v>72</v>
      </c>
      <c r="B409" t="s">
        <v>287</v>
      </c>
      <c r="C409">
        <v>2</v>
      </c>
      <c r="D409">
        <v>2</v>
      </c>
      <c r="E409" t="s">
        <v>213</v>
      </c>
      <c r="F409" t="s">
        <v>224</v>
      </c>
      <c r="G409" t="s">
        <v>307</v>
      </c>
      <c r="H409" t="s">
        <v>308</v>
      </c>
      <c r="I409" t="s">
        <v>273</v>
      </c>
      <c r="J409" t="s">
        <v>217</v>
      </c>
      <c r="K409" s="12">
        <v>1</v>
      </c>
      <c r="N409" s="27">
        <f>0.122-N408</f>
        <v>1.21E-2</v>
      </c>
      <c r="O409" s="12">
        <v>4</v>
      </c>
      <c r="R409" s="27">
        <f>0.167-R408</f>
        <v>1.5000000000000013E-2</v>
      </c>
      <c r="S409" t="s">
        <v>52</v>
      </c>
      <c r="T409">
        <v>0</v>
      </c>
      <c r="U409">
        <v>0</v>
      </c>
      <c r="V409" t="s">
        <v>326</v>
      </c>
      <c r="W409" t="s">
        <v>263</v>
      </c>
      <c r="X409" t="s">
        <v>301</v>
      </c>
      <c r="Y409" s="4" t="s">
        <v>293</v>
      </c>
      <c r="Z409" s="4" t="s">
        <v>304</v>
      </c>
      <c r="AA409" s="4" t="s">
        <v>324</v>
      </c>
      <c r="AB409" t="s">
        <v>323</v>
      </c>
      <c r="AC409" s="8" t="s">
        <v>323</v>
      </c>
    </row>
    <row r="410" spans="1:29" x14ac:dyDescent="0.25">
      <c r="A410">
        <v>72</v>
      </c>
      <c r="B410" t="s">
        <v>287</v>
      </c>
      <c r="C410">
        <v>2</v>
      </c>
      <c r="D410">
        <v>2</v>
      </c>
      <c r="E410" t="s">
        <v>213</v>
      </c>
      <c r="F410" t="s">
        <v>224</v>
      </c>
      <c r="G410" t="s">
        <v>307</v>
      </c>
      <c r="H410" t="s">
        <v>308</v>
      </c>
      <c r="I410" t="s">
        <v>273</v>
      </c>
      <c r="J410" t="s">
        <v>53</v>
      </c>
      <c r="K410" s="12">
        <v>2</v>
      </c>
      <c r="N410" s="27">
        <v>0.13600000000000001</v>
      </c>
      <c r="O410" s="12">
        <v>3</v>
      </c>
      <c r="R410" s="27">
        <v>0.154</v>
      </c>
      <c r="S410" t="s">
        <v>52</v>
      </c>
      <c r="T410">
        <v>0</v>
      </c>
      <c r="U410">
        <v>0</v>
      </c>
      <c r="V410" t="s">
        <v>329</v>
      </c>
      <c r="W410" s="4" t="s">
        <v>292</v>
      </c>
      <c r="X410" s="4" t="s">
        <v>303</v>
      </c>
      <c r="Y410" t="s">
        <v>291</v>
      </c>
      <c r="Z410" s="4" t="s">
        <v>302</v>
      </c>
      <c r="AA410" s="4" t="s">
        <v>324</v>
      </c>
      <c r="AB410" t="s">
        <v>323</v>
      </c>
      <c r="AC410" s="8" t="s">
        <v>323</v>
      </c>
    </row>
    <row r="411" spans="1:29" x14ac:dyDescent="0.25">
      <c r="A411">
        <v>72</v>
      </c>
      <c r="B411" t="s">
        <v>287</v>
      </c>
      <c r="C411">
        <v>2</v>
      </c>
      <c r="D411">
        <v>2</v>
      </c>
      <c r="E411" t="s">
        <v>213</v>
      </c>
      <c r="F411" t="s">
        <v>224</v>
      </c>
      <c r="G411" t="s">
        <v>307</v>
      </c>
      <c r="H411" t="s">
        <v>308</v>
      </c>
      <c r="I411" t="s">
        <v>273</v>
      </c>
      <c r="J411" t="s">
        <v>217</v>
      </c>
      <c r="K411" s="12">
        <v>2</v>
      </c>
      <c r="N411" s="27">
        <f>0.151-N410</f>
        <v>1.4999999999999986E-2</v>
      </c>
      <c r="O411" s="12">
        <v>3</v>
      </c>
      <c r="R411" s="27">
        <f>0.171-R410</f>
        <v>1.7000000000000015E-2</v>
      </c>
      <c r="S411" t="s">
        <v>52</v>
      </c>
      <c r="T411">
        <v>0</v>
      </c>
      <c r="U411">
        <v>0</v>
      </c>
      <c r="V411" t="s">
        <v>329</v>
      </c>
      <c r="W411" s="4" t="s">
        <v>292</v>
      </c>
      <c r="X411" s="4" t="s">
        <v>303</v>
      </c>
      <c r="Y411" t="s">
        <v>291</v>
      </c>
      <c r="Z411" s="4" t="s">
        <v>302</v>
      </c>
      <c r="AA411" s="4" t="s">
        <v>324</v>
      </c>
      <c r="AB411" t="s">
        <v>323</v>
      </c>
      <c r="AC411" s="8" t="s">
        <v>323</v>
      </c>
    </row>
    <row r="412" spans="1:29" x14ac:dyDescent="0.25">
      <c r="A412">
        <v>72</v>
      </c>
      <c r="B412" t="s">
        <v>287</v>
      </c>
      <c r="C412">
        <v>2</v>
      </c>
      <c r="D412">
        <v>2</v>
      </c>
      <c r="E412" t="s">
        <v>213</v>
      </c>
      <c r="F412" t="s">
        <v>224</v>
      </c>
      <c r="G412" t="s">
        <v>307</v>
      </c>
      <c r="H412" t="s">
        <v>308</v>
      </c>
      <c r="I412" t="s">
        <v>273</v>
      </c>
      <c r="J412" t="s">
        <v>53</v>
      </c>
      <c r="K412" s="12">
        <v>2</v>
      </c>
      <c r="N412" s="27">
        <v>0.13600000000000001</v>
      </c>
      <c r="O412" s="12">
        <v>4</v>
      </c>
      <c r="R412" s="27">
        <v>0.152</v>
      </c>
      <c r="S412" t="s">
        <v>52</v>
      </c>
      <c r="T412">
        <v>0</v>
      </c>
      <c r="U412">
        <v>0</v>
      </c>
      <c r="V412" t="s">
        <v>327</v>
      </c>
      <c r="W412" s="4" t="s">
        <v>292</v>
      </c>
      <c r="X412" s="4" t="s">
        <v>303</v>
      </c>
      <c r="Y412" s="4" t="s">
        <v>293</v>
      </c>
      <c r="Z412" s="4" t="s">
        <v>304</v>
      </c>
      <c r="AA412" s="4" t="s">
        <v>324</v>
      </c>
      <c r="AB412" t="s">
        <v>323</v>
      </c>
      <c r="AC412" s="8" t="s">
        <v>323</v>
      </c>
    </row>
    <row r="413" spans="1:29" x14ac:dyDescent="0.25">
      <c r="A413">
        <v>72</v>
      </c>
      <c r="B413" t="s">
        <v>287</v>
      </c>
      <c r="C413">
        <v>2</v>
      </c>
      <c r="D413">
        <v>2</v>
      </c>
      <c r="E413" t="s">
        <v>213</v>
      </c>
      <c r="F413" t="s">
        <v>224</v>
      </c>
      <c r="G413" t="s">
        <v>307</v>
      </c>
      <c r="H413" t="s">
        <v>308</v>
      </c>
      <c r="I413" t="s">
        <v>273</v>
      </c>
      <c r="J413" t="s">
        <v>217</v>
      </c>
      <c r="K413" s="12">
        <v>2</v>
      </c>
      <c r="N413" s="27">
        <f>0.151-N412</f>
        <v>1.4999999999999986E-2</v>
      </c>
      <c r="O413" s="12">
        <v>4</v>
      </c>
      <c r="R413" s="27">
        <f>0.167-R412</f>
        <v>1.5000000000000013E-2</v>
      </c>
      <c r="S413" t="s">
        <v>52</v>
      </c>
      <c r="T413">
        <v>0</v>
      </c>
      <c r="U413">
        <v>0</v>
      </c>
      <c r="V413" t="s">
        <v>327</v>
      </c>
      <c r="W413" s="4" t="s">
        <v>292</v>
      </c>
      <c r="X413" s="4" t="s">
        <v>303</v>
      </c>
      <c r="Y413" s="4" t="s">
        <v>293</v>
      </c>
      <c r="Z413" s="4" t="s">
        <v>304</v>
      </c>
      <c r="AA413" s="4" t="s">
        <v>324</v>
      </c>
      <c r="AB413" t="s">
        <v>323</v>
      </c>
      <c r="AC413" s="8" t="s">
        <v>323</v>
      </c>
    </row>
    <row r="414" spans="1:29" x14ac:dyDescent="0.25">
      <c r="A414">
        <v>72</v>
      </c>
      <c r="B414" t="s">
        <v>287</v>
      </c>
      <c r="C414">
        <v>2</v>
      </c>
      <c r="D414">
        <v>2</v>
      </c>
      <c r="E414" t="s">
        <v>213</v>
      </c>
      <c r="F414" t="s">
        <v>224</v>
      </c>
      <c r="G414" t="s">
        <v>307</v>
      </c>
      <c r="H414" t="s">
        <v>308</v>
      </c>
      <c r="I414" t="s">
        <v>273</v>
      </c>
      <c r="J414" t="s">
        <v>53</v>
      </c>
      <c r="K414" s="12">
        <v>3</v>
      </c>
      <c r="N414" s="27">
        <v>0.154</v>
      </c>
      <c r="O414" s="12">
        <v>4</v>
      </c>
      <c r="R414" s="27">
        <v>0.152</v>
      </c>
      <c r="S414" t="s">
        <v>52</v>
      </c>
      <c r="T414">
        <v>0</v>
      </c>
      <c r="U414">
        <v>0</v>
      </c>
      <c r="V414" t="s">
        <v>330</v>
      </c>
      <c r="W414" t="s">
        <v>291</v>
      </c>
      <c r="X414" s="4" t="s">
        <v>302</v>
      </c>
      <c r="Y414" s="4" t="s">
        <v>293</v>
      </c>
      <c r="Z414" s="4" t="s">
        <v>304</v>
      </c>
      <c r="AA414" s="4" t="s">
        <v>324</v>
      </c>
      <c r="AB414" t="s">
        <v>323</v>
      </c>
      <c r="AC414" s="8" t="s">
        <v>323</v>
      </c>
    </row>
    <row r="415" spans="1:29" x14ac:dyDescent="0.25">
      <c r="A415">
        <v>72</v>
      </c>
      <c r="B415" t="s">
        <v>287</v>
      </c>
      <c r="C415">
        <v>2</v>
      </c>
      <c r="D415">
        <v>2</v>
      </c>
      <c r="E415" t="s">
        <v>213</v>
      </c>
      <c r="F415" t="s">
        <v>224</v>
      </c>
      <c r="G415" t="s">
        <v>307</v>
      </c>
      <c r="H415" t="s">
        <v>308</v>
      </c>
      <c r="I415" t="s">
        <v>273</v>
      </c>
      <c r="J415" t="s">
        <v>217</v>
      </c>
      <c r="K415" s="12">
        <v>3</v>
      </c>
      <c r="N415" s="27">
        <f>0.171-N414</f>
        <v>1.7000000000000015E-2</v>
      </c>
      <c r="O415" s="12">
        <v>4</v>
      </c>
      <c r="R415" s="27">
        <f>0.167-R414</f>
        <v>1.5000000000000013E-2</v>
      </c>
      <c r="S415" t="s">
        <v>52</v>
      </c>
      <c r="T415">
        <v>0</v>
      </c>
      <c r="U415">
        <v>0</v>
      </c>
      <c r="V415" t="s">
        <v>330</v>
      </c>
      <c r="W415" t="s">
        <v>291</v>
      </c>
      <c r="X415" s="4" t="s">
        <v>302</v>
      </c>
      <c r="Y415" s="4" t="s">
        <v>293</v>
      </c>
      <c r="Z415" s="4" t="s">
        <v>304</v>
      </c>
      <c r="AA415" s="4" t="s">
        <v>324</v>
      </c>
      <c r="AB415" t="s">
        <v>323</v>
      </c>
      <c r="AC415" s="8" t="s">
        <v>323</v>
      </c>
    </row>
    <row r="416" spans="1:29" x14ac:dyDescent="0.25">
      <c r="A416"/>
      <c r="B416"/>
    </row>
    <row r="417" spans="1:29" x14ac:dyDescent="0.25">
      <c r="A417">
        <v>72</v>
      </c>
      <c r="B417" t="s">
        <v>287</v>
      </c>
      <c r="C417">
        <v>1</v>
      </c>
      <c r="D417">
        <v>1</v>
      </c>
      <c r="E417" t="s">
        <v>213</v>
      </c>
      <c r="F417" t="s">
        <v>309</v>
      </c>
      <c r="G417" t="s">
        <v>310</v>
      </c>
      <c r="H417" t="s">
        <v>228</v>
      </c>
      <c r="I417" t="s">
        <v>273</v>
      </c>
      <c r="J417" t="s">
        <v>53</v>
      </c>
      <c r="K417" s="12">
        <v>1</v>
      </c>
      <c r="N417" s="28">
        <v>1050</v>
      </c>
      <c r="O417" s="12">
        <v>2</v>
      </c>
      <c r="R417" s="28">
        <v>1210</v>
      </c>
      <c r="S417" t="s">
        <v>52</v>
      </c>
      <c r="T417">
        <v>0</v>
      </c>
      <c r="U417">
        <v>0</v>
      </c>
      <c r="V417" t="s">
        <v>325</v>
      </c>
      <c r="W417" t="s">
        <v>263</v>
      </c>
      <c r="X417" t="s">
        <v>301</v>
      </c>
      <c r="Y417" s="4" t="s">
        <v>292</v>
      </c>
      <c r="Z417" s="4" t="s">
        <v>303</v>
      </c>
      <c r="AA417" s="4" t="s">
        <v>336</v>
      </c>
      <c r="AB417" s="4" t="s">
        <v>335</v>
      </c>
      <c r="AC417" s="8" t="s">
        <v>334</v>
      </c>
    </row>
    <row r="418" spans="1:29" x14ac:dyDescent="0.25">
      <c r="A418">
        <v>72</v>
      </c>
      <c r="B418" t="s">
        <v>287</v>
      </c>
      <c r="C418">
        <v>1</v>
      </c>
      <c r="D418">
        <v>1</v>
      </c>
      <c r="E418" t="s">
        <v>213</v>
      </c>
      <c r="F418" t="s">
        <v>309</v>
      </c>
      <c r="G418" t="s">
        <v>310</v>
      </c>
      <c r="H418" t="s">
        <v>228</v>
      </c>
      <c r="I418" t="s">
        <v>273</v>
      </c>
      <c r="J418" t="s">
        <v>217</v>
      </c>
      <c r="K418" s="12">
        <v>1</v>
      </c>
      <c r="N418" s="28">
        <f>1203-N417</f>
        <v>153</v>
      </c>
      <c r="O418" s="12">
        <v>2</v>
      </c>
      <c r="R418" s="28">
        <f>1377-R417</f>
        <v>167</v>
      </c>
      <c r="S418" t="s">
        <v>52</v>
      </c>
      <c r="T418">
        <v>0</v>
      </c>
      <c r="U418">
        <v>0</v>
      </c>
      <c r="V418" t="s">
        <v>325</v>
      </c>
      <c r="W418" t="s">
        <v>263</v>
      </c>
      <c r="X418" t="s">
        <v>301</v>
      </c>
      <c r="Y418" s="4" t="s">
        <v>292</v>
      </c>
      <c r="Z418" s="4" t="s">
        <v>303</v>
      </c>
      <c r="AA418" s="4" t="s">
        <v>336</v>
      </c>
      <c r="AB418" s="4" t="s">
        <v>335</v>
      </c>
      <c r="AC418" s="8" t="s">
        <v>334</v>
      </c>
    </row>
    <row r="419" spans="1:29" x14ac:dyDescent="0.25">
      <c r="A419">
        <v>72</v>
      </c>
      <c r="B419" t="s">
        <v>287</v>
      </c>
      <c r="C419">
        <v>1</v>
      </c>
      <c r="D419">
        <v>1</v>
      </c>
      <c r="E419" t="s">
        <v>213</v>
      </c>
      <c r="F419" t="s">
        <v>309</v>
      </c>
      <c r="G419" t="s">
        <v>310</v>
      </c>
      <c r="H419" t="s">
        <v>228</v>
      </c>
      <c r="I419" t="s">
        <v>273</v>
      </c>
      <c r="J419" t="s">
        <v>53</v>
      </c>
      <c r="K419" s="12">
        <v>1</v>
      </c>
      <c r="N419" s="28">
        <v>1050</v>
      </c>
      <c r="O419" s="12">
        <v>3</v>
      </c>
      <c r="R419" s="28">
        <v>1259</v>
      </c>
      <c r="S419" t="s">
        <v>52</v>
      </c>
      <c r="T419">
        <v>0</v>
      </c>
      <c r="U419">
        <v>0</v>
      </c>
      <c r="V419" t="s">
        <v>328</v>
      </c>
      <c r="W419" t="s">
        <v>263</v>
      </c>
      <c r="X419" t="s">
        <v>301</v>
      </c>
      <c r="Y419" t="s">
        <v>291</v>
      </c>
      <c r="Z419" s="4" t="s">
        <v>302</v>
      </c>
      <c r="AA419" s="4" t="s">
        <v>336</v>
      </c>
      <c r="AB419" s="4" t="s">
        <v>335</v>
      </c>
      <c r="AC419" s="8" t="s">
        <v>334</v>
      </c>
    </row>
    <row r="420" spans="1:29" x14ac:dyDescent="0.25">
      <c r="A420">
        <v>72</v>
      </c>
      <c r="B420" t="s">
        <v>287</v>
      </c>
      <c r="C420">
        <v>1</v>
      </c>
      <c r="D420">
        <v>1</v>
      </c>
      <c r="E420" t="s">
        <v>213</v>
      </c>
      <c r="F420" t="s">
        <v>309</v>
      </c>
      <c r="G420" t="s">
        <v>310</v>
      </c>
      <c r="H420" t="s">
        <v>228</v>
      </c>
      <c r="I420" t="s">
        <v>273</v>
      </c>
      <c r="J420" t="s">
        <v>217</v>
      </c>
      <c r="K420" s="12">
        <v>1</v>
      </c>
      <c r="N420" s="28">
        <f>1203-N419</f>
        <v>153</v>
      </c>
      <c r="O420" s="12">
        <v>3</v>
      </c>
      <c r="R420" s="28">
        <f>1426-R419</f>
        <v>167</v>
      </c>
      <c r="S420" t="s">
        <v>52</v>
      </c>
      <c r="T420">
        <v>0</v>
      </c>
      <c r="U420">
        <v>0</v>
      </c>
      <c r="V420" t="s">
        <v>328</v>
      </c>
      <c r="W420" t="s">
        <v>263</v>
      </c>
      <c r="X420" t="s">
        <v>301</v>
      </c>
      <c r="Y420" t="s">
        <v>291</v>
      </c>
      <c r="Z420" s="4" t="s">
        <v>302</v>
      </c>
      <c r="AA420" s="4" t="s">
        <v>336</v>
      </c>
      <c r="AB420" s="4" t="s">
        <v>335</v>
      </c>
      <c r="AC420" s="8" t="s">
        <v>334</v>
      </c>
    </row>
    <row r="421" spans="1:29" x14ac:dyDescent="0.25">
      <c r="A421">
        <v>72</v>
      </c>
      <c r="B421" t="s">
        <v>287</v>
      </c>
      <c r="C421">
        <v>1</v>
      </c>
      <c r="D421">
        <v>1</v>
      </c>
      <c r="E421" t="s">
        <v>213</v>
      </c>
      <c r="F421" t="s">
        <v>309</v>
      </c>
      <c r="G421" t="s">
        <v>310</v>
      </c>
      <c r="H421" t="s">
        <v>228</v>
      </c>
      <c r="I421" t="s">
        <v>273</v>
      </c>
      <c r="J421" t="s">
        <v>53</v>
      </c>
      <c r="K421" s="12">
        <v>2</v>
      </c>
      <c r="N421" s="28">
        <v>1210</v>
      </c>
      <c r="O421" s="12">
        <v>3</v>
      </c>
      <c r="R421" s="28">
        <v>1259</v>
      </c>
      <c r="S421" t="s">
        <v>52</v>
      </c>
      <c r="T421">
        <v>0</v>
      </c>
      <c r="U421">
        <v>0</v>
      </c>
      <c r="V421" t="s">
        <v>329</v>
      </c>
      <c r="W421" s="4" t="s">
        <v>292</v>
      </c>
      <c r="X421" s="4" t="s">
        <v>303</v>
      </c>
      <c r="Y421" t="s">
        <v>291</v>
      </c>
      <c r="Z421" s="4" t="s">
        <v>302</v>
      </c>
      <c r="AA421" s="4" t="s">
        <v>336</v>
      </c>
      <c r="AB421" s="4" t="s">
        <v>335</v>
      </c>
      <c r="AC421" s="8" t="s">
        <v>334</v>
      </c>
    </row>
    <row r="422" spans="1:29" x14ac:dyDescent="0.25">
      <c r="A422">
        <v>72</v>
      </c>
      <c r="B422" t="s">
        <v>287</v>
      </c>
      <c r="C422">
        <v>1</v>
      </c>
      <c r="D422">
        <v>1</v>
      </c>
      <c r="E422" t="s">
        <v>213</v>
      </c>
      <c r="F422" t="s">
        <v>309</v>
      </c>
      <c r="G422" t="s">
        <v>310</v>
      </c>
      <c r="H422" t="s">
        <v>228</v>
      </c>
      <c r="I422" t="s">
        <v>273</v>
      </c>
      <c r="J422" t="s">
        <v>217</v>
      </c>
      <c r="K422" s="12">
        <v>2</v>
      </c>
      <c r="N422" s="28">
        <f>1377-N421</f>
        <v>167</v>
      </c>
      <c r="O422" s="12">
        <v>3</v>
      </c>
      <c r="R422" s="28">
        <f>1426-R421</f>
        <v>167</v>
      </c>
      <c r="S422" t="s">
        <v>52</v>
      </c>
      <c r="T422">
        <v>0</v>
      </c>
      <c r="U422">
        <v>0</v>
      </c>
      <c r="V422" t="s">
        <v>329</v>
      </c>
      <c r="W422" s="4" t="s">
        <v>292</v>
      </c>
      <c r="X422" s="4" t="s">
        <v>303</v>
      </c>
      <c r="Y422" t="s">
        <v>291</v>
      </c>
      <c r="Z422" s="4" t="s">
        <v>302</v>
      </c>
      <c r="AA422" s="4" t="s">
        <v>336</v>
      </c>
      <c r="AB422" s="4" t="s">
        <v>335</v>
      </c>
      <c r="AC422" s="8" t="s">
        <v>334</v>
      </c>
    </row>
    <row r="423" spans="1:29" x14ac:dyDescent="0.25">
      <c r="A423">
        <v>72</v>
      </c>
      <c r="B423" t="s">
        <v>287</v>
      </c>
      <c r="C423">
        <v>2</v>
      </c>
      <c r="D423">
        <v>1</v>
      </c>
      <c r="E423" t="s">
        <v>213</v>
      </c>
      <c r="F423" t="s">
        <v>309</v>
      </c>
      <c r="G423" t="s">
        <v>310</v>
      </c>
      <c r="H423" t="s">
        <v>228</v>
      </c>
      <c r="I423" t="s">
        <v>273</v>
      </c>
      <c r="J423" t="s">
        <v>53</v>
      </c>
      <c r="K423" s="12">
        <v>1</v>
      </c>
      <c r="N423" s="28">
        <v>1541</v>
      </c>
      <c r="O423" s="12">
        <v>2</v>
      </c>
      <c r="R423" s="28">
        <v>1758</v>
      </c>
      <c r="S423">
        <v>0.05</v>
      </c>
      <c r="T423">
        <v>1</v>
      </c>
      <c r="U423">
        <v>1</v>
      </c>
      <c r="V423" t="s">
        <v>325</v>
      </c>
      <c r="W423" t="s">
        <v>263</v>
      </c>
      <c r="X423" t="s">
        <v>301</v>
      </c>
      <c r="Y423" s="4" t="s">
        <v>292</v>
      </c>
      <c r="Z423" s="4" t="s">
        <v>303</v>
      </c>
      <c r="AA423" s="4" t="s">
        <v>336</v>
      </c>
      <c r="AB423" s="4" t="s">
        <v>335</v>
      </c>
      <c r="AC423" s="8" t="s">
        <v>334</v>
      </c>
    </row>
    <row r="424" spans="1:29" x14ac:dyDescent="0.25">
      <c r="A424">
        <v>72</v>
      </c>
      <c r="B424" t="s">
        <v>287</v>
      </c>
      <c r="C424">
        <v>2</v>
      </c>
      <c r="D424">
        <v>1</v>
      </c>
      <c r="E424" t="s">
        <v>213</v>
      </c>
      <c r="F424" t="s">
        <v>309</v>
      </c>
      <c r="G424" t="s">
        <v>310</v>
      </c>
      <c r="H424" t="s">
        <v>228</v>
      </c>
      <c r="I424" t="s">
        <v>273</v>
      </c>
      <c r="J424" t="s">
        <v>217</v>
      </c>
      <c r="K424" s="12">
        <v>1</v>
      </c>
      <c r="N424" s="28">
        <f>1628-N423</f>
        <v>87</v>
      </c>
      <c r="O424" s="12">
        <v>2</v>
      </c>
      <c r="R424" s="28">
        <f>1818-R423</f>
        <v>60</v>
      </c>
      <c r="S424">
        <v>0.05</v>
      </c>
      <c r="T424">
        <v>1</v>
      </c>
      <c r="U424">
        <v>1</v>
      </c>
      <c r="V424" t="s">
        <v>325</v>
      </c>
      <c r="W424" t="s">
        <v>263</v>
      </c>
      <c r="X424" t="s">
        <v>301</v>
      </c>
      <c r="Y424" s="4" t="s">
        <v>292</v>
      </c>
      <c r="Z424" s="4" t="s">
        <v>303</v>
      </c>
      <c r="AA424" s="4" t="s">
        <v>336</v>
      </c>
      <c r="AB424" s="4" t="s">
        <v>335</v>
      </c>
      <c r="AC424" s="8" t="s">
        <v>334</v>
      </c>
    </row>
    <row r="425" spans="1:29" x14ac:dyDescent="0.25">
      <c r="A425">
        <v>72</v>
      </c>
      <c r="B425" t="s">
        <v>287</v>
      </c>
      <c r="C425">
        <v>2</v>
      </c>
      <c r="D425">
        <v>1</v>
      </c>
      <c r="E425" t="s">
        <v>213</v>
      </c>
      <c r="F425" t="s">
        <v>309</v>
      </c>
      <c r="G425" t="s">
        <v>310</v>
      </c>
      <c r="H425" t="s">
        <v>228</v>
      </c>
      <c r="I425" t="s">
        <v>273</v>
      </c>
      <c r="J425" t="s">
        <v>53</v>
      </c>
      <c r="K425" s="12">
        <v>1</v>
      </c>
      <c r="N425" s="28">
        <v>1541</v>
      </c>
      <c r="O425" s="12">
        <v>3</v>
      </c>
      <c r="R425" s="28">
        <v>1714</v>
      </c>
      <c r="S425">
        <v>0.05</v>
      </c>
      <c r="T425">
        <v>1</v>
      </c>
      <c r="U425">
        <v>1</v>
      </c>
      <c r="V425" t="s">
        <v>328</v>
      </c>
      <c r="W425" t="s">
        <v>263</v>
      </c>
      <c r="X425" t="s">
        <v>301</v>
      </c>
      <c r="Y425" t="s">
        <v>291</v>
      </c>
      <c r="Z425" s="4" t="s">
        <v>302</v>
      </c>
      <c r="AA425" s="4" t="s">
        <v>336</v>
      </c>
      <c r="AB425" s="4" t="s">
        <v>335</v>
      </c>
      <c r="AC425" s="8" t="s">
        <v>334</v>
      </c>
    </row>
    <row r="426" spans="1:29" x14ac:dyDescent="0.25">
      <c r="A426">
        <v>72</v>
      </c>
      <c r="B426" t="s">
        <v>287</v>
      </c>
      <c r="C426">
        <v>2</v>
      </c>
      <c r="D426">
        <v>1</v>
      </c>
      <c r="E426" t="s">
        <v>213</v>
      </c>
      <c r="F426" t="s">
        <v>309</v>
      </c>
      <c r="G426" t="s">
        <v>310</v>
      </c>
      <c r="H426" t="s">
        <v>228</v>
      </c>
      <c r="I426" t="s">
        <v>273</v>
      </c>
      <c r="J426" t="s">
        <v>217</v>
      </c>
      <c r="K426" s="12">
        <v>1</v>
      </c>
      <c r="N426" s="28">
        <f>1628-N425</f>
        <v>87</v>
      </c>
      <c r="O426" s="12">
        <v>3</v>
      </c>
      <c r="R426" s="28">
        <f>1766-R425</f>
        <v>52</v>
      </c>
      <c r="S426">
        <v>0.05</v>
      </c>
      <c r="T426">
        <v>1</v>
      </c>
      <c r="U426">
        <v>1</v>
      </c>
      <c r="V426" t="s">
        <v>328</v>
      </c>
      <c r="W426" t="s">
        <v>263</v>
      </c>
      <c r="X426" t="s">
        <v>301</v>
      </c>
      <c r="Y426" t="s">
        <v>291</v>
      </c>
      <c r="Z426" s="4" t="s">
        <v>302</v>
      </c>
      <c r="AA426" s="4" t="s">
        <v>336</v>
      </c>
      <c r="AB426" s="4" t="s">
        <v>335</v>
      </c>
      <c r="AC426" s="8" t="s">
        <v>334</v>
      </c>
    </row>
    <row r="427" spans="1:29" x14ac:dyDescent="0.25">
      <c r="A427">
        <v>72</v>
      </c>
      <c r="B427" t="s">
        <v>287</v>
      </c>
      <c r="C427">
        <v>2</v>
      </c>
      <c r="D427">
        <v>1</v>
      </c>
      <c r="E427" t="s">
        <v>213</v>
      </c>
      <c r="F427" t="s">
        <v>309</v>
      </c>
      <c r="G427" t="s">
        <v>310</v>
      </c>
      <c r="H427" t="s">
        <v>228</v>
      </c>
      <c r="I427" t="s">
        <v>273</v>
      </c>
      <c r="J427" t="s">
        <v>53</v>
      </c>
      <c r="K427" s="12">
        <v>1</v>
      </c>
      <c r="N427" s="28">
        <v>1541</v>
      </c>
      <c r="O427" s="12">
        <v>4</v>
      </c>
      <c r="R427" s="28">
        <v>1723</v>
      </c>
      <c r="S427">
        <v>0.05</v>
      </c>
      <c r="T427">
        <v>1</v>
      </c>
      <c r="U427">
        <v>1</v>
      </c>
      <c r="V427" t="s">
        <v>326</v>
      </c>
      <c r="W427" t="s">
        <v>263</v>
      </c>
      <c r="X427" t="s">
        <v>301</v>
      </c>
      <c r="Y427" s="4" t="s">
        <v>293</v>
      </c>
      <c r="Z427" s="4" t="s">
        <v>304</v>
      </c>
      <c r="AA427" s="4" t="s">
        <v>336</v>
      </c>
      <c r="AB427" s="4" t="s">
        <v>335</v>
      </c>
      <c r="AC427" s="8" t="s">
        <v>334</v>
      </c>
    </row>
    <row r="428" spans="1:29" x14ac:dyDescent="0.25">
      <c r="A428">
        <v>72</v>
      </c>
      <c r="B428" t="s">
        <v>287</v>
      </c>
      <c r="C428">
        <v>2</v>
      </c>
      <c r="D428">
        <v>1</v>
      </c>
      <c r="E428" t="s">
        <v>213</v>
      </c>
      <c r="F428" t="s">
        <v>309</v>
      </c>
      <c r="G428" t="s">
        <v>310</v>
      </c>
      <c r="H428" t="s">
        <v>228</v>
      </c>
      <c r="I428" t="s">
        <v>273</v>
      </c>
      <c r="J428" t="s">
        <v>217</v>
      </c>
      <c r="K428" s="12">
        <v>1</v>
      </c>
      <c r="N428" s="28">
        <f>1628-N427</f>
        <v>87</v>
      </c>
      <c r="O428" s="12">
        <v>4</v>
      </c>
      <c r="R428" s="28">
        <f>1766-R427</f>
        <v>43</v>
      </c>
      <c r="S428">
        <v>0.05</v>
      </c>
      <c r="T428">
        <v>1</v>
      </c>
      <c r="U428">
        <v>1</v>
      </c>
      <c r="V428" t="s">
        <v>326</v>
      </c>
      <c r="W428" t="s">
        <v>263</v>
      </c>
      <c r="X428" t="s">
        <v>301</v>
      </c>
      <c r="Y428" s="4" t="s">
        <v>293</v>
      </c>
      <c r="Z428" s="4" t="s">
        <v>304</v>
      </c>
      <c r="AA428" s="4" t="s">
        <v>336</v>
      </c>
      <c r="AB428" s="4" t="s">
        <v>335</v>
      </c>
      <c r="AC428" s="8" t="s">
        <v>334</v>
      </c>
    </row>
    <row r="429" spans="1:29" x14ac:dyDescent="0.25">
      <c r="A429">
        <v>72</v>
      </c>
      <c r="B429" t="s">
        <v>287</v>
      </c>
      <c r="C429">
        <v>2</v>
      </c>
      <c r="D429">
        <v>1</v>
      </c>
      <c r="E429" t="s">
        <v>213</v>
      </c>
      <c r="F429" t="s">
        <v>309</v>
      </c>
      <c r="G429" t="s">
        <v>310</v>
      </c>
      <c r="H429" t="s">
        <v>228</v>
      </c>
      <c r="I429" t="s">
        <v>273</v>
      </c>
      <c r="J429" t="s">
        <v>53</v>
      </c>
      <c r="K429" s="12">
        <v>2</v>
      </c>
      <c r="N429" s="28">
        <v>1758</v>
      </c>
      <c r="O429" s="12">
        <v>3</v>
      </c>
      <c r="R429" s="28">
        <v>1714</v>
      </c>
      <c r="S429" t="s">
        <v>52</v>
      </c>
      <c r="T429">
        <v>0</v>
      </c>
      <c r="U429">
        <v>0</v>
      </c>
      <c r="V429" t="s">
        <v>329</v>
      </c>
      <c r="W429" s="4" t="s">
        <v>292</v>
      </c>
      <c r="X429" s="4" t="s">
        <v>303</v>
      </c>
      <c r="Y429" t="s">
        <v>291</v>
      </c>
      <c r="Z429" s="4" t="s">
        <v>302</v>
      </c>
      <c r="AA429" s="4" t="s">
        <v>336</v>
      </c>
      <c r="AB429" s="4" t="s">
        <v>335</v>
      </c>
      <c r="AC429" s="8" t="s">
        <v>334</v>
      </c>
    </row>
    <row r="430" spans="1:29" x14ac:dyDescent="0.25">
      <c r="A430">
        <v>72</v>
      </c>
      <c r="B430" t="s">
        <v>287</v>
      </c>
      <c r="C430">
        <v>2</v>
      </c>
      <c r="D430">
        <v>1</v>
      </c>
      <c r="E430" t="s">
        <v>213</v>
      </c>
      <c r="F430" t="s">
        <v>309</v>
      </c>
      <c r="G430" t="s">
        <v>310</v>
      </c>
      <c r="H430" t="s">
        <v>228</v>
      </c>
      <c r="I430" t="s">
        <v>273</v>
      </c>
      <c r="J430" t="s">
        <v>217</v>
      </c>
      <c r="K430" s="12">
        <v>2</v>
      </c>
      <c r="N430" s="28">
        <f>1818-N429</f>
        <v>60</v>
      </c>
      <c r="O430" s="12">
        <v>3</v>
      </c>
      <c r="R430" s="28">
        <f>1766-R429</f>
        <v>52</v>
      </c>
      <c r="S430" t="s">
        <v>52</v>
      </c>
      <c r="T430">
        <v>0</v>
      </c>
      <c r="U430">
        <v>0</v>
      </c>
      <c r="V430" t="s">
        <v>329</v>
      </c>
      <c r="W430" s="4" t="s">
        <v>292</v>
      </c>
      <c r="X430" s="4" t="s">
        <v>303</v>
      </c>
      <c r="Y430" t="s">
        <v>291</v>
      </c>
      <c r="Z430" s="4" t="s">
        <v>302</v>
      </c>
      <c r="AA430" s="4" t="s">
        <v>336</v>
      </c>
      <c r="AB430" s="4" t="s">
        <v>335</v>
      </c>
      <c r="AC430" s="8" t="s">
        <v>334</v>
      </c>
    </row>
    <row r="431" spans="1:29" x14ac:dyDescent="0.25">
      <c r="A431">
        <v>72</v>
      </c>
      <c r="B431" t="s">
        <v>287</v>
      </c>
      <c r="C431">
        <v>2</v>
      </c>
      <c r="D431">
        <v>1</v>
      </c>
      <c r="E431" t="s">
        <v>213</v>
      </c>
      <c r="F431" t="s">
        <v>309</v>
      </c>
      <c r="G431" t="s">
        <v>310</v>
      </c>
      <c r="H431" t="s">
        <v>228</v>
      </c>
      <c r="I431" t="s">
        <v>273</v>
      </c>
      <c r="J431" t="s">
        <v>53</v>
      </c>
      <c r="K431" s="12">
        <v>2</v>
      </c>
      <c r="N431" s="28">
        <v>1758</v>
      </c>
      <c r="O431" s="12">
        <v>4</v>
      </c>
      <c r="R431" s="28">
        <v>1723</v>
      </c>
      <c r="S431" t="s">
        <v>52</v>
      </c>
      <c r="T431">
        <v>0</v>
      </c>
      <c r="U431">
        <v>0</v>
      </c>
      <c r="V431" t="s">
        <v>327</v>
      </c>
      <c r="W431" s="4" t="s">
        <v>292</v>
      </c>
      <c r="X431" s="4" t="s">
        <v>303</v>
      </c>
      <c r="Y431" s="4" t="s">
        <v>293</v>
      </c>
      <c r="Z431" s="4" t="s">
        <v>304</v>
      </c>
      <c r="AA431" s="4" t="s">
        <v>336</v>
      </c>
      <c r="AB431" s="4" t="s">
        <v>335</v>
      </c>
      <c r="AC431" s="8" t="s">
        <v>334</v>
      </c>
    </row>
    <row r="432" spans="1:29" x14ac:dyDescent="0.25">
      <c r="A432">
        <v>72</v>
      </c>
      <c r="B432" t="s">
        <v>287</v>
      </c>
      <c r="C432">
        <v>2</v>
      </c>
      <c r="D432">
        <v>1</v>
      </c>
      <c r="E432" t="s">
        <v>213</v>
      </c>
      <c r="F432" t="s">
        <v>309</v>
      </c>
      <c r="G432" t="s">
        <v>310</v>
      </c>
      <c r="H432" t="s">
        <v>228</v>
      </c>
      <c r="I432" t="s">
        <v>273</v>
      </c>
      <c r="J432" t="s">
        <v>217</v>
      </c>
      <c r="K432" s="12">
        <v>2</v>
      </c>
      <c r="N432" s="28">
        <f>1818-N431</f>
        <v>60</v>
      </c>
      <c r="O432" s="12">
        <v>4</v>
      </c>
      <c r="R432" s="28">
        <f>1766-R431</f>
        <v>43</v>
      </c>
      <c r="S432" t="s">
        <v>52</v>
      </c>
      <c r="T432">
        <v>0</v>
      </c>
      <c r="U432">
        <v>0</v>
      </c>
      <c r="V432" t="s">
        <v>327</v>
      </c>
      <c r="W432" s="4" t="s">
        <v>292</v>
      </c>
      <c r="X432" s="4" t="s">
        <v>303</v>
      </c>
      <c r="Y432" s="4" t="s">
        <v>293</v>
      </c>
      <c r="Z432" s="4" t="s">
        <v>304</v>
      </c>
      <c r="AA432" s="4" t="s">
        <v>336</v>
      </c>
      <c r="AB432" s="4" t="s">
        <v>335</v>
      </c>
      <c r="AC432" s="8" t="s">
        <v>334</v>
      </c>
    </row>
    <row r="433" spans="1:29" x14ac:dyDescent="0.25">
      <c r="A433">
        <v>72</v>
      </c>
      <c r="B433" t="s">
        <v>287</v>
      </c>
      <c r="C433">
        <v>2</v>
      </c>
      <c r="D433">
        <v>1</v>
      </c>
      <c r="E433" t="s">
        <v>213</v>
      </c>
      <c r="F433" t="s">
        <v>309</v>
      </c>
      <c r="G433" t="s">
        <v>310</v>
      </c>
      <c r="H433" t="s">
        <v>228</v>
      </c>
      <c r="I433" t="s">
        <v>273</v>
      </c>
      <c r="J433" t="s">
        <v>53</v>
      </c>
      <c r="K433" s="12">
        <v>3</v>
      </c>
      <c r="N433" s="28">
        <v>1714</v>
      </c>
      <c r="O433" s="12">
        <v>4</v>
      </c>
      <c r="R433" s="28">
        <v>1723</v>
      </c>
      <c r="S433" t="s">
        <v>52</v>
      </c>
      <c r="T433">
        <v>0</v>
      </c>
      <c r="U433">
        <v>0</v>
      </c>
      <c r="V433" t="s">
        <v>330</v>
      </c>
      <c r="W433" t="s">
        <v>291</v>
      </c>
      <c r="X433" s="4" t="s">
        <v>302</v>
      </c>
      <c r="Y433" s="4" t="s">
        <v>293</v>
      </c>
      <c r="Z433" s="4" t="s">
        <v>304</v>
      </c>
      <c r="AA433" s="4" t="s">
        <v>336</v>
      </c>
      <c r="AB433" s="4" t="s">
        <v>335</v>
      </c>
      <c r="AC433" s="8" t="s">
        <v>334</v>
      </c>
    </row>
    <row r="434" spans="1:29" x14ac:dyDescent="0.25">
      <c r="A434">
        <v>72</v>
      </c>
      <c r="B434" t="s">
        <v>287</v>
      </c>
      <c r="C434">
        <v>2</v>
      </c>
      <c r="D434">
        <v>1</v>
      </c>
      <c r="E434" t="s">
        <v>213</v>
      </c>
      <c r="F434" t="s">
        <v>309</v>
      </c>
      <c r="G434" t="s">
        <v>310</v>
      </c>
      <c r="H434" t="s">
        <v>228</v>
      </c>
      <c r="I434" t="s">
        <v>273</v>
      </c>
      <c r="J434" t="s">
        <v>217</v>
      </c>
      <c r="K434" s="12">
        <v>3</v>
      </c>
      <c r="N434" s="28">
        <f>1766-N433</f>
        <v>52</v>
      </c>
      <c r="O434" s="12">
        <v>4</v>
      </c>
      <c r="R434" s="28">
        <f>1766-R433</f>
        <v>43</v>
      </c>
      <c r="S434" t="s">
        <v>52</v>
      </c>
      <c r="T434">
        <v>0</v>
      </c>
      <c r="U434">
        <v>0</v>
      </c>
      <c r="V434" t="s">
        <v>330</v>
      </c>
      <c r="W434" t="s">
        <v>291</v>
      </c>
      <c r="X434" s="4" t="s">
        <v>302</v>
      </c>
      <c r="Y434" s="4" t="s">
        <v>293</v>
      </c>
      <c r="Z434" s="4" t="s">
        <v>304</v>
      </c>
      <c r="AA434" s="4" t="s">
        <v>336</v>
      </c>
      <c r="AB434" s="4" t="s">
        <v>335</v>
      </c>
      <c r="AC434" s="8" t="s">
        <v>334</v>
      </c>
    </row>
    <row r="435" spans="1:29" x14ac:dyDescent="0.25">
      <c r="A435"/>
      <c r="B435"/>
    </row>
    <row r="436" spans="1:29" x14ac:dyDescent="0.25">
      <c r="A436">
        <v>72</v>
      </c>
      <c r="B436" t="s">
        <v>287</v>
      </c>
      <c r="C436">
        <v>1</v>
      </c>
      <c r="D436">
        <v>2</v>
      </c>
      <c r="E436" t="s">
        <v>213</v>
      </c>
      <c r="F436" t="s">
        <v>309</v>
      </c>
      <c r="G436" t="s">
        <v>310</v>
      </c>
      <c r="H436" t="s">
        <v>228</v>
      </c>
      <c r="I436" t="s">
        <v>273</v>
      </c>
      <c r="J436" t="s">
        <v>53</v>
      </c>
      <c r="K436" s="12">
        <v>1</v>
      </c>
      <c r="N436" s="28">
        <v>1420</v>
      </c>
      <c r="O436" s="12">
        <v>2</v>
      </c>
      <c r="R436" s="28">
        <v>1441</v>
      </c>
      <c r="S436" t="s">
        <v>52</v>
      </c>
      <c r="T436">
        <v>0</v>
      </c>
      <c r="U436">
        <v>0</v>
      </c>
      <c r="V436" t="s">
        <v>325</v>
      </c>
      <c r="W436" t="s">
        <v>263</v>
      </c>
      <c r="X436" t="s">
        <v>301</v>
      </c>
      <c r="Y436" s="4" t="s">
        <v>292</v>
      </c>
      <c r="Z436" s="4" t="s">
        <v>303</v>
      </c>
      <c r="AA436" s="4" t="s">
        <v>336</v>
      </c>
      <c r="AB436" s="4" t="s">
        <v>335</v>
      </c>
      <c r="AC436" s="8" t="s">
        <v>334</v>
      </c>
    </row>
    <row r="437" spans="1:29" x14ac:dyDescent="0.25">
      <c r="A437">
        <v>72</v>
      </c>
      <c r="B437" t="s">
        <v>287</v>
      </c>
      <c r="C437">
        <v>1</v>
      </c>
      <c r="D437">
        <v>2</v>
      </c>
      <c r="E437" t="s">
        <v>213</v>
      </c>
      <c r="F437" t="s">
        <v>309</v>
      </c>
      <c r="G437" t="s">
        <v>310</v>
      </c>
      <c r="H437" t="s">
        <v>228</v>
      </c>
      <c r="I437" t="s">
        <v>273</v>
      </c>
      <c r="J437" t="s">
        <v>217</v>
      </c>
      <c r="K437" s="12">
        <v>1</v>
      </c>
      <c r="N437" s="28">
        <f>1510-N436</f>
        <v>90</v>
      </c>
      <c r="O437" s="12">
        <v>2</v>
      </c>
      <c r="R437" s="28">
        <f>1503-R436</f>
        <v>62</v>
      </c>
      <c r="S437" t="s">
        <v>52</v>
      </c>
      <c r="T437">
        <v>0</v>
      </c>
      <c r="U437">
        <v>0</v>
      </c>
      <c r="V437" t="s">
        <v>325</v>
      </c>
      <c r="W437" t="s">
        <v>263</v>
      </c>
      <c r="X437" t="s">
        <v>301</v>
      </c>
      <c r="Y437" s="4" t="s">
        <v>292</v>
      </c>
      <c r="Z437" s="4" t="s">
        <v>303</v>
      </c>
      <c r="AA437" s="4" t="s">
        <v>336</v>
      </c>
      <c r="AB437" s="4" t="s">
        <v>335</v>
      </c>
      <c r="AC437" s="8" t="s">
        <v>334</v>
      </c>
    </row>
    <row r="438" spans="1:29" x14ac:dyDescent="0.25">
      <c r="A438">
        <v>72</v>
      </c>
      <c r="B438" t="s">
        <v>287</v>
      </c>
      <c r="C438">
        <v>1</v>
      </c>
      <c r="D438">
        <v>2</v>
      </c>
      <c r="E438" t="s">
        <v>213</v>
      </c>
      <c r="F438" t="s">
        <v>309</v>
      </c>
      <c r="G438" t="s">
        <v>310</v>
      </c>
      <c r="H438" t="s">
        <v>228</v>
      </c>
      <c r="I438" t="s">
        <v>273</v>
      </c>
      <c r="J438" t="s">
        <v>53</v>
      </c>
      <c r="K438" s="12">
        <v>1</v>
      </c>
      <c r="N438" s="28">
        <v>1420</v>
      </c>
      <c r="O438" s="12">
        <v>3</v>
      </c>
      <c r="R438" s="28">
        <v>1365</v>
      </c>
      <c r="S438" t="s">
        <v>52</v>
      </c>
      <c r="T438">
        <v>0</v>
      </c>
      <c r="U438">
        <v>0</v>
      </c>
      <c r="V438" t="s">
        <v>328</v>
      </c>
      <c r="W438" t="s">
        <v>263</v>
      </c>
      <c r="X438" t="s">
        <v>301</v>
      </c>
      <c r="Y438" t="s">
        <v>291</v>
      </c>
      <c r="Z438" s="4" t="s">
        <v>302</v>
      </c>
      <c r="AA438" s="4" t="s">
        <v>336</v>
      </c>
      <c r="AB438" s="4" t="s">
        <v>335</v>
      </c>
      <c r="AC438" s="8" t="s">
        <v>334</v>
      </c>
    </row>
    <row r="439" spans="1:29" x14ac:dyDescent="0.25">
      <c r="A439">
        <v>72</v>
      </c>
      <c r="B439" t="s">
        <v>287</v>
      </c>
      <c r="C439">
        <v>1</v>
      </c>
      <c r="D439">
        <v>2</v>
      </c>
      <c r="E439" t="s">
        <v>213</v>
      </c>
      <c r="F439" t="s">
        <v>309</v>
      </c>
      <c r="G439" t="s">
        <v>310</v>
      </c>
      <c r="H439" t="s">
        <v>228</v>
      </c>
      <c r="I439" t="s">
        <v>273</v>
      </c>
      <c r="J439" t="s">
        <v>217</v>
      </c>
      <c r="K439" s="12">
        <v>1</v>
      </c>
      <c r="N439" s="28">
        <f>1510-N438</f>
        <v>90</v>
      </c>
      <c r="O439" s="12">
        <v>3</v>
      </c>
      <c r="R439" s="28">
        <f>1441-R438</f>
        <v>76</v>
      </c>
      <c r="S439" t="s">
        <v>52</v>
      </c>
      <c r="T439">
        <v>0</v>
      </c>
      <c r="U439">
        <v>0</v>
      </c>
      <c r="V439" t="s">
        <v>328</v>
      </c>
      <c r="W439" t="s">
        <v>263</v>
      </c>
      <c r="X439" t="s">
        <v>301</v>
      </c>
      <c r="Y439" t="s">
        <v>291</v>
      </c>
      <c r="Z439" s="4" t="s">
        <v>302</v>
      </c>
      <c r="AA439" s="4" t="s">
        <v>336</v>
      </c>
      <c r="AB439" s="4" t="s">
        <v>335</v>
      </c>
      <c r="AC439" s="8" t="s">
        <v>334</v>
      </c>
    </row>
    <row r="440" spans="1:29" x14ac:dyDescent="0.25">
      <c r="A440">
        <v>72</v>
      </c>
      <c r="B440" t="s">
        <v>287</v>
      </c>
      <c r="C440">
        <v>1</v>
      </c>
      <c r="D440">
        <v>2</v>
      </c>
      <c r="E440" t="s">
        <v>213</v>
      </c>
      <c r="F440" t="s">
        <v>309</v>
      </c>
      <c r="G440" t="s">
        <v>310</v>
      </c>
      <c r="H440" t="s">
        <v>228</v>
      </c>
      <c r="I440" t="s">
        <v>273</v>
      </c>
      <c r="J440" t="s">
        <v>53</v>
      </c>
      <c r="K440" s="12">
        <v>1</v>
      </c>
      <c r="N440" s="28">
        <v>1420</v>
      </c>
      <c r="O440" s="12">
        <v>4</v>
      </c>
      <c r="R440" s="28">
        <v>1371</v>
      </c>
      <c r="S440" t="s">
        <v>52</v>
      </c>
      <c r="T440">
        <v>0</v>
      </c>
      <c r="U440">
        <v>0</v>
      </c>
      <c r="V440" t="s">
        <v>326</v>
      </c>
      <c r="W440" t="s">
        <v>263</v>
      </c>
      <c r="X440" t="s">
        <v>301</v>
      </c>
      <c r="Y440" s="4" t="s">
        <v>293</v>
      </c>
      <c r="Z440" s="4" t="s">
        <v>304</v>
      </c>
      <c r="AA440" s="4" t="s">
        <v>336</v>
      </c>
      <c r="AB440" s="4" t="s">
        <v>335</v>
      </c>
      <c r="AC440" s="8" t="s">
        <v>334</v>
      </c>
    </row>
    <row r="441" spans="1:29" x14ac:dyDescent="0.25">
      <c r="A441">
        <v>72</v>
      </c>
      <c r="B441" t="s">
        <v>287</v>
      </c>
      <c r="C441">
        <v>1</v>
      </c>
      <c r="D441">
        <v>2</v>
      </c>
      <c r="E441" t="s">
        <v>213</v>
      </c>
      <c r="F441" t="s">
        <v>309</v>
      </c>
      <c r="G441" t="s">
        <v>310</v>
      </c>
      <c r="H441" t="s">
        <v>228</v>
      </c>
      <c r="I441" t="s">
        <v>273</v>
      </c>
      <c r="J441" t="s">
        <v>217</v>
      </c>
      <c r="K441" s="12">
        <v>1</v>
      </c>
      <c r="N441" s="28">
        <f>1510-N440</f>
        <v>90</v>
      </c>
      <c r="O441" s="12">
        <v>4</v>
      </c>
      <c r="R441" s="28">
        <f>1427-R440</f>
        <v>56</v>
      </c>
      <c r="S441" t="s">
        <v>52</v>
      </c>
      <c r="T441">
        <v>0</v>
      </c>
      <c r="U441">
        <v>0</v>
      </c>
      <c r="V441" t="s">
        <v>326</v>
      </c>
      <c r="W441" t="s">
        <v>263</v>
      </c>
      <c r="X441" t="s">
        <v>301</v>
      </c>
      <c r="Y441" s="4" t="s">
        <v>293</v>
      </c>
      <c r="Z441" s="4" t="s">
        <v>304</v>
      </c>
      <c r="AA441" s="4" t="s">
        <v>336</v>
      </c>
      <c r="AB441" s="4" t="s">
        <v>335</v>
      </c>
      <c r="AC441" s="8" t="s">
        <v>334</v>
      </c>
    </row>
    <row r="442" spans="1:29" x14ac:dyDescent="0.25">
      <c r="A442">
        <v>72</v>
      </c>
      <c r="B442" t="s">
        <v>287</v>
      </c>
      <c r="C442">
        <v>1</v>
      </c>
      <c r="D442">
        <v>2</v>
      </c>
      <c r="E442" t="s">
        <v>213</v>
      </c>
      <c r="F442" t="s">
        <v>309</v>
      </c>
      <c r="G442" t="s">
        <v>310</v>
      </c>
      <c r="H442" t="s">
        <v>228</v>
      </c>
      <c r="I442" t="s">
        <v>273</v>
      </c>
      <c r="J442" t="s">
        <v>53</v>
      </c>
      <c r="K442" s="12">
        <v>2</v>
      </c>
      <c r="N442" s="28">
        <v>1441</v>
      </c>
      <c r="O442" s="12">
        <v>3</v>
      </c>
      <c r="R442" s="28">
        <v>1365</v>
      </c>
      <c r="S442" t="s">
        <v>52</v>
      </c>
      <c r="T442">
        <v>0</v>
      </c>
      <c r="U442">
        <v>0</v>
      </c>
      <c r="V442" t="s">
        <v>329</v>
      </c>
      <c r="W442" s="4" t="s">
        <v>292</v>
      </c>
      <c r="X442" s="4" t="s">
        <v>303</v>
      </c>
      <c r="Y442" t="s">
        <v>291</v>
      </c>
      <c r="Z442" s="4" t="s">
        <v>302</v>
      </c>
      <c r="AA442" s="4" t="s">
        <v>336</v>
      </c>
      <c r="AB442" s="4" t="s">
        <v>335</v>
      </c>
      <c r="AC442" s="8" t="s">
        <v>334</v>
      </c>
    </row>
    <row r="443" spans="1:29" x14ac:dyDescent="0.25">
      <c r="A443">
        <v>72</v>
      </c>
      <c r="B443" t="s">
        <v>287</v>
      </c>
      <c r="C443">
        <v>1</v>
      </c>
      <c r="D443">
        <v>2</v>
      </c>
      <c r="E443" t="s">
        <v>213</v>
      </c>
      <c r="F443" t="s">
        <v>309</v>
      </c>
      <c r="G443" t="s">
        <v>310</v>
      </c>
      <c r="H443" t="s">
        <v>228</v>
      </c>
      <c r="I443" t="s">
        <v>273</v>
      </c>
      <c r="J443" t="s">
        <v>217</v>
      </c>
      <c r="K443" s="12">
        <v>2</v>
      </c>
      <c r="N443" s="28">
        <f>1503-N442</f>
        <v>62</v>
      </c>
      <c r="O443" s="12">
        <v>3</v>
      </c>
      <c r="R443" s="28">
        <f>1441-R442</f>
        <v>76</v>
      </c>
      <c r="S443" t="s">
        <v>52</v>
      </c>
      <c r="T443">
        <v>0</v>
      </c>
      <c r="U443">
        <v>0</v>
      </c>
      <c r="V443" t="s">
        <v>329</v>
      </c>
      <c r="W443" s="4" t="s">
        <v>292</v>
      </c>
      <c r="X443" s="4" t="s">
        <v>303</v>
      </c>
      <c r="Y443" t="s">
        <v>291</v>
      </c>
      <c r="Z443" s="4" t="s">
        <v>302</v>
      </c>
      <c r="AA443" s="4" t="s">
        <v>336</v>
      </c>
      <c r="AB443" s="4" t="s">
        <v>335</v>
      </c>
      <c r="AC443" s="8" t="s">
        <v>334</v>
      </c>
    </row>
    <row r="444" spans="1:29" x14ac:dyDescent="0.25">
      <c r="A444">
        <v>72</v>
      </c>
      <c r="B444" t="s">
        <v>287</v>
      </c>
      <c r="C444">
        <v>1</v>
      </c>
      <c r="D444">
        <v>2</v>
      </c>
      <c r="E444" t="s">
        <v>213</v>
      </c>
      <c r="F444" t="s">
        <v>309</v>
      </c>
      <c r="G444" t="s">
        <v>310</v>
      </c>
      <c r="H444" t="s">
        <v>228</v>
      </c>
      <c r="I444" t="s">
        <v>273</v>
      </c>
      <c r="J444" t="s">
        <v>53</v>
      </c>
      <c r="K444" s="12">
        <v>2</v>
      </c>
      <c r="N444" s="28">
        <v>1441</v>
      </c>
      <c r="O444" s="12">
        <v>4</v>
      </c>
      <c r="R444" s="28">
        <v>1371</v>
      </c>
      <c r="S444" t="s">
        <v>52</v>
      </c>
      <c r="T444">
        <v>0</v>
      </c>
      <c r="U444">
        <v>0</v>
      </c>
      <c r="V444" t="s">
        <v>327</v>
      </c>
      <c r="W444" s="4" t="s">
        <v>292</v>
      </c>
      <c r="X444" s="4" t="s">
        <v>303</v>
      </c>
      <c r="Y444" s="4" t="s">
        <v>293</v>
      </c>
      <c r="Z444" s="4" t="s">
        <v>304</v>
      </c>
      <c r="AA444" s="4" t="s">
        <v>336</v>
      </c>
      <c r="AB444" s="4" t="s">
        <v>335</v>
      </c>
      <c r="AC444" s="8" t="s">
        <v>334</v>
      </c>
    </row>
    <row r="445" spans="1:29" x14ac:dyDescent="0.25">
      <c r="A445">
        <v>72</v>
      </c>
      <c r="B445" t="s">
        <v>287</v>
      </c>
      <c r="C445">
        <v>1</v>
      </c>
      <c r="D445">
        <v>2</v>
      </c>
      <c r="E445" t="s">
        <v>213</v>
      </c>
      <c r="F445" t="s">
        <v>309</v>
      </c>
      <c r="G445" t="s">
        <v>310</v>
      </c>
      <c r="H445" t="s">
        <v>228</v>
      </c>
      <c r="I445" t="s">
        <v>273</v>
      </c>
      <c r="J445" t="s">
        <v>217</v>
      </c>
      <c r="K445" s="12">
        <v>2</v>
      </c>
      <c r="N445" s="28">
        <f>1503-N444</f>
        <v>62</v>
      </c>
      <c r="O445" s="12">
        <v>4</v>
      </c>
      <c r="R445" s="28">
        <f>1427-R444</f>
        <v>56</v>
      </c>
      <c r="S445" t="s">
        <v>52</v>
      </c>
      <c r="T445">
        <v>0</v>
      </c>
      <c r="U445">
        <v>0</v>
      </c>
      <c r="V445" t="s">
        <v>327</v>
      </c>
      <c r="W445" s="4" t="s">
        <v>292</v>
      </c>
      <c r="X445" s="4" t="s">
        <v>303</v>
      </c>
      <c r="Y445" s="4" t="s">
        <v>293</v>
      </c>
      <c r="Z445" s="4" t="s">
        <v>304</v>
      </c>
      <c r="AA445" s="4" t="s">
        <v>336</v>
      </c>
      <c r="AB445" s="4" t="s">
        <v>335</v>
      </c>
      <c r="AC445" s="8" t="s">
        <v>334</v>
      </c>
    </row>
    <row r="446" spans="1:29" x14ac:dyDescent="0.25">
      <c r="A446">
        <v>72</v>
      </c>
      <c r="B446" t="s">
        <v>287</v>
      </c>
      <c r="C446">
        <v>1</v>
      </c>
      <c r="D446">
        <v>2</v>
      </c>
      <c r="E446" t="s">
        <v>213</v>
      </c>
      <c r="F446" t="s">
        <v>309</v>
      </c>
      <c r="G446" t="s">
        <v>310</v>
      </c>
      <c r="H446" t="s">
        <v>228</v>
      </c>
      <c r="I446" t="s">
        <v>273</v>
      </c>
      <c r="J446" t="s">
        <v>53</v>
      </c>
      <c r="K446" s="12">
        <v>3</v>
      </c>
      <c r="N446" s="28">
        <v>1365</v>
      </c>
      <c r="O446" s="12">
        <v>4</v>
      </c>
      <c r="R446" s="28">
        <v>1371</v>
      </c>
      <c r="S446" t="s">
        <v>52</v>
      </c>
      <c r="T446">
        <v>0</v>
      </c>
      <c r="U446">
        <v>0</v>
      </c>
      <c r="V446" t="s">
        <v>330</v>
      </c>
      <c r="W446" t="s">
        <v>291</v>
      </c>
      <c r="X446" s="4" t="s">
        <v>302</v>
      </c>
      <c r="Y446" s="4" t="s">
        <v>293</v>
      </c>
      <c r="Z446" s="4" t="s">
        <v>304</v>
      </c>
      <c r="AA446" s="4" t="s">
        <v>336</v>
      </c>
      <c r="AB446" s="4" t="s">
        <v>335</v>
      </c>
      <c r="AC446" s="8" t="s">
        <v>334</v>
      </c>
    </row>
    <row r="447" spans="1:29" x14ac:dyDescent="0.25">
      <c r="A447">
        <v>72</v>
      </c>
      <c r="B447" t="s">
        <v>287</v>
      </c>
      <c r="C447">
        <v>1</v>
      </c>
      <c r="D447">
        <v>2</v>
      </c>
      <c r="E447" t="s">
        <v>213</v>
      </c>
      <c r="F447" t="s">
        <v>309</v>
      </c>
      <c r="G447" t="s">
        <v>310</v>
      </c>
      <c r="H447" t="s">
        <v>228</v>
      </c>
      <c r="I447" t="s">
        <v>273</v>
      </c>
      <c r="J447" t="s">
        <v>217</v>
      </c>
      <c r="K447" s="12">
        <v>3</v>
      </c>
      <c r="N447" s="28">
        <f>1441-N446</f>
        <v>76</v>
      </c>
      <c r="O447" s="12">
        <v>4</v>
      </c>
      <c r="R447" s="28">
        <f>1427-R446</f>
        <v>56</v>
      </c>
      <c r="S447" t="s">
        <v>52</v>
      </c>
      <c r="T447">
        <v>0</v>
      </c>
      <c r="U447">
        <v>0</v>
      </c>
      <c r="V447" t="s">
        <v>330</v>
      </c>
      <c r="W447" t="s">
        <v>291</v>
      </c>
      <c r="X447" s="4" t="s">
        <v>302</v>
      </c>
      <c r="Y447" s="4" t="s">
        <v>293</v>
      </c>
      <c r="Z447" s="4" t="s">
        <v>304</v>
      </c>
      <c r="AA447" s="4" t="s">
        <v>336</v>
      </c>
      <c r="AB447" s="4" t="s">
        <v>335</v>
      </c>
      <c r="AC447" s="8" t="s">
        <v>334</v>
      </c>
    </row>
    <row r="448" spans="1:29" x14ac:dyDescent="0.25">
      <c r="A448">
        <v>72</v>
      </c>
      <c r="B448" t="s">
        <v>287</v>
      </c>
      <c r="C448">
        <v>2</v>
      </c>
      <c r="D448">
        <v>2</v>
      </c>
      <c r="E448" t="s">
        <v>213</v>
      </c>
      <c r="F448" t="s">
        <v>309</v>
      </c>
      <c r="G448" t="s">
        <v>310</v>
      </c>
      <c r="H448" t="s">
        <v>228</v>
      </c>
      <c r="I448" t="s">
        <v>273</v>
      </c>
      <c r="J448" t="s">
        <v>53</v>
      </c>
      <c r="K448" s="12">
        <v>1</v>
      </c>
      <c r="N448" s="28">
        <v>1459</v>
      </c>
      <c r="O448" s="12">
        <v>2</v>
      </c>
      <c r="R448" s="28">
        <v>1505</v>
      </c>
      <c r="S448" t="s">
        <v>52</v>
      </c>
      <c r="T448">
        <v>0</v>
      </c>
      <c r="U448">
        <v>0</v>
      </c>
      <c r="V448" t="s">
        <v>325</v>
      </c>
      <c r="W448" t="s">
        <v>263</v>
      </c>
      <c r="X448" t="s">
        <v>301</v>
      </c>
      <c r="Y448" s="4" t="s">
        <v>292</v>
      </c>
      <c r="Z448" s="4" t="s">
        <v>303</v>
      </c>
      <c r="AA448" s="4" t="s">
        <v>336</v>
      </c>
      <c r="AB448" s="4" t="s">
        <v>335</v>
      </c>
      <c r="AC448" s="8" t="s">
        <v>334</v>
      </c>
    </row>
    <row r="449" spans="1:29" x14ac:dyDescent="0.25">
      <c r="A449">
        <v>72</v>
      </c>
      <c r="B449" t="s">
        <v>287</v>
      </c>
      <c r="C449">
        <v>2</v>
      </c>
      <c r="D449">
        <v>2</v>
      </c>
      <c r="E449" t="s">
        <v>213</v>
      </c>
      <c r="F449" t="s">
        <v>309</v>
      </c>
      <c r="G449" t="s">
        <v>310</v>
      </c>
      <c r="H449" t="s">
        <v>228</v>
      </c>
      <c r="I449" t="s">
        <v>273</v>
      </c>
      <c r="J449" t="s">
        <v>217</v>
      </c>
      <c r="K449" s="12">
        <v>1</v>
      </c>
      <c r="N449" s="28">
        <f>1552-N448</f>
        <v>93</v>
      </c>
      <c r="O449" s="12">
        <v>2</v>
      </c>
      <c r="R449" s="28">
        <f>1567-R448</f>
        <v>62</v>
      </c>
      <c r="S449" t="s">
        <v>52</v>
      </c>
      <c r="T449">
        <v>0</v>
      </c>
      <c r="U449">
        <v>0</v>
      </c>
      <c r="V449" t="s">
        <v>325</v>
      </c>
      <c r="W449" t="s">
        <v>263</v>
      </c>
      <c r="X449" t="s">
        <v>301</v>
      </c>
      <c r="Y449" s="4" t="s">
        <v>292</v>
      </c>
      <c r="Z449" s="4" t="s">
        <v>303</v>
      </c>
      <c r="AA449" s="4" t="s">
        <v>336</v>
      </c>
      <c r="AB449" s="4" t="s">
        <v>335</v>
      </c>
      <c r="AC449" s="8" t="s">
        <v>334</v>
      </c>
    </row>
    <row r="450" spans="1:29" x14ac:dyDescent="0.25">
      <c r="A450">
        <v>72</v>
      </c>
      <c r="B450" t="s">
        <v>287</v>
      </c>
      <c r="C450">
        <v>2</v>
      </c>
      <c r="D450">
        <v>2</v>
      </c>
      <c r="E450" t="s">
        <v>213</v>
      </c>
      <c r="F450" t="s">
        <v>309</v>
      </c>
      <c r="G450" t="s">
        <v>310</v>
      </c>
      <c r="H450" t="s">
        <v>228</v>
      </c>
      <c r="I450" t="s">
        <v>273</v>
      </c>
      <c r="J450" t="s">
        <v>53</v>
      </c>
      <c r="K450" s="12">
        <v>1</v>
      </c>
      <c r="N450" s="28">
        <v>1459</v>
      </c>
      <c r="O450" s="12">
        <v>3</v>
      </c>
      <c r="R450" s="28">
        <v>1536</v>
      </c>
      <c r="S450" t="s">
        <v>52</v>
      </c>
      <c r="T450">
        <v>0</v>
      </c>
      <c r="U450">
        <v>0</v>
      </c>
      <c r="V450" t="s">
        <v>328</v>
      </c>
      <c r="W450" t="s">
        <v>263</v>
      </c>
      <c r="X450" t="s">
        <v>301</v>
      </c>
      <c r="Y450" t="s">
        <v>291</v>
      </c>
      <c r="Z450" s="4" t="s">
        <v>302</v>
      </c>
      <c r="AA450" s="4" t="s">
        <v>336</v>
      </c>
      <c r="AB450" s="4" t="s">
        <v>335</v>
      </c>
      <c r="AC450" s="8" t="s">
        <v>334</v>
      </c>
    </row>
    <row r="451" spans="1:29" x14ac:dyDescent="0.25">
      <c r="A451">
        <v>72</v>
      </c>
      <c r="B451" t="s">
        <v>287</v>
      </c>
      <c r="C451">
        <v>2</v>
      </c>
      <c r="D451">
        <v>2</v>
      </c>
      <c r="E451" t="s">
        <v>213</v>
      </c>
      <c r="F451" t="s">
        <v>309</v>
      </c>
      <c r="G451" t="s">
        <v>310</v>
      </c>
      <c r="H451" t="s">
        <v>228</v>
      </c>
      <c r="I451" t="s">
        <v>273</v>
      </c>
      <c r="J451" t="s">
        <v>217</v>
      </c>
      <c r="K451" s="12">
        <v>1</v>
      </c>
      <c r="N451" s="28">
        <f>1552-N450</f>
        <v>93</v>
      </c>
      <c r="O451" s="12">
        <v>3</v>
      </c>
      <c r="R451" s="28">
        <f>1622-R450</f>
        <v>86</v>
      </c>
      <c r="S451" t="s">
        <v>52</v>
      </c>
      <c r="T451">
        <v>0</v>
      </c>
      <c r="U451">
        <v>0</v>
      </c>
      <c r="V451" t="s">
        <v>328</v>
      </c>
      <c r="W451" t="s">
        <v>263</v>
      </c>
      <c r="X451" t="s">
        <v>301</v>
      </c>
      <c r="Y451" t="s">
        <v>291</v>
      </c>
      <c r="Z451" s="4" t="s">
        <v>302</v>
      </c>
      <c r="AA451" s="4" t="s">
        <v>336</v>
      </c>
      <c r="AB451" s="4" t="s">
        <v>335</v>
      </c>
      <c r="AC451" s="8" t="s">
        <v>334</v>
      </c>
    </row>
    <row r="452" spans="1:29" x14ac:dyDescent="0.25">
      <c r="A452">
        <v>72</v>
      </c>
      <c r="B452" t="s">
        <v>287</v>
      </c>
      <c r="C452">
        <v>2</v>
      </c>
      <c r="D452">
        <v>2</v>
      </c>
      <c r="E452" t="s">
        <v>213</v>
      </c>
      <c r="F452" t="s">
        <v>309</v>
      </c>
      <c r="G452" t="s">
        <v>310</v>
      </c>
      <c r="H452" t="s">
        <v>228</v>
      </c>
      <c r="I452" t="s">
        <v>273</v>
      </c>
      <c r="J452" t="s">
        <v>53</v>
      </c>
      <c r="K452" s="12">
        <v>1</v>
      </c>
      <c r="N452" s="28">
        <v>1459</v>
      </c>
      <c r="O452" s="12">
        <v>4</v>
      </c>
      <c r="R452" s="28">
        <v>1521</v>
      </c>
      <c r="S452" t="s">
        <v>52</v>
      </c>
      <c r="T452">
        <v>0</v>
      </c>
      <c r="U452">
        <v>0</v>
      </c>
      <c r="V452" t="s">
        <v>326</v>
      </c>
      <c r="W452" t="s">
        <v>263</v>
      </c>
      <c r="X452" t="s">
        <v>301</v>
      </c>
      <c r="Y452" s="4" t="s">
        <v>293</v>
      </c>
      <c r="Z452" s="4" t="s">
        <v>304</v>
      </c>
      <c r="AA452" s="4" t="s">
        <v>336</v>
      </c>
      <c r="AB452" s="4" t="s">
        <v>335</v>
      </c>
      <c r="AC452" s="8" t="s">
        <v>334</v>
      </c>
    </row>
    <row r="453" spans="1:29" x14ac:dyDescent="0.25">
      <c r="A453">
        <v>72</v>
      </c>
      <c r="B453" t="s">
        <v>287</v>
      </c>
      <c r="C453">
        <v>2</v>
      </c>
      <c r="D453">
        <v>2</v>
      </c>
      <c r="E453" t="s">
        <v>213</v>
      </c>
      <c r="F453" t="s">
        <v>309</v>
      </c>
      <c r="G453" t="s">
        <v>310</v>
      </c>
      <c r="H453" t="s">
        <v>228</v>
      </c>
      <c r="I453" t="s">
        <v>273</v>
      </c>
      <c r="J453" t="s">
        <v>217</v>
      </c>
      <c r="K453" s="12">
        <v>1</v>
      </c>
      <c r="N453" s="28">
        <f>1552-N452</f>
        <v>93</v>
      </c>
      <c r="O453" s="12">
        <v>4</v>
      </c>
      <c r="R453" s="28">
        <f>1575-R452</f>
        <v>54</v>
      </c>
      <c r="S453" t="s">
        <v>52</v>
      </c>
      <c r="T453">
        <v>0</v>
      </c>
      <c r="U453">
        <v>0</v>
      </c>
      <c r="V453" t="s">
        <v>326</v>
      </c>
      <c r="W453" t="s">
        <v>263</v>
      </c>
      <c r="X453" t="s">
        <v>301</v>
      </c>
      <c r="Y453" s="4" t="s">
        <v>293</v>
      </c>
      <c r="Z453" s="4" t="s">
        <v>304</v>
      </c>
      <c r="AA453" s="4" t="s">
        <v>336</v>
      </c>
      <c r="AB453" s="4" t="s">
        <v>335</v>
      </c>
      <c r="AC453" s="8" t="s">
        <v>334</v>
      </c>
    </row>
    <row r="454" spans="1:29" x14ac:dyDescent="0.25">
      <c r="A454">
        <v>72</v>
      </c>
      <c r="B454" t="s">
        <v>287</v>
      </c>
      <c r="C454">
        <v>2</v>
      </c>
      <c r="D454">
        <v>2</v>
      </c>
      <c r="E454" t="s">
        <v>213</v>
      </c>
      <c r="F454" t="s">
        <v>309</v>
      </c>
      <c r="G454" t="s">
        <v>310</v>
      </c>
      <c r="H454" t="s">
        <v>228</v>
      </c>
      <c r="I454" t="s">
        <v>273</v>
      </c>
      <c r="J454" t="s">
        <v>53</v>
      </c>
      <c r="K454" s="12">
        <v>2</v>
      </c>
      <c r="N454" s="28">
        <v>1505</v>
      </c>
      <c r="O454" s="12">
        <v>3</v>
      </c>
      <c r="R454" s="28">
        <v>1536</v>
      </c>
      <c r="S454" t="s">
        <v>52</v>
      </c>
      <c r="T454">
        <v>0</v>
      </c>
      <c r="U454">
        <v>0</v>
      </c>
      <c r="V454" t="s">
        <v>329</v>
      </c>
      <c r="W454" s="4" t="s">
        <v>292</v>
      </c>
      <c r="X454" s="4" t="s">
        <v>303</v>
      </c>
      <c r="Y454" t="s">
        <v>291</v>
      </c>
      <c r="Z454" s="4" t="s">
        <v>302</v>
      </c>
      <c r="AA454" s="4" t="s">
        <v>336</v>
      </c>
      <c r="AB454" s="4" t="s">
        <v>335</v>
      </c>
      <c r="AC454" s="8" t="s">
        <v>334</v>
      </c>
    </row>
    <row r="455" spans="1:29" x14ac:dyDescent="0.25">
      <c r="A455">
        <v>72</v>
      </c>
      <c r="B455" t="s">
        <v>287</v>
      </c>
      <c r="C455">
        <v>2</v>
      </c>
      <c r="D455">
        <v>2</v>
      </c>
      <c r="E455" t="s">
        <v>213</v>
      </c>
      <c r="F455" t="s">
        <v>309</v>
      </c>
      <c r="G455" t="s">
        <v>310</v>
      </c>
      <c r="H455" t="s">
        <v>228</v>
      </c>
      <c r="I455" t="s">
        <v>273</v>
      </c>
      <c r="J455" t="s">
        <v>217</v>
      </c>
      <c r="K455" s="12">
        <v>2</v>
      </c>
      <c r="N455" s="28">
        <f>1567-N454</f>
        <v>62</v>
      </c>
      <c r="O455" s="12">
        <v>3</v>
      </c>
      <c r="R455" s="28">
        <f>1622-R454</f>
        <v>86</v>
      </c>
      <c r="S455" t="s">
        <v>52</v>
      </c>
      <c r="T455">
        <v>0</v>
      </c>
      <c r="U455">
        <v>0</v>
      </c>
      <c r="V455" t="s">
        <v>329</v>
      </c>
      <c r="W455" s="4" t="s">
        <v>292</v>
      </c>
      <c r="X455" s="4" t="s">
        <v>303</v>
      </c>
      <c r="Y455" t="s">
        <v>291</v>
      </c>
      <c r="Z455" s="4" t="s">
        <v>302</v>
      </c>
      <c r="AA455" s="4" t="s">
        <v>336</v>
      </c>
      <c r="AB455" s="4" t="s">
        <v>335</v>
      </c>
      <c r="AC455" s="8" t="s">
        <v>334</v>
      </c>
    </row>
    <row r="456" spans="1:29" x14ac:dyDescent="0.25">
      <c r="A456">
        <v>72</v>
      </c>
      <c r="B456" t="s">
        <v>287</v>
      </c>
      <c r="C456">
        <v>2</v>
      </c>
      <c r="D456">
        <v>2</v>
      </c>
      <c r="E456" t="s">
        <v>213</v>
      </c>
      <c r="F456" t="s">
        <v>309</v>
      </c>
      <c r="G456" t="s">
        <v>310</v>
      </c>
      <c r="H456" t="s">
        <v>228</v>
      </c>
      <c r="I456" t="s">
        <v>273</v>
      </c>
      <c r="J456" t="s">
        <v>53</v>
      </c>
      <c r="K456" s="12">
        <v>2</v>
      </c>
      <c r="N456" s="28">
        <v>1505</v>
      </c>
      <c r="O456" s="12">
        <v>4</v>
      </c>
      <c r="R456" s="28">
        <v>1521</v>
      </c>
      <c r="S456" t="s">
        <v>52</v>
      </c>
      <c r="T456">
        <v>0</v>
      </c>
      <c r="U456">
        <v>0</v>
      </c>
      <c r="V456" t="s">
        <v>327</v>
      </c>
      <c r="W456" s="4" t="s">
        <v>292</v>
      </c>
      <c r="X456" s="4" t="s">
        <v>303</v>
      </c>
      <c r="Y456" s="4" t="s">
        <v>293</v>
      </c>
      <c r="Z456" s="4" t="s">
        <v>304</v>
      </c>
      <c r="AA456" s="4" t="s">
        <v>336</v>
      </c>
      <c r="AB456" s="4" t="s">
        <v>335</v>
      </c>
      <c r="AC456" s="8" t="s">
        <v>334</v>
      </c>
    </row>
    <row r="457" spans="1:29" x14ac:dyDescent="0.25">
      <c r="A457">
        <v>72</v>
      </c>
      <c r="B457" t="s">
        <v>287</v>
      </c>
      <c r="C457">
        <v>2</v>
      </c>
      <c r="D457">
        <v>2</v>
      </c>
      <c r="E457" t="s">
        <v>213</v>
      </c>
      <c r="F457" t="s">
        <v>309</v>
      </c>
      <c r="G457" t="s">
        <v>310</v>
      </c>
      <c r="H457" t="s">
        <v>228</v>
      </c>
      <c r="I457" t="s">
        <v>273</v>
      </c>
      <c r="J457" t="s">
        <v>217</v>
      </c>
      <c r="K457" s="12">
        <v>2</v>
      </c>
      <c r="N457" s="28">
        <f>1567-N456</f>
        <v>62</v>
      </c>
      <c r="O457" s="12">
        <v>4</v>
      </c>
      <c r="R457" s="28">
        <f>1575-R456</f>
        <v>54</v>
      </c>
      <c r="S457" t="s">
        <v>52</v>
      </c>
      <c r="T457">
        <v>0</v>
      </c>
      <c r="U457">
        <v>0</v>
      </c>
      <c r="V457" t="s">
        <v>327</v>
      </c>
      <c r="W457" s="4" t="s">
        <v>292</v>
      </c>
      <c r="X457" s="4" t="s">
        <v>303</v>
      </c>
      <c r="Y457" s="4" t="s">
        <v>293</v>
      </c>
      <c r="Z457" s="4" t="s">
        <v>304</v>
      </c>
      <c r="AA457" s="4" t="s">
        <v>336</v>
      </c>
      <c r="AB457" s="4" t="s">
        <v>335</v>
      </c>
      <c r="AC457" s="8" t="s">
        <v>334</v>
      </c>
    </row>
    <row r="458" spans="1:29" x14ac:dyDescent="0.25">
      <c r="A458">
        <v>72</v>
      </c>
      <c r="B458" t="s">
        <v>287</v>
      </c>
      <c r="C458">
        <v>2</v>
      </c>
      <c r="D458">
        <v>2</v>
      </c>
      <c r="E458" t="s">
        <v>213</v>
      </c>
      <c r="F458" t="s">
        <v>309</v>
      </c>
      <c r="G458" t="s">
        <v>310</v>
      </c>
      <c r="H458" t="s">
        <v>228</v>
      </c>
      <c r="I458" t="s">
        <v>273</v>
      </c>
      <c r="J458" t="s">
        <v>53</v>
      </c>
      <c r="K458" s="12">
        <v>3</v>
      </c>
      <c r="N458" s="28">
        <v>1536</v>
      </c>
      <c r="O458" s="12">
        <v>4</v>
      </c>
      <c r="R458" s="28">
        <v>1521</v>
      </c>
      <c r="S458" t="s">
        <v>52</v>
      </c>
      <c r="T458">
        <v>0</v>
      </c>
      <c r="U458">
        <v>0</v>
      </c>
      <c r="V458" t="s">
        <v>330</v>
      </c>
      <c r="W458" t="s">
        <v>291</v>
      </c>
      <c r="X458" s="4" t="s">
        <v>302</v>
      </c>
      <c r="Y458" s="4" t="s">
        <v>293</v>
      </c>
      <c r="Z458" s="4" t="s">
        <v>304</v>
      </c>
      <c r="AA458" s="4" t="s">
        <v>336</v>
      </c>
      <c r="AB458" s="4" t="s">
        <v>335</v>
      </c>
      <c r="AC458" s="8" t="s">
        <v>334</v>
      </c>
    </row>
    <row r="459" spans="1:29" x14ac:dyDescent="0.25">
      <c r="A459">
        <v>72</v>
      </c>
      <c r="B459" t="s">
        <v>287</v>
      </c>
      <c r="C459">
        <v>2</v>
      </c>
      <c r="D459">
        <v>2</v>
      </c>
      <c r="E459" t="s">
        <v>213</v>
      </c>
      <c r="F459" t="s">
        <v>309</v>
      </c>
      <c r="G459" t="s">
        <v>310</v>
      </c>
      <c r="H459" t="s">
        <v>228</v>
      </c>
      <c r="I459" t="s">
        <v>273</v>
      </c>
      <c r="J459" t="s">
        <v>217</v>
      </c>
      <c r="K459" s="12">
        <v>3</v>
      </c>
      <c r="N459" s="28">
        <f>1622-N458</f>
        <v>86</v>
      </c>
      <c r="O459" s="12">
        <v>4</v>
      </c>
      <c r="R459" s="28">
        <f>1575-R458</f>
        <v>54</v>
      </c>
      <c r="S459" t="s">
        <v>52</v>
      </c>
      <c r="T459">
        <v>0</v>
      </c>
      <c r="U459">
        <v>0</v>
      </c>
      <c r="V459" t="s">
        <v>330</v>
      </c>
      <c r="W459" t="s">
        <v>291</v>
      </c>
      <c r="X459" s="4" t="s">
        <v>302</v>
      </c>
      <c r="Y459" s="4" t="s">
        <v>293</v>
      </c>
      <c r="Z459" s="4" t="s">
        <v>304</v>
      </c>
      <c r="AA459" s="4" t="s">
        <v>336</v>
      </c>
      <c r="AB459" s="4" t="s">
        <v>335</v>
      </c>
      <c r="AC459" s="8" t="s">
        <v>334</v>
      </c>
    </row>
    <row r="460" spans="1:29" s="3" customFormat="1" x14ac:dyDescent="0.25">
      <c r="K460" s="12"/>
      <c r="O460" s="12"/>
      <c r="AC460" s="47"/>
    </row>
    <row r="461" spans="1:29" x14ac:dyDescent="0.25">
      <c r="A461">
        <v>72</v>
      </c>
      <c r="B461" t="s">
        <v>287</v>
      </c>
      <c r="C461">
        <v>1</v>
      </c>
      <c r="D461">
        <v>1</v>
      </c>
      <c r="E461" t="s">
        <v>213</v>
      </c>
      <c r="F461" t="s">
        <v>224</v>
      </c>
      <c r="G461" t="s">
        <v>311</v>
      </c>
      <c r="H461" t="s">
        <v>312</v>
      </c>
      <c r="I461" t="s">
        <v>273</v>
      </c>
      <c r="J461" t="s">
        <v>53</v>
      </c>
      <c r="K461" s="12">
        <v>1</v>
      </c>
      <c r="N461" s="24">
        <v>5</v>
      </c>
      <c r="O461" s="12">
        <v>2</v>
      </c>
      <c r="R461" s="24">
        <v>5.57</v>
      </c>
      <c r="S461" t="s">
        <v>52</v>
      </c>
      <c r="T461">
        <v>0</v>
      </c>
      <c r="U461">
        <v>0</v>
      </c>
      <c r="V461" t="s">
        <v>325</v>
      </c>
      <c r="W461" t="s">
        <v>263</v>
      </c>
      <c r="X461" t="s">
        <v>301</v>
      </c>
      <c r="Y461" s="4" t="s">
        <v>292</v>
      </c>
      <c r="Z461" s="4" t="s">
        <v>303</v>
      </c>
      <c r="AA461" s="4" t="s">
        <v>337</v>
      </c>
      <c r="AB461" s="4" t="s">
        <v>338</v>
      </c>
    </row>
    <row r="462" spans="1:29" x14ac:dyDescent="0.25">
      <c r="A462">
        <v>72</v>
      </c>
      <c r="B462" t="s">
        <v>287</v>
      </c>
      <c r="C462">
        <v>1</v>
      </c>
      <c r="D462">
        <v>1</v>
      </c>
      <c r="E462" t="s">
        <v>213</v>
      </c>
      <c r="F462" t="s">
        <v>224</v>
      </c>
      <c r="G462" t="s">
        <v>311</v>
      </c>
      <c r="H462" t="s">
        <v>312</v>
      </c>
      <c r="I462" t="s">
        <v>273</v>
      </c>
      <c r="J462" t="s">
        <v>217</v>
      </c>
      <c r="K462" s="12">
        <v>1</v>
      </c>
      <c r="N462" s="24">
        <v>0.33</v>
      </c>
      <c r="O462" s="12">
        <v>2</v>
      </c>
      <c r="R462" s="24">
        <v>0.26</v>
      </c>
      <c r="S462" t="s">
        <v>52</v>
      </c>
      <c r="T462">
        <v>0</v>
      </c>
      <c r="U462">
        <v>0</v>
      </c>
      <c r="V462" t="s">
        <v>325</v>
      </c>
      <c r="W462" t="s">
        <v>263</v>
      </c>
      <c r="X462" t="s">
        <v>301</v>
      </c>
      <c r="Y462" s="4" t="s">
        <v>292</v>
      </c>
      <c r="Z462" s="4" t="s">
        <v>303</v>
      </c>
      <c r="AA462" s="4" t="s">
        <v>337</v>
      </c>
      <c r="AB462" s="4" t="s">
        <v>338</v>
      </c>
    </row>
    <row r="463" spans="1:29" x14ac:dyDescent="0.25">
      <c r="A463">
        <v>72</v>
      </c>
      <c r="B463" t="s">
        <v>287</v>
      </c>
      <c r="C463">
        <v>1</v>
      </c>
      <c r="D463">
        <v>1</v>
      </c>
      <c r="E463" t="s">
        <v>213</v>
      </c>
      <c r="F463" t="s">
        <v>224</v>
      </c>
      <c r="G463" t="s">
        <v>311</v>
      </c>
      <c r="H463" t="s">
        <v>312</v>
      </c>
      <c r="I463" t="s">
        <v>273</v>
      </c>
      <c r="J463" t="s">
        <v>53</v>
      </c>
      <c r="K463" s="12">
        <v>1</v>
      </c>
      <c r="N463" s="24">
        <v>5</v>
      </c>
      <c r="O463" s="12">
        <v>3</v>
      </c>
      <c r="R463" s="24">
        <v>0.73</v>
      </c>
      <c r="S463">
        <v>0.05</v>
      </c>
      <c r="T463">
        <v>1</v>
      </c>
      <c r="U463">
        <v>1</v>
      </c>
      <c r="V463" t="s">
        <v>328</v>
      </c>
      <c r="W463" t="s">
        <v>263</v>
      </c>
      <c r="X463" t="s">
        <v>301</v>
      </c>
      <c r="Y463" t="s">
        <v>291</v>
      </c>
      <c r="Z463" s="4" t="s">
        <v>302</v>
      </c>
      <c r="AA463" s="4" t="s">
        <v>337</v>
      </c>
      <c r="AB463" s="4" t="s">
        <v>338</v>
      </c>
    </row>
    <row r="464" spans="1:29" x14ac:dyDescent="0.25">
      <c r="A464">
        <v>72</v>
      </c>
      <c r="B464" t="s">
        <v>287</v>
      </c>
      <c r="C464">
        <v>1</v>
      </c>
      <c r="D464">
        <v>1</v>
      </c>
      <c r="E464" t="s">
        <v>213</v>
      </c>
      <c r="F464" t="s">
        <v>224</v>
      </c>
      <c r="G464" t="s">
        <v>311</v>
      </c>
      <c r="H464" t="s">
        <v>312</v>
      </c>
      <c r="I464" t="s">
        <v>273</v>
      </c>
      <c r="J464" t="s">
        <v>217</v>
      </c>
      <c r="K464" s="12">
        <v>1</v>
      </c>
      <c r="N464" s="24">
        <v>0.33</v>
      </c>
      <c r="O464" s="12">
        <v>3</v>
      </c>
      <c r="R464" s="24">
        <v>0.21</v>
      </c>
      <c r="S464">
        <v>0.05</v>
      </c>
      <c r="T464">
        <v>1</v>
      </c>
      <c r="U464">
        <v>1</v>
      </c>
      <c r="V464" t="s">
        <v>328</v>
      </c>
      <c r="W464" t="s">
        <v>263</v>
      </c>
      <c r="X464" t="s">
        <v>301</v>
      </c>
      <c r="Y464" t="s">
        <v>291</v>
      </c>
      <c r="Z464" s="4" t="s">
        <v>302</v>
      </c>
      <c r="AA464" s="4" t="s">
        <v>337</v>
      </c>
      <c r="AB464" s="4" t="s">
        <v>338</v>
      </c>
    </row>
    <row r="465" spans="1:28" x14ac:dyDescent="0.25">
      <c r="A465">
        <v>72</v>
      </c>
      <c r="B465" t="s">
        <v>287</v>
      </c>
      <c r="C465">
        <v>1</v>
      </c>
      <c r="D465">
        <v>1</v>
      </c>
      <c r="E465" t="s">
        <v>213</v>
      </c>
      <c r="F465" t="s">
        <v>224</v>
      </c>
      <c r="G465" t="s">
        <v>311</v>
      </c>
      <c r="H465" t="s">
        <v>312</v>
      </c>
      <c r="I465" t="s">
        <v>273</v>
      </c>
      <c r="J465" t="s">
        <v>53</v>
      </c>
      <c r="K465" s="12">
        <v>2</v>
      </c>
      <c r="N465" s="24">
        <v>5.57</v>
      </c>
      <c r="O465" s="12">
        <v>3</v>
      </c>
      <c r="R465" s="24">
        <v>0.73</v>
      </c>
      <c r="S465">
        <v>0.05</v>
      </c>
      <c r="T465">
        <v>1</v>
      </c>
      <c r="U465">
        <v>1</v>
      </c>
      <c r="V465" t="s">
        <v>329</v>
      </c>
      <c r="W465" s="4" t="s">
        <v>292</v>
      </c>
      <c r="X465" s="4" t="s">
        <v>303</v>
      </c>
      <c r="Y465" t="s">
        <v>291</v>
      </c>
      <c r="Z465" s="4" t="s">
        <v>302</v>
      </c>
      <c r="AA465" s="4" t="s">
        <v>337</v>
      </c>
      <c r="AB465" s="4" t="s">
        <v>338</v>
      </c>
    </row>
    <row r="466" spans="1:28" x14ac:dyDescent="0.25">
      <c r="A466">
        <v>72</v>
      </c>
      <c r="B466" t="s">
        <v>287</v>
      </c>
      <c r="C466">
        <v>1</v>
      </c>
      <c r="D466">
        <v>1</v>
      </c>
      <c r="E466" t="s">
        <v>213</v>
      </c>
      <c r="F466" t="s">
        <v>224</v>
      </c>
      <c r="G466" t="s">
        <v>311</v>
      </c>
      <c r="H466" t="s">
        <v>312</v>
      </c>
      <c r="I466" t="s">
        <v>273</v>
      </c>
      <c r="J466" t="s">
        <v>217</v>
      </c>
      <c r="K466" s="12">
        <v>2</v>
      </c>
      <c r="N466" s="24">
        <v>0.26</v>
      </c>
      <c r="O466" s="12">
        <v>3</v>
      </c>
      <c r="R466" s="24">
        <v>0.21</v>
      </c>
      <c r="S466">
        <v>0.05</v>
      </c>
      <c r="T466">
        <v>1</v>
      </c>
      <c r="U466">
        <v>1</v>
      </c>
      <c r="V466" t="s">
        <v>329</v>
      </c>
      <c r="W466" s="4" t="s">
        <v>292</v>
      </c>
      <c r="X466" s="4" t="s">
        <v>303</v>
      </c>
      <c r="Y466" t="s">
        <v>291</v>
      </c>
      <c r="Z466" s="4" t="s">
        <v>302</v>
      </c>
      <c r="AA466" s="4" t="s">
        <v>337</v>
      </c>
      <c r="AB466" s="4" t="s">
        <v>338</v>
      </c>
    </row>
    <row r="467" spans="1:28" x14ac:dyDescent="0.25">
      <c r="A467">
        <v>72</v>
      </c>
      <c r="B467" t="s">
        <v>287</v>
      </c>
      <c r="C467">
        <v>2</v>
      </c>
      <c r="D467">
        <v>1</v>
      </c>
      <c r="E467" t="s">
        <v>213</v>
      </c>
      <c r="F467" t="s">
        <v>224</v>
      </c>
      <c r="G467" t="s">
        <v>311</v>
      </c>
      <c r="H467" t="s">
        <v>312</v>
      </c>
      <c r="I467" t="s">
        <v>273</v>
      </c>
      <c r="J467" t="s">
        <v>53</v>
      </c>
      <c r="K467" s="12">
        <v>1</v>
      </c>
      <c r="N467" s="24">
        <v>1.28</v>
      </c>
      <c r="O467" s="12">
        <v>2</v>
      </c>
      <c r="R467" s="24">
        <v>1.39</v>
      </c>
      <c r="S467" t="s">
        <v>52</v>
      </c>
      <c r="T467">
        <v>0</v>
      </c>
      <c r="U467">
        <v>0</v>
      </c>
      <c r="V467" t="s">
        <v>325</v>
      </c>
      <c r="W467" t="s">
        <v>263</v>
      </c>
      <c r="X467" t="s">
        <v>301</v>
      </c>
      <c r="Y467" s="4" t="s">
        <v>292</v>
      </c>
      <c r="Z467" s="4" t="s">
        <v>303</v>
      </c>
      <c r="AA467" s="4" t="s">
        <v>337</v>
      </c>
      <c r="AB467" s="4" t="s">
        <v>338</v>
      </c>
    </row>
    <row r="468" spans="1:28" x14ac:dyDescent="0.25">
      <c r="A468">
        <v>72</v>
      </c>
      <c r="B468" t="s">
        <v>287</v>
      </c>
      <c r="C468">
        <v>2</v>
      </c>
      <c r="D468">
        <v>1</v>
      </c>
      <c r="E468" t="s">
        <v>213</v>
      </c>
      <c r="F468" t="s">
        <v>224</v>
      </c>
      <c r="G468" t="s">
        <v>311</v>
      </c>
      <c r="H468" t="s">
        <v>312</v>
      </c>
      <c r="I468" t="s">
        <v>273</v>
      </c>
      <c r="J468" t="s">
        <v>217</v>
      </c>
      <c r="K468" s="12">
        <v>1</v>
      </c>
      <c r="N468" s="24">
        <v>0.61</v>
      </c>
      <c r="O468" s="12">
        <v>2</v>
      </c>
      <c r="R468" s="24">
        <v>0.71</v>
      </c>
      <c r="S468" t="s">
        <v>52</v>
      </c>
      <c r="T468">
        <v>0</v>
      </c>
      <c r="U468">
        <v>0</v>
      </c>
      <c r="V468" t="s">
        <v>325</v>
      </c>
      <c r="W468" t="s">
        <v>263</v>
      </c>
      <c r="X468" t="s">
        <v>301</v>
      </c>
      <c r="Y468" s="4" t="s">
        <v>292</v>
      </c>
      <c r="Z468" s="4" t="s">
        <v>303</v>
      </c>
      <c r="AA468" s="4" t="s">
        <v>337</v>
      </c>
      <c r="AB468" s="4" t="s">
        <v>338</v>
      </c>
    </row>
    <row r="469" spans="1:28" x14ac:dyDescent="0.25">
      <c r="A469">
        <v>72</v>
      </c>
      <c r="B469" t="s">
        <v>287</v>
      </c>
      <c r="C469">
        <v>2</v>
      </c>
      <c r="D469">
        <v>1</v>
      </c>
      <c r="E469" t="s">
        <v>213</v>
      </c>
      <c r="F469" t="s">
        <v>224</v>
      </c>
      <c r="G469" t="s">
        <v>311</v>
      </c>
      <c r="H469" t="s">
        <v>312</v>
      </c>
      <c r="I469" t="s">
        <v>273</v>
      </c>
      <c r="J469" t="s">
        <v>53</v>
      </c>
      <c r="K469" s="12">
        <v>1</v>
      </c>
      <c r="N469" s="24">
        <v>1.28</v>
      </c>
      <c r="O469" s="12">
        <v>3</v>
      </c>
      <c r="R469" s="24">
        <v>0.36</v>
      </c>
      <c r="S469" t="s">
        <v>52</v>
      </c>
      <c r="T469">
        <v>0</v>
      </c>
      <c r="U469">
        <v>0</v>
      </c>
      <c r="V469" t="s">
        <v>328</v>
      </c>
      <c r="W469" t="s">
        <v>263</v>
      </c>
      <c r="X469" t="s">
        <v>301</v>
      </c>
      <c r="Y469" t="s">
        <v>291</v>
      </c>
      <c r="Z469" s="4" t="s">
        <v>302</v>
      </c>
      <c r="AA469" s="4" t="s">
        <v>337</v>
      </c>
      <c r="AB469" s="4" t="s">
        <v>338</v>
      </c>
    </row>
    <row r="470" spans="1:28" x14ac:dyDescent="0.25">
      <c r="A470">
        <v>72</v>
      </c>
      <c r="B470" t="s">
        <v>287</v>
      </c>
      <c r="C470">
        <v>2</v>
      </c>
      <c r="D470">
        <v>1</v>
      </c>
      <c r="E470" t="s">
        <v>213</v>
      </c>
      <c r="F470" t="s">
        <v>224</v>
      </c>
      <c r="G470" t="s">
        <v>311</v>
      </c>
      <c r="H470" t="s">
        <v>312</v>
      </c>
      <c r="I470" t="s">
        <v>273</v>
      </c>
      <c r="J470" t="s">
        <v>217</v>
      </c>
      <c r="K470" s="12">
        <v>1</v>
      </c>
      <c r="N470" s="24">
        <v>0.61</v>
      </c>
      <c r="O470" s="12">
        <v>3</v>
      </c>
      <c r="R470" s="24">
        <v>0.1</v>
      </c>
      <c r="S470" t="s">
        <v>52</v>
      </c>
      <c r="T470">
        <v>0</v>
      </c>
      <c r="U470">
        <v>0</v>
      </c>
      <c r="V470" t="s">
        <v>328</v>
      </c>
      <c r="W470" t="s">
        <v>263</v>
      </c>
      <c r="X470" t="s">
        <v>301</v>
      </c>
      <c r="Y470" t="s">
        <v>291</v>
      </c>
      <c r="Z470" s="4" t="s">
        <v>302</v>
      </c>
      <c r="AA470" s="4" t="s">
        <v>337</v>
      </c>
      <c r="AB470" s="4" t="s">
        <v>338</v>
      </c>
    </row>
    <row r="471" spans="1:28" x14ac:dyDescent="0.25">
      <c r="A471">
        <v>72</v>
      </c>
      <c r="B471" t="s">
        <v>287</v>
      </c>
      <c r="C471">
        <v>2</v>
      </c>
      <c r="D471">
        <v>1</v>
      </c>
      <c r="E471" t="s">
        <v>213</v>
      </c>
      <c r="F471" t="s">
        <v>224</v>
      </c>
      <c r="G471" t="s">
        <v>311</v>
      </c>
      <c r="H471" t="s">
        <v>312</v>
      </c>
      <c r="I471" t="s">
        <v>273</v>
      </c>
      <c r="J471" t="s">
        <v>53</v>
      </c>
      <c r="K471" s="12">
        <v>1</v>
      </c>
      <c r="N471" s="24">
        <v>1.28</v>
      </c>
      <c r="O471" s="12">
        <v>4</v>
      </c>
      <c r="R471" s="24">
        <v>0.09</v>
      </c>
      <c r="S471" t="s">
        <v>52</v>
      </c>
      <c r="T471">
        <v>0</v>
      </c>
      <c r="U471">
        <v>0</v>
      </c>
      <c r="V471" t="s">
        <v>326</v>
      </c>
      <c r="W471" t="s">
        <v>263</v>
      </c>
      <c r="X471" t="s">
        <v>301</v>
      </c>
      <c r="Y471" s="4" t="s">
        <v>293</v>
      </c>
      <c r="Z471" s="4" t="s">
        <v>304</v>
      </c>
      <c r="AA471" s="4" t="s">
        <v>337</v>
      </c>
      <c r="AB471" s="4" t="s">
        <v>338</v>
      </c>
    </row>
    <row r="472" spans="1:28" x14ac:dyDescent="0.25">
      <c r="A472">
        <v>72</v>
      </c>
      <c r="B472" t="s">
        <v>287</v>
      </c>
      <c r="C472">
        <v>2</v>
      </c>
      <c r="D472">
        <v>1</v>
      </c>
      <c r="E472" t="s">
        <v>213</v>
      </c>
      <c r="F472" t="s">
        <v>224</v>
      </c>
      <c r="G472" t="s">
        <v>311</v>
      </c>
      <c r="H472" t="s">
        <v>312</v>
      </c>
      <c r="I472" t="s">
        <v>273</v>
      </c>
      <c r="J472" t="s">
        <v>217</v>
      </c>
      <c r="K472" s="12">
        <v>1</v>
      </c>
      <c r="N472" s="24">
        <v>0.61</v>
      </c>
      <c r="O472" s="12">
        <v>4</v>
      </c>
      <c r="R472" s="24">
        <v>0.04</v>
      </c>
      <c r="S472" t="s">
        <v>52</v>
      </c>
      <c r="T472">
        <v>0</v>
      </c>
      <c r="U472">
        <v>0</v>
      </c>
      <c r="V472" t="s">
        <v>326</v>
      </c>
      <c r="W472" t="s">
        <v>263</v>
      </c>
      <c r="X472" t="s">
        <v>301</v>
      </c>
      <c r="Y472" s="4" t="s">
        <v>293</v>
      </c>
      <c r="Z472" s="4" t="s">
        <v>304</v>
      </c>
      <c r="AA472" s="4" t="s">
        <v>337</v>
      </c>
      <c r="AB472" s="4" t="s">
        <v>338</v>
      </c>
    </row>
    <row r="473" spans="1:28" x14ac:dyDescent="0.25">
      <c r="A473">
        <v>72</v>
      </c>
      <c r="B473" t="s">
        <v>287</v>
      </c>
      <c r="C473">
        <v>2</v>
      </c>
      <c r="D473">
        <v>1</v>
      </c>
      <c r="E473" t="s">
        <v>213</v>
      </c>
      <c r="F473" t="s">
        <v>224</v>
      </c>
      <c r="G473" t="s">
        <v>311</v>
      </c>
      <c r="H473" t="s">
        <v>312</v>
      </c>
      <c r="I473" t="s">
        <v>273</v>
      </c>
      <c r="J473" t="s">
        <v>53</v>
      </c>
      <c r="K473" s="12">
        <v>2</v>
      </c>
      <c r="N473" s="24">
        <v>1.39</v>
      </c>
      <c r="O473" s="12">
        <v>3</v>
      </c>
      <c r="R473" s="24">
        <v>0.36</v>
      </c>
      <c r="S473" t="s">
        <v>52</v>
      </c>
      <c r="T473">
        <v>0</v>
      </c>
      <c r="U473">
        <v>0</v>
      </c>
      <c r="V473" t="s">
        <v>329</v>
      </c>
      <c r="W473" s="4" t="s">
        <v>292</v>
      </c>
      <c r="X473" s="4" t="s">
        <v>303</v>
      </c>
      <c r="Y473" t="s">
        <v>291</v>
      </c>
      <c r="Z473" s="4" t="s">
        <v>302</v>
      </c>
      <c r="AA473" s="4" t="s">
        <v>337</v>
      </c>
      <c r="AB473" s="4" t="s">
        <v>338</v>
      </c>
    </row>
    <row r="474" spans="1:28" x14ac:dyDescent="0.25">
      <c r="A474">
        <v>72</v>
      </c>
      <c r="B474" t="s">
        <v>287</v>
      </c>
      <c r="C474">
        <v>2</v>
      </c>
      <c r="D474">
        <v>1</v>
      </c>
      <c r="E474" t="s">
        <v>213</v>
      </c>
      <c r="F474" t="s">
        <v>224</v>
      </c>
      <c r="G474" t="s">
        <v>311</v>
      </c>
      <c r="H474" t="s">
        <v>312</v>
      </c>
      <c r="I474" t="s">
        <v>273</v>
      </c>
      <c r="J474" t="s">
        <v>217</v>
      </c>
      <c r="K474" s="12">
        <v>2</v>
      </c>
      <c r="N474" s="24">
        <v>0.71</v>
      </c>
      <c r="O474" s="12">
        <v>3</v>
      </c>
      <c r="R474" s="24">
        <v>0.1</v>
      </c>
      <c r="S474" t="s">
        <v>52</v>
      </c>
      <c r="T474">
        <v>0</v>
      </c>
      <c r="U474">
        <v>0</v>
      </c>
      <c r="V474" t="s">
        <v>329</v>
      </c>
      <c r="W474" s="4" t="s">
        <v>292</v>
      </c>
      <c r="X474" s="4" t="s">
        <v>303</v>
      </c>
      <c r="Y474" t="s">
        <v>291</v>
      </c>
      <c r="Z474" s="4" t="s">
        <v>302</v>
      </c>
      <c r="AA474" s="4" t="s">
        <v>337</v>
      </c>
      <c r="AB474" s="4" t="s">
        <v>338</v>
      </c>
    </row>
    <row r="475" spans="1:28" x14ac:dyDescent="0.25">
      <c r="A475">
        <v>72</v>
      </c>
      <c r="B475" t="s">
        <v>287</v>
      </c>
      <c r="C475">
        <v>2</v>
      </c>
      <c r="D475">
        <v>1</v>
      </c>
      <c r="E475" t="s">
        <v>213</v>
      </c>
      <c r="F475" t="s">
        <v>224</v>
      </c>
      <c r="G475" t="s">
        <v>311</v>
      </c>
      <c r="H475" t="s">
        <v>312</v>
      </c>
      <c r="I475" t="s">
        <v>273</v>
      </c>
      <c r="J475" t="s">
        <v>53</v>
      </c>
      <c r="K475" s="12">
        <v>2</v>
      </c>
      <c r="N475" s="24">
        <v>1.39</v>
      </c>
      <c r="O475" s="12">
        <v>4</v>
      </c>
      <c r="R475" s="24">
        <v>0.09</v>
      </c>
      <c r="S475" t="s">
        <v>52</v>
      </c>
      <c r="T475">
        <v>0</v>
      </c>
      <c r="U475">
        <v>0</v>
      </c>
      <c r="V475" t="s">
        <v>327</v>
      </c>
      <c r="W475" s="4" t="s">
        <v>292</v>
      </c>
      <c r="X475" s="4" t="s">
        <v>303</v>
      </c>
      <c r="Y475" s="4" t="s">
        <v>293</v>
      </c>
      <c r="Z475" s="4" t="s">
        <v>304</v>
      </c>
      <c r="AA475" s="4" t="s">
        <v>337</v>
      </c>
      <c r="AB475" s="4" t="s">
        <v>338</v>
      </c>
    </row>
    <row r="476" spans="1:28" x14ac:dyDescent="0.25">
      <c r="A476">
        <v>72</v>
      </c>
      <c r="B476" t="s">
        <v>287</v>
      </c>
      <c r="C476">
        <v>2</v>
      </c>
      <c r="D476">
        <v>1</v>
      </c>
      <c r="E476" t="s">
        <v>213</v>
      </c>
      <c r="F476" t="s">
        <v>224</v>
      </c>
      <c r="G476" t="s">
        <v>311</v>
      </c>
      <c r="H476" t="s">
        <v>312</v>
      </c>
      <c r="I476" t="s">
        <v>273</v>
      </c>
      <c r="J476" t="s">
        <v>217</v>
      </c>
      <c r="K476" s="12">
        <v>2</v>
      </c>
      <c r="N476" s="24">
        <v>0.71</v>
      </c>
      <c r="O476" s="12">
        <v>4</v>
      </c>
      <c r="R476" s="24">
        <v>0.04</v>
      </c>
      <c r="S476" t="s">
        <v>52</v>
      </c>
      <c r="T476">
        <v>0</v>
      </c>
      <c r="U476">
        <v>0</v>
      </c>
      <c r="V476" t="s">
        <v>327</v>
      </c>
      <c r="W476" s="4" t="s">
        <v>292</v>
      </c>
      <c r="X476" s="4" t="s">
        <v>303</v>
      </c>
      <c r="Y476" s="4" t="s">
        <v>293</v>
      </c>
      <c r="Z476" s="4" t="s">
        <v>304</v>
      </c>
      <c r="AA476" s="4" t="s">
        <v>337</v>
      </c>
      <c r="AB476" s="4" t="s">
        <v>338</v>
      </c>
    </row>
    <row r="477" spans="1:28" x14ac:dyDescent="0.25">
      <c r="A477">
        <v>72</v>
      </c>
      <c r="B477" t="s">
        <v>287</v>
      </c>
      <c r="C477">
        <v>2</v>
      </c>
      <c r="D477">
        <v>1</v>
      </c>
      <c r="E477" t="s">
        <v>213</v>
      </c>
      <c r="F477" t="s">
        <v>224</v>
      </c>
      <c r="G477" t="s">
        <v>311</v>
      </c>
      <c r="H477" t="s">
        <v>312</v>
      </c>
      <c r="I477" t="s">
        <v>273</v>
      </c>
      <c r="J477" t="s">
        <v>53</v>
      </c>
      <c r="K477" s="12">
        <v>3</v>
      </c>
      <c r="N477" s="24">
        <v>0.36</v>
      </c>
      <c r="O477" s="12">
        <v>4</v>
      </c>
      <c r="R477" s="24">
        <v>0.09</v>
      </c>
      <c r="S477" t="s">
        <v>52</v>
      </c>
      <c r="T477">
        <v>0</v>
      </c>
      <c r="U477">
        <v>0</v>
      </c>
      <c r="V477" t="s">
        <v>330</v>
      </c>
      <c r="W477" t="s">
        <v>291</v>
      </c>
      <c r="X477" s="4" t="s">
        <v>302</v>
      </c>
      <c r="Y477" s="4" t="s">
        <v>293</v>
      </c>
      <c r="Z477" s="4" t="s">
        <v>304</v>
      </c>
      <c r="AA477" s="4" t="s">
        <v>337</v>
      </c>
      <c r="AB477" s="4" t="s">
        <v>338</v>
      </c>
    </row>
    <row r="478" spans="1:28" x14ac:dyDescent="0.25">
      <c r="A478">
        <v>72</v>
      </c>
      <c r="B478" t="s">
        <v>287</v>
      </c>
      <c r="C478">
        <v>2</v>
      </c>
      <c r="D478">
        <v>1</v>
      </c>
      <c r="E478" t="s">
        <v>213</v>
      </c>
      <c r="F478" t="s">
        <v>224</v>
      </c>
      <c r="G478" t="s">
        <v>311</v>
      </c>
      <c r="H478" t="s">
        <v>312</v>
      </c>
      <c r="I478" t="s">
        <v>273</v>
      </c>
      <c r="J478" t="s">
        <v>217</v>
      </c>
      <c r="K478" s="12">
        <v>3</v>
      </c>
      <c r="N478" s="24">
        <v>0.1</v>
      </c>
      <c r="O478" s="12">
        <v>4</v>
      </c>
      <c r="R478" s="24">
        <v>0.04</v>
      </c>
      <c r="S478" t="s">
        <v>52</v>
      </c>
      <c r="T478">
        <v>0</v>
      </c>
      <c r="U478">
        <v>0</v>
      </c>
      <c r="V478" t="s">
        <v>330</v>
      </c>
      <c r="W478" t="s">
        <v>291</v>
      </c>
      <c r="X478" s="4" t="s">
        <v>302</v>
      </c>
      <c r="Y478" s="4" t="s">
        <v>293</v>
      </c>
      <c r="Z478" s="4" t="s">
        <v>304</v>
      </c>
      <c r="AA478" s="4" t="s">
        <v>337</v>
      </c>
      <c r="AB478" s="4" t="s">
        <v>338</v>
      </c>
    </row>
    <row r="479" spans="1:28" x14ac:dyDescent="0.25">
      <c r="A479">
        <v>72</v>
      </c>
      <c r="B479" t="s">
        <v>287</v>
      </c>
      <c r="C479">
        <v>1</v>
      </c>
      <c r="D479">
        <v>1</v>
      </c>
      <c r="E479" t="s">
        <v>213</v>
      </c>
      <c r="F479" t="s">
        <v>224</v>
      </c>
      <c r="G479" t="s">
        <v>313</v>
      </c>
      <c r="H479" t="s">
        <v>312</v>
      </c>
      <c r="I479" t="s">
        <v>273</v>
      </c>
      <c r="J479" t="s">
        <v>53</v>
      </c>
      <c r="K479" s="12">
        <v>1</v>
      </c>
      <c r="N479" s="24">
        <v>0.92</v>
      </c>
      <c r="O479" s="12">
        <v>2</v>
      </c>
      <c r="R479" s="24">
        <v>0.85</v>
      </c>
      <c r="S479" t="s">
        <v>52</v>
      </c>
      <c r="T479">
        <v>0</v>
      </c>
      <c r="U479">
        <v>0</v>
      </c>
      <c r="V479" t="s">
        <v>325</v>
      </c>
      <c r="W479" t="s">
        <v>263</v>
      </c>
      <c r="X479" t="s">
        <v>301</v>
      </c>
      <c r="Y479" s="4" t="s">
        <v>292</v>
      </c>
      <c r="Z479" s="4" t="s">
        <v>303</v>
      </c>
      <c r="AA479" s="4" t="s">
        <v>347</v>
      </c>
      <c r="AB479" s="4" t="s">
        <v>340</v>
      </c>
    </row>
    <row r="480" spans="1:28" x14ac:dyDescent="0.25">
      <c r="A480">
        <v>72</v>
      </c>
      <c r="B480" t="s">
        <v>287</v>
      </c>
      <c r="C480">
        <v>1</v>
      </c>
      <c r="D480">
        <v>1</v>
      </c>
      <c r="E480" t="s">
        <v>213</v>
      </c>
      <c r="F480" t="s">
        <v>224</v>
      </c>
      <c r="G480" t="s">
        <v>313</v>
      </c>
      <c r="H480" t="s">
        <v>312</v>
      </c>
      <c r="I480" t="s">
        <v>273</v>
      </c>
      <c r="J480" t="s">
        <v>217</v>
      </c>
      <c r="K480" s="12">
        <v>1</v>
      </c>
      <c r="N480" s="24">
        <v>0.62</v>
      </c>
      <c r="O480" s="12">
        <v>2</v>
      </c>
      <c r="R480" s="24">
        <v>0.39</v>
      </c>
      <c r="S480" t="s">
        <v>52</v>
      </c>
      <c r="T480">
        <v>0</v>
      </c>
      <c r="U480">
        <v>0</v>
      </c>
      <c r="V480" t="s">
        <v>325</v>
      </c>
      <c r="W480" t="s">
        <v>263</v>
      </c>
      <c r="X480" t="s">
        <v>301</v>
      </c>
      <c r="Y480" s="4" t="s">
        <v>292</v>
      </c>
      <c r="Z480" s="4" t="s">
        <v>303</v>
      </c>
      <c r="AA480" s="4" t="s">
        <v>347</v>
      </c>
      <c r="AB480" s="4" t="s">
        <v>340</v>
      </c>
    </row>
    <row r="481" spans="1:28" x14ac:dyDescent="0.25">
      <c r="A481">
        <v>72</v>
      </c>
      <c r="B481" t="s">
        <v>287</v>
      </c>
      <c r="C481">
        <v>1</v>
      </c>
      <c r="D481">
        <v>1</v>
      </c>
      <c r="E481" t="s">
        <v>213</v>
      </c>
      <c r="F481" t="s">
        <v>224</v>
      </c>
      <c r="G481" t="s">
        <v>313</v>
      </c>
      <c r="H481" t="s">
        <v>312</v>
      </c>
      <c r="I481" t="s">
        <v>273</v>
      </c>
      <c r="J481" t="s">
        <v>53</v>
      </c>
      <c r="K481" s="12">
        <v>1</v>
      </c>
      <c r="N481" s="24">
        <v>0.92</v>
      </c>
      <c r="O481" s="12">
        <v>3</v>
      </c>
      <c r="R481" s="24">
        <v>1.3</v>
      </c>
      <c r="S481" t="s">
        <v>52</v>
      </c>
      <c r="T481">
        <v>0</v>
      </c>
      <c r="U481">
        <v>0</v>
      </c>
      <c r="V481" t="s">
        <v>328</v>
      </c>
      <c r="W481" t="s">
        <v>263</v>
      </c>
      <c r="X481" t="s">
        <v>301</v>
      </c>
      <c r="Y481" t="s">
        <v>291</v>
      </c>
      <c r="Z481" s="4" t="s">
        <v>302</v>
      </c>
      <c r="AA481" s="4" t="s">
        <v>347</v>
      </c>
      <c r="AB481" s="4" t="s">
        <v>340</v>
      </c>
    </row>
    <row r="482" spans="1:28" x14ac:dyDescent="0.25">
      <c r="A482">
        <v>72</v>
      </c>
      <c r="B482" t="s">
        <v>287</v>
      </c>
      <c r="C482">
        <v>1</v>
      </c>
      <c r="D482">
        <v>1</v>
      </c>
      <c r="E482" t="s">
        <v>213</v>
      </c>
      <c r="F482" t="s">
        <v>224</v>
      </c>
      <c r="G482" t="s">
        <v>313</v>
      </c>
      <c r="H482" t="s">
        <v>312</v>
      </c>
      <c r="I482" t="s">
        <v>273</v>
      </c>
      <c r="J482" t="s">
        <v>217</v>
      </c>
      <c r="K482" s="12">
        <v>1</v>
      </c>
      <c r="N482" s="24">
        <v>0.62</v>
      </c>
      <c r="O482" s="12">
        <v>3</v>
      </c>
      <c r="R482" s="24">
        <v>0.38</v>
      </c>
      <c r="S482" t="s">
        <v>52</v>
      </c>
      <c r="T482">
        <v>0</v>
      </c>
      <c r="U482">
        <v>0</v>
      </c>
      <c r="V482" t="s">
        <v>328</v>
      </c>
      <c r="W482" t="s">
        <v>263</v>
      </c>
      <c r="X482" t="s">
        <v>301</v>
      </c>
      <c r="Y482" t="s">
        <v>291</v>
      </c>
      <c r="Z482" s="4" t="s">
        <v>302</v>
      </c>
      <c r="AA482" s="4" t="s">
        <v>347</v>
      </c>
      <c r="AB482" s="4" t="s">
        <v>340</v>
      </c>
    </row>
    <row r="483" spans="1:28" x14ac:dyDescent="0.25">
      <c r="A483">
        <v>72</v>
      </c>
      <c r="B483" t="s">
        <v>287</v>
      </c>
      <c r="C483">
        <v>1</v>
      </c>
      <c r="D483">
        <v>1</v>
      </c>
      <c r="E483" t="s">
        <v>213</v>
      </c>
      <c r="F483" t="s">
        <v>224</v>
      </c>
      <c r="G483" t="s">
        <v>313</v>
      </c>
      <c r="H483" t="s">
        <v>312</v>
      </c>
      <c r="I483" t="s">
        <v>273</v>
      </c>
      <c r="J483" t="s">
        <v>53</v>
      </c>
      <c r="K483" s="12">
        <v>2</v>
      </c>
      <c r="N483" s="24">
        <v>0.85</v>
      </c>
      <c r="O483" s="12">
        <v>3</v>
      </c>
      <c r="R483" s="24">
        <v>1.3</v>
      </c>
      <c r="S483" t="s">
        <v>52</v>
      </c>
      <c r="T483">
        <v>0</v>
      </c>
      <c r="U483">
        <v>0</v>
      </c>
      <c r="V483" t="s">
        <v>329</v>
      </c>
      <c r="W483" s="4" t="s">
        <v>292</v>
      </c>
      <c r="X483" s="4" t="s">
        <v>303</v>
      </c>
      <c r="Y483" t="s">
        <v>291</v>
      </c>
      <c r="Z483" s="4" t="s">
        <v>302</v>
      </c>
      <c r="AA483" s="4" t="s">
        <v>347</v>
      </c>
      <c r="AB483" s="4" t="s">
        <v>340</v>
      </c>
    </row>
    <row r="484" spans="1:28" x14ac:dyDescent="0.25">
      <c r="A484">
        <v>72</v>
      </c>
      <c r="B484" t="s">
        <v>287</v>
      </c>
      <c r="C484">
        <v>1</v>
      </c>
      <c r="D484">
        <v>1</v>
      </c>
      <c r="E484" t="s">
        <v>213</v>
      </c>
      <c r="F484" t="s">
        <v>224</v>
      </c>
      <c r="G484" t="s">
        <v>313</v>
      </c>
      <c r="H484" t="s">
        <v>312</v>
      </c>
      <c r="I484" t="s">
        <v>273</v>
      </c>
      <c r="J484" t="s">
        <v>217</v>
      </c>
      <c r="K484" s="12">
        <v>2</v>
      </c>
      <c r="N484" s="24">
        <v>0.39</v>
      </c>
      <c r="O484" s="12">
        <v>3</v>
      </c>
      <c r="R484" s="24">
        <v>0.38</v>
      </c>
      <c r="S484" t="s">
        <v>52</v>
      </c>
      <c r="T484">
        <v>0</v>
      </c>
      <c r="U484">
        <v>0</v>
      </c>
      <c r="V484" t="s">
        <v>329</v>
      </c>
      <c r="W484" s="4" t="s">
        <v>292</v>
      </c>
      <c r="X484" s="4" t="s">
        <v>303</v>
      </c>
      <c r="Y484" t="s">
        <v>291</v>
      </c>
      <c r="Z484" s="4" t="s">
        <v>302</v>
      </c>
      <c r="AA484" s="4" t="s">
        <v>347</v>
      </c>
      <c r="AB484" s="4" t="s">
        <v>340</v>
      </c>
    </row>
    <row r="485" spans="1:28" x14ac:dyDescent="0.25">
      <c r="A485">
        <v>72</v>
      </c>
      <c r="B485" t="s">
        <v>287</v>
      </c>
      <c r="C485">
        <v>2</v>
      </c>
      <c r="D485">
        <v>1</v>
      </c>
      <c r="E485" t="s">
        <v>213</v>
      </c>
      <c r="F485" t="s">
        <v>224</v>
      </c>
      <c r="G485" t="s">
        <v>313</v>
      </c>
      <c r="H485" t="s">
        <v>312</v>
      </c>
      <c r="I485" t="s">
        <v>273</v>
      </c>
      <c r="J485" t="s">
        <v>53</v>
      </c>
      <c r="K485" s="12">
        <v>1</v>
      </c>
      <c r="N485" s="24">
        <v>0.78</v>
      </c>
      <c r="O485" s="12">
        <v>2</v>
      </c>
      <c r="R485" s="24">
        <v>1.2</v>
      </c>
      <c r="S485" t="s">
        <v>52</v>
      </c>
      <c r="T485">
        <v>0</v>
      </c>
      <c r="U485">
        <v>0</v>
      </c>
      <c r="V485" t="s">
        <v>325</v>
      </c>
      <c r="W485" t="s">
        <v>263</v>
      </c>
      <c r="X485" t="s">
        <v>301</v>
      </c>
      <c r="Y485" s="4" t="s">
        <v>292</v>
      </c>
      <c r="Z485" s="4" t="s">
        <v>303</v>
      </c>
      <c r="AA485" s="4" t="s">
        <v>347</v>
      </c>
      <c r="AB485" s="4" t="s">
        <v>340</v>
      </c>
    </row>
    <row r="486" spans="1:28" x14ac:dyDescent="0.25">
      <c r="A486">
        <v>72</v>
      </c>
      <c r="B486" t="s">
        <v>287</v>
      </c>
      <c r="C486">
        <v>2</v>
      </c>
      <c r="D486">
        <v>1</v>
      </c>
      <c r="E486" t="s">
        <v>213</v>
      </c>
      <c r="F486" t="s">
        <v>224</v>
      </c>
      <c r="G486" t="s">
        <v>313</v>
      </c>
      <c r="H486" t="s">
        <v>312</v>
      </c>
      <c r="I486" t="s">
        <v>273</v>
      </c>
      <c r="J486" t="s">
        <v>217</v>
      </c>
      <c r="K486" s="12">
        <v>1</v>
      </c>
      <c r="N486" s="24">
        <v>0.31</v>
      </c>
      <c r="O486" s="12">
        <v>2</v>
      </c>
      <c r="R486" s="24">
        <v>0.51</v>
      </c>
      <c r="S486" t="s">
        <v>52</v>
      </c>
      <c r="T486">
        <v>0</v>
      </c>
      <c r="U486">
        <v>0</v>
      </c>
      <c r="V486" t="s">
        <v>325</v>
      </c>
      <c r="W486" t="s">
        <v>263</v>
      </c>
      <c r="X486" t="s">
        <v>301</v>
      </c>
      <c r="Y486" s="4" t="s">
        <v>292</v>
      </c>
      <c r="Z486" s="4" t="s">
        <v>303</v>
      </c>
      <c r="AA486" s="4" t="s">
        <v>347</v>
      </c>
      <c r="AB486" s="4" t="s">
        <v>340</v>
      </c>
    </row>
    <row r="487" spans="1:28" x14ac:dyDescent="0.25">
      <c r="A487">
        <v>72</v>
      </c>
      <c r="B487" t="s">
        <v>287</v>
      </c>
      <c r="C487">
        <v>2</v>
      </c>
      <c r="D487">
        <v>1</v>
      </c>
      <c r="E487" t="s">
        <v>213</v>
      </c>
      <c r="F487" t="s">
        <v>224</v>
      </c>
      <c r="G487" t="s">
        <v>313</v>
      </c>
      <c r="H487" t="s">
        <v>312</v>
      </c>
      <c r="I487" t="s">
        <v>273</v>
      </c>
      <c r="J487" t="s">
        <v>53</v>
      </c>
      <c r="K487" s="12">
        <v>1</v>
      </c>
      <c r="N487" s="24">
        <v>0.78</v>
      </c>
      <c r="O487" s="12">
        <v>3</v>
      </c>
      <c r="R487" s="24">
        <v>0.75</v>
      </c>
      <c r="S487" t="s">
        <v>52</v>
      </c>
      <c r="T487">
        <v>0</v>
      </c>
      <c r="U487">
        <v>0</v>
      </c>
      <c r="V487" t="s">
        <v>328</v>
      </c>
      <c r="W487" t="s">
        <v>263</v>
      </c>
      <c r="X487" t="s">
        <v>301</v>
      </c>
      <c r="Y487" t="s">
        <v>291</v>
      </c>
      <c r="Z487" s="4" t="s">
        <v>302</v>
      </c>
      <c r="AA487" s="4" t="s">
        <v>347</v>
      </c>
      <c r="AB487" s="4" t="s">
        <v>340</v>
      </c>
    </row>
    <row r="488" spans="1:28" x14ac:dyDescent="0.25">
      <c r="A488">
        <v>72</v>
      </c>
      <c r="B488" t="s">
        <v>287</v>
      </c>
      <c r="C488">
        <v>2</v>
      </c>
      <c r="D488">
        <v>1</v>
      </c>
      <c r="E488" t="s">
        <v>213</v>
      </c>
      <c r="F488" t="s">
        <v>224</v>
      </c>
      <c r="G488" t="s">
        <v>313</v>
      </c>
      <c r="H488" t="s">
        <v>312</v>
      </c>
      <c r="I488" t="s">
        <v>273</v>
      </c>
      <c r="J488" t="s">
        <v>217</v>
      </c>
      <c r="K488" s="12">
        <v>1</v>
      </c>
      <c r="N488" s="24">
        <v>0.31</v>
      </c>
      <c r="O488" s="12">
        <v>3</v>
      </c>
      <c r="R488" s="24">
        <v>0.34</v>
      </c>
      <c r="S488" t="s">
        <v>52</v>
      </c>
      <c r="T488">
        <v>0</v>
      </c>
      <c r="U488">
        <v>0</v>
      </c>
      <c r="V488" t="s">
        <v>328</v>
      </c>
      <c r="W488" t="s">
        <v>263</v>
      </c>
      <c r="X488" t="s">
        <v>301</v>
      </c>
      <c r="Y488" t="s">
        <v>291</v>
      </c>
      <c r="Z488" s="4" t="s">
        <v>302</v>
      </c>
      <c r="AA488" s="4" t="s">
        <v>347</v>
      </c>
      <c r="AB488" s="4" t="s">
        <v>340</v>
      </c>
    </row>
    <row r="489" spans="1:28" x14ac:dyDescent="0.25">
      <c r="A489">
        <v>72</v>
      </c>
      <c r="B489" t="s">
        <v>287</v>
      </c>
      <c r="C489">
        <v>2</v>
      </c>
      <c r="D489">
        <v>1</v>
      </c>
      <c r="E489" t="s">
        <v>213</v>
      </c>
      <c r="F489" t="s">
        <v>224</v>
      </c>
      <c r="G489" t="s">
        <v>313</v>
      </c>
      <c r="H489" t="s">
        <v>312</v>
      </c>
      <c r="I489" t="s">
        <v>273</v>
      </c>
      <c r="J489" t="s">
        <v>53</v>
      </c>
      <c r="K489" s="12">
        <v>1</v>
      </c>
      <c r="N489" s="24">
        <v>0.78</v>
      </c>
      <c r="O489" s="12">
        <v>4</v>
      </c>
      <c r="R489" s="24">
        <v>1.2</v>
      </c>
      <c r="S489" t="s">
        <v>52</v>
      </c>
      <c r="T489">
        <v>0</v>
      </c>
      <c r="U489">
        <v>0</v>
      </c>
      <c r="V489" t="s">
        <v>326</v>
      </c>
      <c r="W489" t="s">
        <v>263</v>
      </c>
      <c r="X489" t="s">
        <v>301</v>
      </c>
      <c r="Y489" s="4" t="s">
        <v>293</v>
      </c>
      <c r="Z489" s="4" t="s">
        <v>304</v>
      </c>
      <c r="AA489" s="4" t="s">
        <v>347</v>
      </c>
      <c r="AB489" s="4" t="s">
        <v>340</v>
      </c>
    </row>
    <row r="490" spans="1:28" x14ac:dyDescent="0.25">
      <c r="A490">
        <v>72</v>
      </c>
      <c r="B490" t="s">
        <v>287</v>
      </c>
      <c r="C490">
        <v>2</v>
      </c>
      <c r="D490">
        <v>1</v>
      </c>
      <c r="E490" t="s">
        <v>213</v>
      </c>
      <c r="F490" t="s">
        <v>224</v>
      </c>
      <c r="G490" t="s">
        <v>313</v>
      </c>
      <c r="H490" t="s">
        <v>312</v>
      </c>
      <c r="I490" t="s">
        <v>273</v>
      </c>
      <c r="J490" t="s">
        <v>217</v>
      </c>
      <c r="K490" s="12">
        <v>1</v>
      </c>
      <c r="N490" s="24">
        <v>0.31</v>
      </c>
      <c r="O490" s="12">
        <v>4</v>
      </c>
      <c r="R490" s="24">
        <v>0.56999999999999995</v>
      </c>
      <c r="S490" t="s">
        <v>52</v>
      </c>
      <c r="T490">
        <v>0</v>
      </c>
      <c r="U490">
        <v>0</v>
      </c>
      <c r="V490" t="s">
        <v>326</v>
      </c>
      <c r="W490" t="s">
        <v>263</v>
      </c>
      <c r="X490" t="s">
        <v>301</v>
      </c>
      <c r="Y490" s="4" t="s">
        <v>293</v>
      </c>
      <c r="Z490" s="4" t="s">
        <v>304</v>
      </c>
      <c r="AA490" s="4" t="s">
        <v>347</v>
      </c>
      <c r="AB490" s="4" t="s">
        <v>340</v>
      </c>
    </row>
    <row r="491" spans="1:28" x14ac:dyDescent="0.25">
      <c r="A491">
        <v>72</v>
      </c>
      <c r="B491" t="s">
        <v>287</v>
      </c>
      <c r="C491">
        <v>2</v>
      </c>
      <c r="D491">
        <v>1</v>
      </c>
      <c r="E491" t="s">
        <v>213</v>
      </c>
      <c r="F491" t="s">
        <v>224</v>
      </c>
      <c r="G491" t="s">
        <v>313</v>
      </c>
      <c r="H491" t="s">
        <v>312</v>
      </c>
      <c r="I491" t="s">
        <v>273</v>
      </c>
      <c r="J491" t="s">
        <v>53</v>
      </c>
      <c r="K491" s="12">
        <v>2</v>
      </c>
      <c r="N491" s="24">
        <v>1.2</v>
      </c>
      <c r="O491" s="12">
        <v>3</v>
      </c>
      <c r="R491" s="24">
        <v>0.75</v>
      </c>
      <c r="S491" t="s">
        <v>52</v>
      </c>
      <c r="T491">
        <v>0</v>
      </c>
      <c r="U491">
        <v>0</v>
      </c>
      <c r="V491" t="s">
        <v>329</v>
      </c>
      <c r="W491" s="4" t="s">
        <v>292</v>
      </c>
      <c r="X491" s="4" t="s">
        <v>303</v>
      </c>
      <c r="Y491" t="s">
        <v>291</v>
      </c>
      <c r="Z491" s="4" t="s">
        <v>302</v>
      </c>
      <c r="AA491" s="4" t="s">
        <v>347</v>
      </c>
      <c r="AB491" s="4" t="s">
        <v>340</v>
      </c>
    </row>
    <row r="492" spans="1:28" x14ac:dyDescent="0.25">
      <c r="A492">
        <v>72</v>
      </c>
      <c r="B492" t="s">
        <v>287</v>
      </c>
      <c r="C492">
        <v>2</v>
      </c>
      <c r="D492">
        <v>1</v>
      </c>
      <c r="E492" t="s">
        <v>213</v>
      </c>
      <c r="F492" t="s">
        <v>224</v>
      </c>
      <c r="G492" t="s">
        <v>313</v>
      </c>
      <c r="H492" t="s">
        <v>312</v>
      </c>
      <c r="I492" t="s">
        <v>273</v>
      </c>
      <c r="J492" t="s">
        <v>217</v>
      </c>
      <c r="K492" s="12">
        <v>2</v>
      </c>
      <c r="N492" s="24">
        <v>0.51</v>
      </c>
      <c r="O492" s="12">
        <v>3</v>
      </c>
      <c r="R492" s="24">
        <v>0.34</v>
      </c>
      <c r="S492" t="s">
        <v>52</v>
      </c>
      <c r="T492">
        <v>0</v>
      </c>
      <c r="U492">
        <v>0</v>
      </c>
      <c r="V492" t="s">
        <v>329</v>
      </c>
      <c r="W492" s="4" t="s">
        <v>292</v>
      </c>
      <c r="X492" s="4" t="s">
        <v>303</v>
      </c>
      <c r="Y492" t="s">
        <v>291</v>
      </c>
      <c r="Z492" s="4" t="s">
        <v>302</v>
      </c>
      <c r="AA492" s="4" t="s">
        <v>347</v>
      </c>
      <c r="AB492" s="4" t="s">
        <v>340</v>
      </c>
    </row>
    <row r="493" spans="1:28" x14ac:dyDescent="0.25">
      <c r="A493">
        <v>72</v>
      </c>
      <c r="B493" t="s">
        <v>287</v>
      </c>
      <c r="C493">
        <v>2</v>
      </c>
      <c r="D493">
        <v>1</v>
      </c>
      <c r="E493" t="s">
        <v>213</v>
      </c>
      <c r="F493" t="s">
        <v>224</v>
      </c>
      <c r="G493" t="s">
        <v>313</v>
      </c>
      <c r="H493" t="s">
        <v>312</v>
      </c>
      <c r="I493" t="s">
        <v>273</v>
      </c>
      <c r="J493" t="s">
        <v>53</v>
      </c>
      <c r="K493" s="12">
        <v>2</v>
      </c>
      <c r="N493" s="24">
        <v>1.2</v>
      </c>
      <c r="O493" s="12">
        <v>4</v>
      </c>
      <c r="R493" s="24">
        <v>1.2</v>
      </c>
      <c r="S493" t="s">
        <v>52</v>
      </c>
      <c r="T493">
        <v>0</v>
      </c>
      <c r="U493">
        <v>0</v>
      </c>
      <c r="V493" t="s">
        <v>327</v>
      </c>
      <c r="W493" s="4" t="s">
        <v>292</v>
      </c>
      <c r="X493" s="4" t="s">
        <v>303</v>
      </c>
      <c r="Y493" s="4" t="s">
        <v>293</v>
      </c>
      <c r="Z493" s="4" t="s">
        <v>304</v>
      </c>
      <c r="AA493" s="4" t="s">
        <v>347</v>
      </c>
      <c r="AB493" s="4" t="s">
        <v>340</v>
      </c>
    </row>
    <row r="494" spans="1:28" x14ac:dyDescent="0.25">
      <c r="A494">
        <v>72</v>
      </c>
      <c r="B494" t="s">
        <v>287</v>
      </c>
      <c r="C494">
        <v>2</v>
      </c>
      <c r="D494">
        <v>1</v>
      </c>
      <c r="E494" t="s">
        <v>213</v>
      </c>
      <c r="F494" t="s">
        <v>224</v>
      </c>
      <c r="G494" t="s">
        <v>313</v>
      </c>
      <c r="H494" t="s">
        <v>312</v>
      </c>
      <c r="I494" t="s">
        <v>273</v>
      </c>
      <c r="J494" t="s">
        <v>217</v>
      </c>
      <c r="K494" s="12">
        <v>2</v>
      </c>
      <c r="N494" s="24">
        <v>0.51</v>
      </c>
      <c r="O494" s="12">
        <v>4</v>
      </c>
      <c r="R494" s="24">
        <v>0.56999999999999995</v>
      </c>
      <c r="S494" t="s">
        <v>52</v>
      </c>
      <c r="T494">
        <v>0</v>
      </c>
      <c r="U494">
        <v>0</v>
      </c>
      <c r="V494" t="s">
        <v>327</v>
      </c>
      <c r="W494" s="4" t="s">
        <v>292</v>
      </c>
      <c r="X494" s="4" t="s">
        <v>303</v>
      </c>
      <c r="Y494" s="4" t="s">
        <v>293</v>
      </c>
      <c r="Z494" s="4" t="s">
        <v>304</v>
      </c>
      <c r="AA494" s="4" t="s">
        <v>347</v>
      </c>
      <c r="AB494" s="4" t="s">
        <v>340</v>
      </c>
    </row>
    <row r="495" spans="1:28" x14ac:dyDescent="0.25">
      <c r="A495">
        <v>72</v>
      </c>
      <c r="B495" t="s">
        <v>287</v>
      </c>
      <c r="C495">
        <v>2</v>
      </c>
      <c r="D495">
        <v>1</v>
      </c>
      <c r="E495" t="s">
        <v>213</v>
      </c>
      <c r="F495" t="s">
        <v>224</v>
      </c>
      <c r="G495" t="s">
        <v>313</v>
      </c>
      <c r="H495" t="s">
        <v>312</v>
      </c>
      <c r="I495" t="s">
        <v>273</v>
      </c>
      <c r="J495" t="s">
        <v>53</v>
      </c>
      <c r="K495" s="12">
        <v>3</v>
      </c>
      <c r="N495" s="24">
        <v>0.75</v>
      </c>
      <c r="O495" s="12">
        <v>4</v>
      </c>
      <c r="R495" s="24">
        <v>1.2</v>
      </c>
      <c r="S495" t="s">
        <v>52</v>
      </c>
      <c r="T495">
        <v>0</v>
      </c>
      <c r="U495">
        <v>0</v>
      </c>
      <c r="V495" t="s">
        <v>330</v>
      </c>
      <c r="W495" t="s">
        <v>291</v>
      </c>
      <c r="X495" s="4" t="s">
        <v>302</v>
      </c>
      <c r="Y495" s="4" t="s">
        <v>293</v>
      </c>
      <c r="Z495" s="4" t="s">
        <v>304</v>
      </c>
      <c r="AA495" s="4" t="s">
        <v>347</v>
      </c>
      <c r="AB495" s="4" t="s">
        <v>340</v>
      </c>
    </row>
    <row r="496" spans="1:28" x14ac:dyDescent="0.25">
      <c r="A496">
        <v>72</v>
      </c>
      <c r="B496" t="s">
        <v>287</v>
      </c>
      <c r="C496">
        <v>2</v>
      </c>
      <c r="D496">
        <v>1</v>
      </c>
      <c r="E496" t="s">
        <v>213</v>
      </c>
      <c r="F496" t="s">
        <v>224</v>
      </c>
      <c r="G496" t="s">
        <v>313</v>
      </c>
      <c r="H496" t="s">
        <v>312</v>
      </c>
      <c r="I496" t="s">
        <v>273</v>
      </c>
      <c r="J496" t="s">
        <v>217</v>
      </c>
      <c r="K496" s="12">
        <v>3</v>
      </c>
      <c r="N496" s="24">
        <v>0.34</v>
      </c>
      <c r="O496" s="12">
        <v>4</v>
      </c>
      <c r="R496" s="24">
        <v>0.56999999999999995</v>
      </c>
      <c r="S496" t="s">
        <v>52</v>
      </c>
      <c r="T496">
        <v>0</v>
      </c>
      <c r="U496">
        <v>0</v>
      </c>
      <c r="V496" t="s">
        <v>330</v>
      </c>
      <c r="W496" t="s">
        <v>291</v>
      </c>
      <c r="X496" s="4" t="s">
        <v>302</v>
      </c>
      <c r="Y496" s="4" t="s">
        <v>293</v>
      </c>
      <c r="Z496" s="4" t="s">
        <v>304</v>
      </c>
      <c r="AA496" s="4" t="s">
        <v>347</v>
      </c>
      <c r="AB496" s="4" t="s">
        <v>340</v>
      </c>
    </row>
    <row r="497" spans="1:28" x14ac:dyDescent="0.25">
      <c r="A497">
        <v>72</v>
      </c>
      <c r="B497" t="s">
        <v>287</v>
      </c>
      <c r="C497">
        <v>1</v>
      </c>
      <c r="D497">
        <v>1</v>
      </c>
      <c r="E497" t="s">
        <v>213</v>
      </c>
      <c r="F497" t="s">
        <v>224</v>
      </c>
      <c r="G497" t="s">
        <v>314</v>
      </c>
      <c r="H497" t="s">
        <v>312</v>
      </c>
      <c r="I497" t="s">
        <v>273</v>
      </c>
      <c r="J497" t="s">
        <v>53</v>
      </c>
      <c r="K497" s="12">
        <v>1</v>
      </c>
      <c r="N497" s="24">
        <v>0.54</v>
      </c>
      <c r="O497" s="12">
        <v>2</v>
      </c>
      <c r="R497" s="24">
        <v>0.1</v>
      </c>
      <c r="S497" t="s">
        <v>52</v>
      </c>
      <c r="T497">
        <v>0</v>
      </c>
      <c r="U497">
        <v>0</v>
      </c>
      <c r="V497" t="s">
        <v>325</v>
      </c>
      <c r="W497" t="s">
        <v>263</v>
      </c>
      <c r="X497" t="s">
        <v>301</v>
      </c>
      <c r="Y497" s="4" t="s">
        <v>292</v>
      </c>
      <c r="Z497" s="4" t="s">
        <v>303</v>
      </c>
      <c r="AA497" s="4" t="s">
        <v>341</v>
      </c>
      <c r="AB497" s="4" t="s">
        <v>342</v>
      </c>
    </row>
    <row r="498" spans="1:28" x14ac:dyDescent="0.25">
      <c r="A498">
        <v>72</v>
      </c>
      <c r="B498" t="s">
        <v>287</v>
      </c>
      <c r="C498">
        <v>1</v>
      </c>
      <c r="D498">
        <v>1</v>
      </c>
      <c r="E498" t="s">
        <v>213</v>
      </c>
      <c r="F498" t="s">
        <v>224</v>
      </c>
      <c r="G498" t="s">
        <v>314</v>
      </c>
      <c r="H498" t="s">
        <v>312</v>
      </c>
      <c r="I498" t="s">
        <v>273</v>
      </c>
      <c r="J498" t="s">
        <v>217</v>
      </c>
      <c r="K498" s="12">
        <v>1</v>
      </c>
      <c r="N498" s="24">
        <v>0.12</v>
      </c>
      <c r="O498" s="12">
        <v>2</v>
      </c>
      <c r="R498" s="24">
        <v>0.12</v>
      </c>
      <c r="S498" t="s">
        <v>52</v>
      </c>
      <c r="T498">
        <v>0</v>
      </c>
      <c r="U498">
        <v>0</v>
      </c>
      <c r="V498" t="s">
        <v>325</v>
      </c>
      <c r="W498" t="s">
        <v>263</v>
      </c>
      <c r="X498" t="s">
        <v>301</v>
      </c>
      <c r="Y498" s="4" t="s">
        <v>292</v>
      </c>
      <c r="Z498" s="4" t="s">
        <v>303</v>
      </c>
      <c r="AA498" s="4" t="s">
        <v>341</v>
      </c>
      <c r="AB498" s="4" t="s">
        <v>342</v>
      </c>
    </row>
    <row r="499" spans="1:28" x14ac:dyDescent="0.25">
      <c r="A499">
        <v>72</v>
      </c>
      <c r="B499" t="s">
        <v>287</v>
      </c>
      <c r="C499">
        <v>1</v>
      </c>
      <c r="D499">
        <v>1</v>
      </c>
      <c r="E499" t="s">
        <v>213</v>
      </c>
      <c r="F499" t="s">
        <v>224</v>
      </c>
      <c r="G499" t="s">
        <v>314</v>
      </c>
      <c r="H499" t="s">
        <v>312</v>
      </c>
      <c r="I499" t="s">
        <v>273</v>
      </c>
      <c r="J499" t="s">
        <v>53</v>
      </c>
      <c r="K499" s="12">
        <v>1</v>
      </c>
      <c r="N499" s="24">
        <v>0.54</v>
      </c>
      <c r="O499" s="12">
        <v>3</v>
      </c>
      <c r="R499" s="24">
        <v>0.71</v>
      </c>
      <c r="S499" t="s">
        <v>52</v>
      </c>
      <c r="T499">
        <v>0</v>
      </c>
      <c r="U499">
        <v>0</v>
      </c>
      <c r="V499" t="s">
        <v>328</v>
      </c>
      <c r="W499" t="s">
        <v>263</v>
      </c>
      <c r="X499" t="s">
        <v>301</v>
      </c>
      <c r="Y499" t="s">
        <v>291</v>
      </c>
      <c r="Z499" s="4" t="s">
        <v>302</v>
      </c>
      <c r="AA499" s="4" t="s">
        <v>341</v>
      </c>
      <c r="AB499" s="4" t="s">
        <v>342</v>
      </c>
    </row>
    <row r="500" spans="1:28" x14ac:dyDescent="0.25">
      <c r="A500">
        <v>72</v>
      </c>
      <c r="B500" t="s">
        <v>287</v>
      </c>
      <c r="C500">
        <v>1</v>
      </c>
      <c r="D500">
        <v>1</v>
      </c>
      <c r="E500" t="s">
        <v>213</v>
      </c>
      <c r="F500" t="s">
        <v>224</v>
      </c>
      <c r="G500" t="s">
        <v>314</v>
      </c>
      <c r="H500" t="s">
        <v>312</v>
      </c>
      <c r="I500" t="s">
        <v>273</v>
      </c>
      <c r="J500" t="s">
        <v>217</v>
      </c>
      <c r="K500" s="12">
        <v>1</v>
      </c>
      <c r="N500" s="24">
        <v>0.12</v>
      </c>
      <c r="O500" s="12">
        <v>3</v>
      </c>
      <c r="R500" s="24">
        <v>7.0000000000000007E-2</v>
      </c>
      <c r="S500" t="s">
        <v>52</v>
      </c>
      <c r="T500">
        <v>0</v>
      </c>
      <c r="U500">
        <v>0</v>
      </c>
      <c r="V500" t="s">
        <v>328</v>
      </c>
      <c r="W500" t="s">
        <v>263</v>
      </c>
      <c r="X500" t="s">
        <v>301</v>
      </c>
      <c r="Y500" t="s">
        <v>291</v>
      </c>
      <c r="Z500" s="4" t="s">
        <v>302</v>
      </c>
      <c r="AA500" s="4" t="s">
        <v>341</v>
      </c>
      <c r="AB500" s="4" t="s">
        <v>342</v>
      </c>
    </row>
    <row r="501" spans="1:28" x14ac:dyDescent="0.25">
      <c r="A501">
        <v>72</v>
      </c>
      <c r="B501" t="s">
        <v>287</v>
      </c>
      <c r="C501">
        <v>1</v>
      </c>
      <c r="D501">
        <v>1</v>
      </c>
      <c r="E501" t="s">
        <v>213</v>
      </c>
      <c r="F501" t="s">
        <v>224</v>
      </c>
      <c r="G501" t="s">
        <v>314</v>
      </c>
      <c r="H501" t="s">
        <v>312</v>
      </c>
      <c r="I501" t="s">
        <v>273</v>
      </c>
      <c r="J501" t="s">
        <v>53</v>
      </c>
      <c r="K501" s="12">
        <v>2</v>
      </c>
      <c r="N501" s="24">
        <v>0.1</v>
      </c>
      <c r="O501" s="12">
        <v>3</v>
      </c>
      <c r="R501" s="24">
        <v>0.71</v>
      </c>
      <c r="S501" t="s">
        <v>52</v>
      </c>
      <c r="T501">
        <v>0</v>
      </c>
      <c r="U501">
        <v>0</v>
      </c>
      <c r="V501" t="s">
        <v>329</v>
      </c>
      <c r="W501" s="4" t="s">
        <v>292</v>
      </c>
      <c r="X501" s="4" t="s">
        <v>303</v>
      </c>
      <c r="Y501" t="s">
        <v>291</v>
      </c>
      <c r="Z501" s="4" t="s">
        <v>302</v>
      </c>
      <c r="AA501" s="4" t="s">
        <v>341</v>
      </c>
      <c r="AB501" s="4" t="s">
        <v>342</v>
      </c>
    </row>
    <row r="502" spans="1:28" x14ac:dyDescent="0.25">
      <c r="A502">
        <v>72</v>
      </c>
      <c r="B502" t="s">
        <v>287</v>
      </c>
      <c r="C502">
        <v>1</v>
      </c>
      <c r="D502">
        <v>1</v>
      </c>
      <c r="E502" t="s">
        <v>213</v>
      </c>
      <c r="F502" t="s">
        <v>224</v>
      </c>
      <c r="G502" t="s">
        <v>314</v>
      </c>
      <c r="H502" t="s">
        <v>312</v>
      </c>
      <c r="I502" t="s">
        <v>273</v>
      </c>
      <c r="J502" t="s">
        <v>217</v>
      </c>
      <c r="K502" s="12">
        <v>2</v>
      </c>
      <c r="N502" s="24">
        <v>0.12</v>
      </c>
      <c r="O502" s="12">
        <v>3</v>
      </c>
      <c r="R502" s="24">
        <v>7.0000000000000007E-2</v>
      </c>
      <c r="S502" t="s">
        <v>52</v>
      </c>
      <c r="T502">
        <v>0</v>
      </c>
      <c r="U502">
        <v>0</v>
      </c>
      <c r="V502" t="s">
        <v>329</v>
      </c>
      <c r="W502" s="4" t="s">
        <v>292</v>
      </c>
      <c r="X502" s="4" t="s">
        <v>303</v>
      </c>
      <c r="Y502" t="s">
        <v>291</v>
      </c>
      <c r="Z502" s="4" t="s">
        <v>302</v>
      </c>
      <c r="AA502" s="4" t="s">
        <v>341</v>
      </c>
      <c r="AB502" s="4" t="s">
        <v>342</v>
      </c>
    </row>
    <row r="503" spans="1:28" x14ac:dyDescent="0.25">
      <c r="A503">
        <v>72</v>
      </c>
      <c r="B503" t="s">
        <v>287</v>
      </c>
      <c r="C503">
        <v>2</v>
      </c>
      <c r="D503">
        <v>1</v>
      </c>
      <c r="E503" t="s">
        <v>213</v>
      </c>
      <c r="F503" t="s">
        <v>224</v>
      </c>
      <c r="G503" t="s">
        <v>314</v>
      </c>
      <c r="H503" t="s">
        <v>312</v>
      </c>
      <c r="I503" t="s">
        <v>273</v>
      </c>
      <c r="J503" t="s">
        <v>53</v>
      </c>
      <c r="K503" s="12">
        <v>1</v>
      </c>
      <c r="N503" s="24">
        <v>0.39</v>
      </c>
      <c r="O503" s="12">
        <v>2</v>
      </c>
      <c r="R503" s="24">
        <v>0.16</v>
      </c>
      <c r="S503" t="s">
        <v>52</v>
      </c>
      <c r="T503">
        <v>0</v>
      </c>
      <c r="U503">
        <v>0</v>
      </c>
      <c r="V503" t="s">
        <v>325</v>
      </c>
      <c r="W503" t="s">
        <v>263</v>
      </c>
      <c r="X503" t="s">
        <v>301</v>
      </c>
      <c r="Y503" s="4" t="s">
        <v>292</v>
      </c>
      <c r="Z503" s="4" t="s">
        <v>303</v>
      </c>
      <c r="AA503" s="4" t="s">
        <v>341</v>
      </c>
      <c r="AB503" s="4" t="s">
        <v>342</v>
      </c>
    </row>
    <row r="504" spans="1:28" x14ac:dyDescent="0.25">
      <c r="A504">
        <v>72</v>
      </c>
      <c r="B504" t="s">
        <v>287</v>
      </c>
      <c r="C504">
        <v>2</v>
      </c>
      <c r="D504">
        <v>1</v>
      </c>
      <c r="E504" t="s">
        <v>213</v>
      </c>
      <c r="F504" t="s">
        <v>224</v>
      </c>
      <c r="G504" t="s">
        <v>314</v>
      </c>
      <c r="H504" t="s">
        <v>312</v>
      </c>
      <c r="I504" t="s">
        <v>273</v>
      </c>
      <c r="J504" t="s">
        <v>217</v>
      </c>
      <c r="K504" s="12">
        <v>1</v>
      </c>
      <c r="N504" s="24">
        <v>0.1</v>
      </c>
      <c r="O504" s="12">
        <v>2</v>
      </c>
      <c r="R504" s="24">
        <v>0.05</v>
      </c>
      <c r="S504" t="s">
        <v>52</v>
      </c>
      <c r="T504">
        <v>0</v>
      </c>
      <c r="U504">
        <v>0</v>
      </c>
      <c r="V504" t="s">
        <v>325</v>
      </c>
      <c r="W504" t="s">
        <v>263</v>
      </c>
      <c r="X504" t="s">
        <v>301</v>
      </c>
      <c r="Y504" s="4" t="s">
        <v>292</v>
      </c>
      <c r="Z504" s="4" t="s">
        <v>303</v>
      </c>
      <c r="AA504" s="4" t="s">
        <v>341</v>
      </c>
      <c r="AB504" s="4" t="s">
        <v>342</v>
      </c>
    </row>
    <row r="505" spans="1:28" x14ac:dyDescent="0.25">
      <c r="A505">
        <v>72</v>
      </c>
      <c r="B505" t="s">
        <v>287</v>
      </c>
      <c r="C505">
        <v>2</v>
      </c>
      <c r="D505">
        <v>1</v>
      </c>
      <c r="E505" t="s">
        <v>213</v>
      </c>
      <c r="F505" t="s">
        <v>224</v>
      </c>
      <c r="G505" t="s">
        <v>314</v>
      </c>
      <c r="H505" t="s">
        <v>312</v>
      </c>
      <c r="I505" t="s">
        <v>273</v>
      </c>
      <c r="J505" t="s">
        <v>53</v>
      </c>
      <c r="K505" s="12">
        <v>1</v>
      </c>
      <c r="N505" s="24">
        <v>0.39</v>
      </c>
      <c r="O505" s="12">
        <v>3</v>
      </c>
      <c r="R505" s="24">
        <v>0.23</v>
      </c>
      <c r="S505" t="s">
        <v>52</v>
      </c>
      <c r="T505">
        <v>0</v>
      </c>
      <c r="U505">
        <v>0</v>
      </c>
      <c r="V505" t="s">
        <v>328</v>
      </c>
      <c r="W505" t="s">
        <v>263</v>
      </c>
      <c r="X505" t="s">
        <v>301</v>
      </c>
      <c r="Y505" t="s">
        <v>291</v>
      </c>
      <c r="Z505" s="4" t="s">
        <v>302</v>
      </c>
      <c r="AA505" s="4" t="s">
        <v>341</v>
      </c>
      <c r="AB505" s="4" t="s">
        <v>342</v>
      </c>
    </row>
    <row r="506" spans="1:28" x14ac:dyDescent="0.25">
      <c r="A506">
        <v>72</v>
      </c>
      <c r="B506" t="s">
        <v>287</v>
      </c>
      <c r="C506">
        <v>2</v>
      </c>
      <c r="D506">
        <v>1</v>
      </c>
      <c r="E506" t="s">
        <v>213</v>
      </c>
      <c r="F506" t="s">
        <v>224</v>
      </c>
      <c r="G506" t="s">
        <v>314</v>
      </c>
      <c r="H506" t="s">
        <v>312</v>
      </c>
      <c r="I506" t="s">
        <v>273</v>
      </c>
      <c r="J506" t="s">
        <v>217</v>
      </c>
      <c r="K506" s="12">
        <v>1</v>
      </c>
      <c r="N506" s="24">
        <v>0.1</v>
      </c>
      <c r="O506" s="12">
        <v>3</v>
      </c>
      <c r="R506" s="24">
        <v>7.0000000000000007E-2</v>
      </c>
      <c r="S506" t="s">
        <v>52</v>
      </c>
      <c r="T506">
        <v>0</v>
      </c>
      <c r="U506">
        <v>0</v>
      </c>
      <c r="V506" t="s">
        <v>328</v>
      </c>
      <c r="W506" t="s">
        <v>263</v>
      </c>
      <c r="X506" t="s">
        <v>301</v>
      </c>
      <c r="Y506" t="s">
        <v>291</v>
      </c>
      <c r="Z506" s="4" t="s">
        <v>302</v>
      </c>
      <c r="AA506" s="4" t="s">
        <v>341</v>
      </c>
      <c r="AB506" s="4" t="s">
        <v>342</v>
      </c>
    </row>
    <row r="507" spans="1:28" x14ac:dyDescent="0.25">
      <c r="A507">
        <v>72</v>
      </c>
      <c r="B507" t="s">
        <v>287</v>
      </c>
      <c r="C507">
        <v>2</v>
      </c>
      <c r="D507">
        <v>1</v>
      </c>
      <c r="E507" t="s">
        <v>213</v>
      </c>
      <c r="F507" t="s">
        <v>224</v>
      </c>
      <c r="G507" t="s">
        <v>314</v>
      </c>
      <c r="H507" t="s">
        <v>312</v>
      </c>
      <c r="I507" t="s">
        <v>273</v>
      </c>
      <c r="J507" t="s">
        <v>53</v>
      </c>
      <c r="K507" s="12">
        <v>1</v>
      </c>
      <c r="N507" s="24">
        <v>0.39</v>
      </c>
      <c r="O507" s="12">
        <v>4</v>
      </c>
      <c r="R507" s="24">
        <v>0.22</v>
      </c>
      <c r="S507" t="s">
        <v>52</v>
      </c>
      <c r="T507">
        <v>0</v>
      </c>
      <c r="U507">
        <v>0</v>
      </c>
      <c r="V507" t="s">
        <v>326</v>
      </c>
      <c r="W507" t="s">
        <v>263</v>
      </c>
      <c r="X507" t="s">
        <v>301</v>
      </c>
      <c r="Y507" s="4" t="s">
        <v>293</v>
      </c>
      <c r="Z507" s="4" t="s">
        <v>304</v>
      </c>
      <c r="AA507" s="4" t="s">
        <v>341</v>
      </c>
      <c r="AB507" s="4" t="s">
        <v>342</v>
      </c>
    </row>
    <row r="508" spans="1:28" x14ac:dyDescent="0.25">
      <c r="A508">
        <v>72</v>
      </c>
      <c r="B508" t="s">
        <v>287</v>
      </c>
      <c r="C508">
        <v>2</v>
      </c>
      <c r="D508">
        <v>1</v>
      </c>
      <c r="E508" t="s">
        <v>213</v>
      </c>
      <c r="F508" t="s">
        <v>224</v>
      </c>
      <c r="G508" t="s">
        <v>314</v>
      </c>
      <c r="H508" t="s">
        <v>312</v>
      </c>
      <c r="I508" t="s">
        <v>273</v>
      </c>
      <c r="J508" t="s">
        <v>217</v>
      </c>
      <c r="K508" s="12">
        <v>1</v>
      </c>
      <c r="N508" s="24">
        <v>0.1</v>
      </c>
      <c r="O508" s="12">
        <v>4</v>
      </c>
      <c r="R508" s="24">
        <v>0.06</v>
      </c>
      <c r="S508" t="s">
        <v>52</v>
      </c>
      <c r="T508">
        <v>0</v>
      </c>
      <c r="U508">
        <v>0</v>
      </c>
      <c r="V508" t="s">
        <v>326</v>
      </c>
      <c r="W508" t="s">
        <v>263</v>
      </c>
      <c r="X508" t="s">
        <v>301</v>
      </c>
      <c r="Y508" s="4" t="s">
        <v>293</v>
      </c>
      <c r="Z508" s="4" t="s">
        <v>304</v>
      </c>
      <c r="AA508" s="4" t="s">
        <v>341</v>
      </c>
      <c r="AB508" s="4" t="s">
        <v>342</v>
      </c>
    </row>
    <row r="509" spans="1:28" x14ac:dyDescent="0.25">
      <c r="A509">
        <v>72</v>
      </c>
      <c r="B509" t="s">
        <v>287</v>
      </c>
      <c r="C509">
        <v>2</v>
      </c>
      <c r="D509">
        <v>1</v>
      </c>
      <c r="E509" t="s">
        <v>213</v>
      </c>
      <c r="F509" t="s">
        <v>224</v>
      </c>
      <c r="G509" t="s">
        <v>314</v>
      </c>
      <c r="H509" t="s">
        <v>312</v>
      </c>
      <c r="I509" t="s">
        <v>273</v>
      </c>
      <c r="J509" t="s">
        <v>53</v>
      </c>
      <c r="K509" s="12">
        <v>2</v>
      </c>
      <c r="N509" s="24">
        <v>0.16</v>
      </c>
      <c r="O509" s="12">
        <v>3</v>
      </c>
      <c r="R509" s="24">
        <v>0.23</v>
      </c>
      <c r="S509" t="s">
        <v>52</v>
      </c>
      <c r="T509">
        <v>0</v>
      </c>
      <c r="U509">
        <v>0</v>
      </c>
      <c r="V509" t="s">
        <v>329</v>
      </c>
      <c r="W509" s="4" t="s">
        <v>292</v>
      </c>
      <c r="X509" s="4" t="s">
        <v>303</v>
      </c>
      <c r="Y509" t="s">
        <v>291</v>
      </c>
      <c r="Z509" s="4" t="s">
        <v>302</v>
      </c>
      <c r="AA509" s="4" t="s">
        <v>341</v>
      </c>
      <c r="AB509" s="4" t="s">
        <v>342</v>
      </c>
    </row>
    <row r="510" spans="1:28" x14ac:dyDescent="0.25">
      <c r="A510">
        <v>72</v>
      </c>
      <c r="B510" t="s">
        <v>287</v>
      </c>
      <c r="C510">
        <v>2</v>
      </c>
      <c r="D510">
        <v>1</v>
      </c>
      <c r="E510" t="s">
        <v>213</v>
      </c>
      <c r="F510" t="s">
        <v>224</v>
      </c>
      <c r="G510" t="s">
        <v>314</v>
      </c>
      <c r="H510" t="s">
        <v>312</v>
      </c>
      <c r="I510" t="s">
        <v>273</v>
      </c>
      <c r="J510" t="s">
        <v>217</v>
      </c>
      <c r="K510" s="12">
        <v>2</v>
      </c>
      <c r="N510" s="24">
        <v>0.05</v>
      </c>
      <c r="O510" s="12">
        <v>3</v>
      </c>
      <c r="R510" s="24">
        <v>7.0000000000000007E-2</v>
      </c>
      <c r="S510" t="s">
        <v>52</v>
      </c>
      <c r="T510">
        <v>0</v>
      </c>
      <c r="U510">
        <v>0</v>
      </c>
      <c r="V510" t="s">
        <v>329</v>
      </c>
      <c r="W510" s="4" t="s">
        <v>292</v>
      </c>
      <c r="X510" s="4" t="s">
        <v>303</v>
      </c>
      <c r="Y510" t="s">
        <v>291</v>
      </c>
      <c r="Z510" s="4" t="s">
        <v>302</v>
      </c>
      <c r="AA510" s="4" t="s">
        <v>341</v>
      </c>
      <c r="AB510" s="4" t="s">
        <v>342</v>
      </c>
    </row>
    <row r="511" spans="1:28" x14ac:dyDescent="0.25">
      <c r="A511">
        <v>72</v>
      </c>
      <c r="B511" t="s">
        <v>287</v>
      </c>
      <c r="C511">
        <v>2</v>
      </c>
      <c r="D511">
        <v>1</v>
      </c>
      <c r="E511" t="s">
        <v>213</v>
      </c>
      <c r="F511" t="s">
        <v>224</v>
      </c>
      <c r="G511" t="s">
        <v>314</v>
      </c>
      <c r="H511" t="s">
        <v>312</v>
      </c>
      <c r="I511" t="s">
        <v>273</v>
      </c>
      <c r="J511" t="s">
        <v>53</v>
      </c>
      <c r="K511" s="12">
        <v>2</v>
      </c>
      <c r="N511" s="24">
        <v>0.16</v>
      </c>
      <c r="O511" s="12">
        <v>4</v>
      </c>
      <c r="R511" s="24">
        <v>0.22</v>
      </c>
      <c r="S511" t="s">
        <v>52</v>
      </c>
      <c r="T511">
        <v>0</v>
      </c>
      <c r="U511">
        <v>0</v>
      </c>
      <c r="V511" t="s">
        <v>327</v>
      </c>
      <c r="W511" s="4" t="s">
        <v>292</v>
      </c>
      <c r="X511" s="4" t="s">
        <v>303</v>
      </c>
      <c r="Y511" s="4" t="s">
        <v>293</v>
      </c>
      <c r="Z511" s="4" t="s">
        <v>304</v>
      </c>
      <c r="AA511" s="4" t="s">
        <v>341</v>
      </c>
      <c r="AB511" s="4" t="s">
        <v>342</v>
      </c>
    </row>
    <row r="512" spans="1:28" x14ac:dyDescent="0.25">
      <c r="A512">
        <v>72</v>
      </c>
      <c r="B512" t="s">
        <v>287</v>
      </c>
      <c r="C512">
        <v>2</v>
      </c>
      <c r="D512">
        <v>1</v>
      </c>
      <c r="E512" t="s">
        <v>213</v>
      </c>
      <c r="F512" t="s">
        <v>224</v>
      </c>
      <c r="G512" t="s">
        <v>314</v>
      </c>
      <c r="H512" t="s">
        <v>312</v>
      </c>
      <c r="I512" t="s">
        <v>273</v>
      </c>
      <c r="J512" t="s">
        <v>217</v>
      </c>
      <c r="K512" s="12">
        <v>2</v>
      </c>
      <c r="N512" s="24">
        <v>0.05</v>
      </c>
      <c r="O512" s="12">
        <v>4</v>
      </c>
      <c r="R512" s="24">
        <v>0.06</v>
      </c>
      <c r="S512" t="s">
        <v>52</v>
      </c>
      <c r="T512">
        <v>0</v>
      </c>
      <c r="U512">
        <v>0</v>
      </c>
      <c r="V512" t="s">
        <v>327</v>
      </c>
      <c r="W512" s="4" t="s">
        <v>292</v>
      </c>
      <c r="X512" s="4" t="s">
        <v>303</v>
      </c>
      <c r="Y512" s="4" t="s">
        <v>293</v>
      </c>
      <c r="Z512" s="4" t="s">
        <v>304</v>
      </c>
      <c r="AA512" s="4" t="s">
        <v>341</v>
      </c>
      <c r="AB512" s="4" t="s">
        <v>342</v>
      </c>
    </row>
    <row r="513" spans="1:28" x14ac:dyDescent="0.25">
      <c r="A513">
        <v>72</v>
      </c>
      <c r="B513" t="s">
        <v>287</v>
      </c>
      <c r="C513">
        <v>2</v>
      </c>
      <c r="D513">
        <v>1</v>
      </c>
      <c r="E513" t="s">
        <v>213</v>
      </c>
      <c r="F513" t="s">
        <v>224</v>
      </c>
      <c r="G513" t="s">
        <v>314</v>
      </c>
      <c r="H513" t="s">
        <v>312</v>
      </c>
      <c r="I513" t="s">
        <v>273</v>
      </c>
      <c r="J513" t="s">
        <v>53</v>
      </c>
      <c r="K513" s="12">
        <v>3</v>
      </c>
      <c r="N513" s="24">
        <v>0.23</v>
      </c>
      <c r="O513" s="12">
        <v>4</v>
      </c>
      <c r="R513" s="24">
        <v>0.22</v>
      </c>
      <c r="S513" t="s">
        <v>52</v>
      </c>
      <c r="T513">
        <v>0</v>
      </c>
      <c r="U513">
        <v>0</v>
      </c>
      <c r="V513" t="s">
        <v>330</v>
      </c>
      <c r="W513" t="s">
        <v>291</v>
      </c>
      <c r="X513" s="4" t="s">
        <v>302</v>
      </c>
      <c r="Y513" s="4" t="s">
        <v>293</v>
      </c>
      <c r="Z513" s="4" t="s">
        <v>304</v>
      </c>
      <c r="AA513" s="4" t="s">
        <v>341</v>
      </c>
      <c r="AB513" s="4" t="s">
        <v>342</v>
      </c>
    </row>
    <row r="514" spans="1:28" x14ac:dyDescent="0.25">
      <c r="A514">
        <v>72</v>
      </c>
      <c r="B514" t="s">
        <v>287</v>
      </c>
      <c r="C514">
        <v>2</v>
      </c>
      <c r="D514">
        <v>1</v>
      </c>
      <c r="E514" t="s">
        <v>213</v>
      </c>
      <c r="F514" t="s">
        <v>224</v>
      </c>
      <c r="G514" t="s">
        <v>314</v>
      </c>
      <c r="H514" t="s">
        <v>312</v>
      </c>
      <c r="I514" t="s">
        <v>273</v>
      </c>
      <c r="J514" t="s">
        <v>217</v>
      </c>
      <c r="K514" s="12">
        <v>3</v>
      </c>
      <c r="N514" s="24">
        <v>7.0000000000000007E-2</v>
      </c>
      <c r="O514" s="12">
        <v>4</v>
      </c>
      <c r="R514" s="24">
        <v>0.06</v>
      </c>
      <c r="S514" t="s">
        <v>52</v>
      </c>
      <c r="T514">
        <v>0</v>
      </c>
      <c r="U514">
        <v>0</v>
      </c>
      <c r="V514" t="s">
        <v>330</v>
      </c>
      <c r="W514" t="s">
        <v>291</v>
      </c>
      <c r="X514" s="4" t="s">
        <v>302</v>
      </c>
      <c r="Y514" s="4" t="s">
        <v>293</v>
      </c>
      <c r="Z514" s="4" t="s">
        <v>304</v>
      </c>
      <c r="AA514" s="4" t="s">
        <v>341</v>
      </c>
      <c r="AB514" s="4" t="s">
        <v>342</v>
      </c>
    </row>
    <row r="515" spans="1:28" x14ac:dyDescent="0.25">
      <c r="A515">
        <v>72</v>
      </c>
      <c r="B515" t="s">
        <v>287</v>
      </c>
      <c r="C515">
        <v>1</v>
      </c>
      <c r="D515">
        <v>1</v>
      </c>
      <c r="E515" t="s">
        <v>213</v>
      </c>
      <c r="F515" t="s">
        <v>224</v>
      </c>
      <c r="G515" t="s">
        <v>315</v>
      </c>
      <c r="H515" t="s">
        <v>312</v>
      </c>
      <c r="I515" t="s">
        <v>273</v>
      </c>
      <c r="J515" t="s">
        <v>53</v>
      </c>
      <c r="K515" s="12">
        <v>1</v>
      </c>
      <c r="N515" s="24">
        <v>0.3</v>
      </c>
      <c r="O515" s="12">
        <v>2</v>
      </c>
      <c r="R515" s="24">
        <v>0.32</v>
      </c>
      <c r="S515" t="s">
        <v>52</v>
      </c>
      <c r="T515">
        <v>0</v>
      </c>
      <c r="U515">
        <v>0</v>
      </c>
      <c r="V515" t="s">
        <v>325</v>
      </c>
      <c r="W515" t="s">
        <v>263</v>
      </c>
      <c r="X515" t="s">
        <v>301</v>
      </c>
      <c r="Y515" s="4" t="s">
        <v>292</v>
      </c>
      <c r="Z515" s="4" t="s">
        <v>303</v>
      </c>
      <c r="AA515" s="4" t="s">
        <v>343</v>
      </c>
      <c r="AB515" s="4" t="s">
        <v>344</v>
      </c>
    </row>
    <row r="516" spans="1:28" x14ac:dyDescent="0.25">
      <c r="A516">
        <v>72</v>
      </c>
      <c r="B516" t="s">
        <v>287</v>
      </c>
      <c r="C516">
        <v>1</v>
      </c>
      <c r="D516">
        <v>1</v>
      </c>
      <c r="E516" t="s">
        <v>213</v>
      </c>
      <c r="F516" t="s">
        <v>224</v>
      </c>
      <c r="G516" t="s">
        <v>315</v>
      </c>
      <c r="H516" t="s">
        <v>312</v>
      </c>
      <c r="I516" t="s">
        <v>273</v>
      </c>
      <c r="J516" t="s">
        <v>217</v>
      </c>
      <c r="K516" s="12">
        <v>1</v>
      </c>
      <c r="N516" s="24">
        <v>0.2</v>
      </c>
      <c r="O516" s="12">
        <v>2</v>
      </c>
      <c r="R516" s="24">
        <v>0.03</v>
      </c>
      <c r="S516" t="s">
        <v>52</v>
      </c>
      <c r="T516">
        <v>0</v>
      </c>
      <c r="U516">
        <v>0</v>
      </c>
      <c r="V516" t="s">
        <v>325</v>
      </c>
      <c r="W516" t="s">
        <v>263</v>
      </c>
      <c r="X516" t="s">
        <v>301</v>
      </c>
      <c r="Y516" s="4" t="s">
        <v>292</v>
      </c>
      <c r="Z516" s="4" t="s">
        <v>303</v>
      </c>
      <c r="AA516" s="4" t="s">
        <v>343</v>
      </c>
      <c r="AB516" s="4" t="s">
        <v>344</v>
      </c>
    </row>
    <row r="517" spans="1:28" x14ac:dyDescent="0.25">
      <c r="A517">
        <v>72</v>
      </c>
      <c r="B517" t="s">
        <v>287</v>
      </c>
      <c r="C517">
        <v>1</v>
      </c>
      <c r="D517">
        <v>1</v>
      </c>
      <c r="E517" t="s">
        <v>213</v>
      </c>
      <c r="F517" t="s">
        <v>224</v>
      </c>
      <c r="G517" t="s">
        <v>315</v>
      </c>
      <c r="H517" t="s">
        <v>312</v>
      </c>
      <c r="I517" t="s">
        <v>273</v>
      </c>
      <c r="J517" t="s">
        <v>53</v>
      </c>
      <c r="K517" s="12">
        <v>1</v>
      </c>
      <c r="N517" s="24">
        <v>0.3</v>
      </c>
      <c r="O517" s="12">
        <v>3</v>
      </c>
      <c r="R517" s="24">
        <v>0.06</v>
      </c>
      <c r="S517">
        <v>0.05</v>
      </c>
      <c r="T517">
        <v>-1</v>
      </c>
      <c r="U517">
        <v>-1</v>
      </c>
      <c r="V517" t="s">
        <v>328</v>
      </c>
      <c r="W517" t="s">
        <v>263</v>
      </c>
      <c r="X517" t="s">
        <v>301</v>
      </c>
      <c r="Y517" t="s">
        <v>291</v>
      </c>
      <c r="Z517" s="4" t="s">
        <v>302</v>
      </c>
      <c r="AA517" s="4" t="s">
        <v>343</v>
      </c>
      <c r="AB517" s="4" t="s">
        <v>344</v>
      </c>
    </row>
    <row r="518" spans="1:28" x14ac:dyDescent="0.25">
      <c r="A518">
        <v>72</v>
      </c>
      <c r="B518" t="s">
        <v>287</v>
      </c>
      <c r="C518">
        <v>1</v>
      </c>
      <c r="D518">
        <v>1</v>
      </c>
      <c r="E518" t="s">
        <v>213</v>
      </c>
      <c r="F518" t="s">
        <v>224</v>
      </c>
      <c r="G518" t="s">
        <v>315</v>
      </c>
      <c r="H518" t="s">
        <v>312</v>
      </c>
      <c r="I518" t="s">
        <v>273</v>
      </c>
      <c r="J518" t="s">
        <v>217</v>
      </c>
      <c r="K518" s="12">
        <v>1</v>
      </c>
      <c r="N518" s="24">
        <v>0.2</v>
      </c>
      <c r="O518" s="12">
        <v>3</v>
      </c>
      <c r="R518" s="24">
        <v>0.02</v>
      </c>
      <c r="S518">
        <v>0.05</v>
      </c>
      <c r="T518">
        <v>-1</v>
      </c>
      <c r="U518">
        <v>-1</v>
      </c>
      <c r="V518" t="s">
        <v>328</v>
      </c>
      <c r="W518" t="s">
        <v>263</v>
      </c>
      <c r="X518" t="s">
        <v>301</v>
      </c>
      <c r="Y518" t="s">
        <v>291</v>
      </c>
      <c r="Z518" s="4" t="s">
        <v>302</v>
      </c>
      <c r="AA518" s="4" t="s">
        <v>343</v>
      </c>
      <c r="AB518" s="4" t="s">
        <v>344</v>
      </c>
    </row>
    <row r="519" spans="1:28" x14ac:dyDescent="0.25">
      <c r="A519">
        <v>72</v>
      </c>
      <c r="B519" t="s">
        <v>287</v>
      </c>
      <c r="C519">
        <v>1</v>
      </c>
      <c r="D519">
        <v>1</v>
      </c>
      <c r="E519" t="s">
        <v>213</v>
      </c>
      <c r="F519" t="s">
        <v>224</v>
      </c>
      <c r="G519" t="s">
        <v>315</v>
      </c>
      <c r="H519" t="s">
        <v>312</v>
      </c>
      <c r="I519" t="s">
        <v>273</v>
      </c>
      <c r="J519" t="s">
        <v>53</v>
      </c>
      <c r="K519" s="12">
        <v>2</v>
      </c>
      <c r="N519" s="24">
        <v>0.32</v>
      </c>
      <c r="O519" s="12">
        <v>3</v>
      </c>
      <c r="R519" s="24">
        <v>0.06</v>
      </c>
      <c r="S519">
        <v>0.05</v>
      </c>
      <c r="T519">
        <v>-1</v>
      </c>
      <c r="U519">
        <v>-1</v>
      </c>
      <c r="V519" t="s">
        <v>329</v>
      </c>
      <c r="W519" s="4" t="s">
        <v>292</v>
      </c>
      <c r="X519" s="4" t="s">
        <v>303</v>
      </c>
      <c r="Y519" t="s">
        <v>291</v>
      </c>
      <c r="Z519" s="4" t="s">
        <v>302</v>
      </c>
      <c r="AA519" s="4" t="s">
        <v>343</v>
      </c>
      <c r="AB519" s="4" t="s">
        <v>344</v>
      </c>
    </row>
    <row r="520" spans="1:28" x14ac:dyDescent="0.25">
      <c r="A520">
        <v>72</v>
      </c>
      <c r="B520" t="s">
        <v>287</v>
      </c>
      <c r="C520">
        <v>1</v>
      </c>
      <c r="D520">
        <v>1</v>
      </c>
      <c r="E520" t="s">
        <v>213</v>
      </c>
      <c r="F520" t="s">
        <v>224</v>
      </c>
      <c r="G520" t="s">
        <v>315</v>
      </c>
      <c r="H520" t="s">
        <v>312</v>
      </c>
      <c r="I520" t="s">
        <v>273</v>
      </c>
      <c r="J520" t="s">
        <v>217</v>
      </c>
      <c r="K520" s="12">
        <v>2</v>
      </c>
      <c r="N520" s="24">
        <v>0.03</v>
      </c>
      <c r="O520" s="12">
        <v>3</v>
      </c>
      <c r="R520" s="24">
        <v>0.02</v>
      </c>
      <c r="S520">
        <v>0.05</v>
      </c>
      <c r="T520">
        <v>-1</v>
      </c>
      <c r="U520">
        <v>-1</v>
      </c>
      <c r="V520" t="s">
        <v>329</v>
      </c>
      <c r="W520" s="4" t="s">
        <v>292</v>
      </c>
      <c r="X520" s="4" t="s">
        <v>303</v>
      </c>
      <c r="Y520" t="s">
        <v>291</v>
      </c>
      <c r="Z520" s="4" t="s">
        <v>302</v>
      </c>
      <c r="AA520" s="4" t="s">
        <v>343</v>
      </c>
      <c r="AB520" s="4" t="s">
        <v>344</v>
      </c>
    </row>
    <row r="521" spans="1:28" x14ac:dyDescent="0.25">
      <c r="A521">
        <v>72</v>
      </c>
      <c r="B521" t="s">
        <v>287</v>
      </c>
      <c r="C521">
        <v>2</v>
      </c>
      <c r="D521">
        <v>1</v>
      </c>
      <c r="E521" t="s">
        <v>213</v>
      </c>
      <c r="F521" t="s">
        <v>224</v>
      </c>
      <c r="G521" t="s">
        <v>315</v>
      </c>
      <c r="H521" t="s">
        <v>312</v>
      </c>
      <c r="I521" t="s">
        <v>273</v>
      </c>
      <c r="J521" t="s">
        <v>53</v>
      </c>
      <c r="K521" s="12">
        <v>1</v>
      </c>
      <c r="N521" s="24">
        <v>0.13</v>
      </c>
      <c r="O521" s="12">
        <v>2</v>
      </c>
      <c r="R521" s="24">
        <v>0.16</v>
      </c>
      <c r="S521" t="s">
        <v>52</v>
      </c>
      <c r="T521">
        <v>0</v>
      </c>
      <c r="U521">
        <v>0</v>
      </c>
      <c r="V521" t="s">
        <v>325</v>
      </c>
      <c r="W521" t="s">
        <v>263</v>
      </c>
      <c r="X521" t="s">
        <v>301</v>
      </c>
      <c r="Y521" s="4" t="s">
        <v>292</v>
      </c>
      <c r="Z521" s="4" t="s">
        <v>303</v>
      </c>
      <c r="AA521" s="4" t="s">
        <v>343</v>
      </c>
      <c r="AB521" s="4" t="s">
        <v>344</v>
      </c>
    </row>
    <row r="522" spans="1:28" x14ac:dyDescent="0.25">
      <c r="A522">
        <v>72</v>
      </c>
      <c r="B522" t="s">
        <v>287</v>
      </c>
      <c r="C522">
        <v>2</v>
      </c>
      <c r="D522">
        <v>1</v>
      </c>
      <c r="E522" t="s">
        <v>213</v>
      </c>
      <c r="F522" t="s">
        <v>224</v>
      </c>
      <c r="G522" t="s">
        <v>315</v>
      </c>
      <c r="H522" t="s">
        <v>312</v>
      </c>
      <c r="I522" t="s">
        <v>273</v>
      </c>
      <c r="J522" t="s">
        <v>217</v>
      </c>
      <c r="K522" s="12">
        <v>1</v>
      </c>
      <c r="N522" s="24">
        <v>0.05</v>
      </c>
      <c r="O522" s="12">
        <v>2</v>
      </c>
      <c r="R522" s="24">
        <v>0.04</v>
      </c>
      <c r="S522" t="s">
        <v>52</v>
      </c>
      <c r="T522">
        <v>0</v>
      </c>
      <c r="U522">
        <v>0</v>
      </c>
      <c r="V522" t="s">
        <v>325</v>
      </c>
      <c r="W522" t="s">
        <v>263</v>
      </c>
      <c r="X522" t="s">
        <v>301</v>
      </c>
      <c r="Y522" s="4" t="s">
        <v>292</v>
      </c>
      <c r="Z522" s="4" t="s">
        <v>303</v>
      </c>
      <c r="AA522" s="4" t="s">
        <v>343</v>
      </c>
      <c r="AB522" s="4" t="s">
        <v>344</v>
      </c>
    </row>
    <row r="523" spans="1:28" x14ac:dyDescent="0.25">
      <c r="A523">
        <v>72</v>
      </c>
      <c r="B523" t="s">
        <v>287</v>
      </c>
      <c r="C523">
        <v>2</v>
      </c>
      <c r="D523">
        <v>1</v>
      </c>
      <c r="E523" t="s">
        <v>213</v>
      </c>
      <c r="F523" t="s">
        <v>224</v>
      </c>
      <c r="G523" t="s">
        <v>315</v>
      </c>
      <c r="H523" t="s">
        <v>312</v>
      </c>
      <c r="I523" t="s">
        <v>273</v>
      </c>
      <c r="J523" t="s">
        <v>53</v>
      </c>
      <c r="K523" s="12">
        <v>1</v>
      </c>
      <c r="N523" s="24">
        <v>0.13</v>
      </c>
      <c r="O523" s="12">
        <v>3</v>
      </c>
      <c r="R523" s="24">
        <v>0.09</v>
      </c>
      <c r="S523" t="s">
        <v>52</v>
      </c>
      <c r="T523">
        <v>0</v>
      </c>
      <c r="U523">
        <v>0</v>
      </c>
      <c r="V523" t="s">
        <v>328</v>
      </c>
      <c r="W523" t="s">
        <v>263</v>
      </c>
      <c r="X523" t="s">
        <v>301</v>
      </c>
      <c r="Y523" t="s">
        <v>291</v>
      </c>
      <c r="Z523" s="4" t="s">
        <v>302</v>
      </c>
      <c r="AA523" s="4" t="s">
        <v>343</v>
      </c>
      <c r="AB523" s="4" t="s">
        <v>344</v>
      </c>
    </row>
    <row r="524" spans="1:28" x14ac:dyDescent="0.25">
      <c r="A524">
        <v>72</v>
      </c>
      <c r="B524" t="s">
        <v>287</v>
      </c>
      <c r="C524">
        <v>2</v>
      </c>
      <c r="D524">
        <v>1</v>
      </c>
      <c r="E524" t="s">
        <v>213</v>
      </c>
      <c r="F524" t="s">
        <v>224</v>
      </c>
      <c r="G524" t="s">
        <v>315</v>
      </c>
      <c r="H524" t="s">
        <v>312</v>
      </c>
      <c r="I524" t="s">
        <v>273</v>
      </c>
      <c r="J524" t="s">
        <v>217</v>
      </c>
      <c r="K524" s="12">
        <v>1</v>
      </c>
      <c r="N524" s="24">
        <v>0.05</v>
      </c>
      <c r="O524" s="12">
        <v>3</v>
      </c>
      <c r="R524" s="24">
        <v>0.04</v>
      </c>
      <c r="S524" t="s">
        <v>52</v>
      </c>
      <c r="T524">
        <v>0</v>
      </c>
      <c r="U524">
        <v>0</v>
      </c>
      <c r="V524" t="s">
        <v>328</v>
      </c>
      <c r="W524" t="s">
        <v>263</v>
      </c>
      <c r="X524" t="s">
        <v>301</v>
      </c>
      <c r="Y524" t="s">
        <v>291</v>
      </c>
      <c r="Z524" s="4" t="s">
        <v>302</v>
      </c>
      <c r="AA524" s="4" t="s">
        <v>343</v>
      </c>
      <c r="AB524" s="4" t="s">
        <v>344</v>
      </c>
    </row>
    <row r="525" spans="1:28" x14ac:dyDescent="0.25">
      <c r="A525">
        <v>72</v>
      </c>
      <c r="B525" t="s">
        <v>287</v>
      </c>
      <c r="C525">
        <v>2</v>
      </c>
      <c r="D525">
        <v>1</v>
      </c>
      <c r="E525" t="s">
        <v>213</v>
      </c>
      <c r="F525" t="s">
        <v>224</v>
      </c>
      <c r="G525" t="s">
        <v>315</v>
      </c>
      <c r="H525" t="s">
        <v>312</v>
      </c>
      <c r="I525" t="s">
        <v>273</v>
      </c>
      <c r="J525" t="s">
        <v>53</v>
      </c>
      <c r="K525" s="12">
        <v>1</v>
      </c>
      <c r="N525" s="24">
        <v>0.13</v>
      </c>
      <c r="O525" s="12">
        <v>4</v>
      </c>
      <c r="R525" s="24">
        <v>0.06</v>
      </c>
      <c r="S525" t="s">
        <v>52</v>
      </c>
      <c r="T525">
        <v>0</v>
      </c>
      <c r="U525">
        <v>0</v>
      </c>
      <c r="V525" t="s">
        <v>326</v>
      </c>
      <c r="W525" t="s">
        <v>263</v>
      </c>
      <c r="X525" t="s">
        <v>301</v>
      </c>
      <c r="Y525" s="4" t="s">
        <v>293</v>
      </c>
      <c r="Z525" s="4" t="s">
        <v>304</v>
      </c>
      <c r="AA525" s="4" t="s">
        <v>343</v>
      </c>
      <c r="AB525" s="4" t="s">
        <v>344</v>
      </c>
    </row>
    <row r="526" spans="1:28" x14ac:dyDescent="0.25">
      <c r="A526">
        <v>72</v>
      </c>
      <c r="B526" t="s">
        <v>287</v>
      </c>
      <c r="C526">
        <v>2</v>
      </c>
      <c r="D526">
        <v>1</v>
      </c>
      <c r="E526" t="s">
        <v>213</v>
      </c>
      <c r="F526" t="s">
        <v>224</v>
      </c>
      <c r="G526" t="s">
        <v>315</v>
      </c>
      <c r="H526" t="s">
        <v>312</v>
      </c>
      <c r="I526" t="s">
        <v>273</v>
      </c>
      <c r="J526" t="s">
        <v>217</v>
      </c>
      <c r="K526" s="12">
        <v>1</v>
      </c>
      <c r="N526" s="24">
        <v>0.05</v>
      </c>
      <c r="O526" s="12">
        <v>4</v>
      </c>
      <c r="R526" s="24">
        <v>0.03</v>
      </c>
      <c r="S526" t="s">
        <v>52</v>
      </c>
      <c r="T526">
        <v>0</v>
      </c>
      <c r="U526">
        <v>0</v>
      </c>
      <c r="V526" t="s">
        <v>326</v>
      </c>
      <c r="W526" t="s">
        <v>263</v>
      </c>
      <c r="X526" t="s">
        <v>301</v>
      </c>
      <c r="Y526" s="4" t="s">
        <v>293</v>
      </c>
      <c r="Z526" s="4" t="s">
        <v>304</v>
      </c>
      <c r="AA526" s="4" t="s">
        <v>343</v>
      </c>
      <c r="AB526" s="4" t="s">
        <v>344</v>
      </c>
    </row>
    <row r="527" spans="1:28" x14ac:dyDescent="0.25">
      <c r="A527">
        <v>72</v>
      </c>
      <c r="B527" t="s">
        <v>287</v>
      </c>
      <c r="C527">
        <v>2</v>
      </c>
      <c r="D527">
        <v>1</v>
      </c>
      <c r="E527" t="s">
        <v>213</v>
      </c>
      <c r="F527" t="s">
        <v>224</v>
      </c>
      <c r="G527" t="s">
        <v>315</v>
      </c>
      <c r="H527" t="s">
        <v>312</v>
      </c>
      <c r="I527" t="s">
        <v>273</v>
      </c>
      <c r="J527" t="s">
        <v>53</v>
      </c>
      <c r="K527" s="12">
        <v>2</v>
      </c>
      <c r="N527" s="24">
        <v>0.16</v>
      </c>
      <c r="O527" s="12">
        <v>3</v>
      </c>
      <c r="R527" s="24">
        <v>0.09</v>
      </c>
      <c r="S527" t="s">
        <v>52</v>
      </c>
      <c r="T527">
        <v>0</v>
      </c>
      <c r="U527">
        <v>0</v>
      </c>
      <c r="V527" t="s">
        <v>329</v>
      </c>
      <c r="W527" s="4" t="s">
        <v>292</v>
      </c>
      <c r="X527" s="4" t="s">
        <v>303</v>
      </c>
      <c r="Y527" t="s">
        <v>291</v>
      </c>
      <c r="Z527" s="4" t="s">
        <v>302</v>
      </c>
      <c r="AA527" s="4" t="s">
        <v>343</v>
      </c>
      <c r="AB527" s="4" t="s">
        <v>344</v>
      </c>
    </row>
    <row r="528" spans="1:28" x14ac:dyDescent="0.25">
      <c r="A528">
        <v>72</v>
      </c>
      <c r="B528" t="s">
        <v>287</v>
      </c>
      <c r="C528">
        <v>2</v>
      </c>
      <c r="D528">
        <v>1</v>
      </c>
      <c r="E528" t="s">
        <v>213</v>
      </c>
      <c r="F528" t="s">
        <v>224</v>
      </c>
      <c r="G528" t="s">
        <v>315</v>
      </c>
      <c r="H528" t="s">
        <v>312</v>
      </c>
      <c r="I528" t="s">
        <v>273</v>
      </c>
      <c r="J528" t="s">
        <v>217</v>
      </c>
      <c r="K528" s="12">
        <v>2</v>
      </c>
      <c r="N528" s="24">
        <v>0.04</v>
      </c>
      <c r="O528" s="12">
        <v>3</v>
      </c>
      <c r="R528" s="24">
        <v>0.04</v>
      </c>
      <c r="S528" t="s">
        <v>52</v>
      </c>
      <c r="T528">
        <v>0</v>
      </c>
      <c r="U528">
        <v>0</v>
      </c>
      <c r="V528" t="s">
        <v>329</v>
      </c>
      <c r="W528" s="4" t="s">
        <v>292</v>
      </c>
      <c r="X528" s="4" t="s">
        <v>303</v>
      </c>
      <c r="Y528" t="s">
        <v>291</v>
      </c>
      <c r="Z528" s="4" t="s">
        <v>302</v>
      </c>
      <c r="AA528" s="4" t="s">
        <v>343</v>
      </c>
      <c r="AB528" s="4" t="s">
        <v>344</v>
      </c>
    </row>
    <row r="529" spans="1:28" x14ac:dyDescent="0.25">
      <c r="A529">
        <v>72</v>
      </c>
      <c r="B529" t="s">
        <v>287</v>
      </c>
      <c r="C529">
        <v>2</v>
      </c>
      <c r="D529">
        <v>1</v>
      </c>
      <c r="E529" t="s">
        <v>213</v>
      </c>
      <c r="F529" t="s">
        <v>224</v>
      </c>
      <c r="G529" t="s">
        <v>315</v>
      </c>
      <c r="H529" t="s">
        <v>312</v>
      </c>
      <c r="I529" t="s">
        <v>273</v>
      </c>
      <c r="J529" t="s">
        <v>53</v>
      </c>
      <c r="K529" s="12">
        <v>2</v>
      </c>
      <c r="N529" s="24">
        <v>0.16</v>
      </c>
      <c r="O529" s="12">
        <v>4</v>
      </c>
      <c r="R529" s="24">
        <v>0.06</v>
      </c>
      <c r="S529" t="s">
        <v>52</v>
      </c>
      <c r="T529">
        <v>0</v>
      </c>
      <c r="U529">
        <v>0</v>
      </c>
      <c r="V529" t="s">
        <v>327</v>
      </c>
      <c r="W529" s="4" t="s">
        <v>292</v>
      </c>
      <c r="X529" s="4" t="s">
        <v>303</v>
      </c>
      <c r="Y529" s="4" t="s">
        <v>293</v>
      </c>
      <c r="Z529" s="4" t="s">
        <v>304</v>
      </c>
      <c r="AA529" s="4" t="s">
        <v>343</v>
      </c>
      <c r="AB529" s="4" t="s">
        <v>344</v>
      </c>
    </row>
    <row r="530" spans="1:28" x14ac:dyDescent="0.25">
      <c r="A530">
        <v>72</v>
      </c>
      <c r="B530" t="s">
        <v>287</v>
      </c>
      <c r="C530">
        <v>2</v>
      </c>
      <c r="D530">
        <v>1</v>
      </c>
      <c r="E530" t="s">
        <v>213</v>
      </c>
      <c r="F530" t="s">
        <v>224</v>
      </c>
      <c r="G530" t="s">
        <v>315</v>
      </c>
      <c r="H530" t="s">
        <v>312</v>
      </c>
      <c r="I530" t="s">
        <v>273</v>
      </c>
      <c r="J530" t="s">
        <v>217</v>
      </c>
      <c r="K530" s="12">
        <v>2</v>
      </c>
      <c r="N530" s="24">
        <v>0.04</v>
      </c>
      <c r="O530" s="12">
        <v>4</v>
      </c>
      <c r="R530" s="24">
        <v>0.03</v>
      </c>
      <c r="S530" t="s">
        <v>52</v>
      </c>
      <c r="T530">
        <v>0</v>
      </c>
      <c r="U530">
        <v>0</v>
      </c>
      <c r="V530" t="s">
        <v>327</v>
      </c>
      <c r="W530" s="4" t="s">
        <v>292</v>
      </c>
      <c r="X530" s="4" t="s">
        <v>303</v>
      </c>
      <c r="Y530" s="4" t="s">
        <v>293</v>
      </c>
      <c r="Z530" s="4" t="s">
        <v>304</v>
      </c>
      <c r="AA530" s="4" t="s">
        <v>343</v>
      </c>
      <c r="AB530" s="4" t="s">
        <v>344</v>
      </c>
    </row>
    <row r="531" spans="1:28" x14ac:dyDescent="0.25">
      <c r="A531">
        <v>72</v>
      </c>
      <c r="B531" t="s">
        <v>287</v>
      </c>
      <c r="C531">
        <v>2</v>
      </c>
      <c r="D531">
        <v>1</v>
      </c>
      <c r="E531" t="s">
        <v>213</v>
      </c>
      <c r="F531" t="s">
        <v>224</v>
      </c>
      <c r="G531" t="s">
        <v>315</v>
      </c>
      <c r="H531" t="s">
        <v>312</v>
      </c>
      <c r="I531" t="s">
        <v>273</v>
      </c>
      <c r="J531" t="s">
        <v>53</v>
      </c>
      <c r="K531" s="12">
        <v>3</v>
      </c>
      <c r="N531" s="24">
        <v>0.09</v>
      </c>
      <c r="O531" s="12">
        <v>4</v>
      </c>
      <c r="R531" s="24">
        <v>0.06</v>
      </c>
      <c r="S531" t="s">
        <v>52</v>
      </c>
      <c r="T531">
        <v>0</v>
      </c>
      <c r="U531">
        <v>0</v>
      </c>
      <c r="V531" t="s">
        <v>330</v>
      </c>
      <c r="W531" t="s">
        <v>291</v>
      </c>
      <c r="X531" s="4" t="s">
        <v>302</v>
      </c>
      <c r="Y531" s="4" t="s">
        <v>293</v>
      </c>
      <c r="Z531" s="4" t="s">
        <v>304</v>
      </c>
      <c r="AA531" s="4" t="s">
        <v>343</v>
      </c>
      <c r="AB531" s="4" t="s">
        <v>344</v>
      </c>
    </row>
    <row r="532" spans="1:28" x14ac:dyDescent="0.25">
      <c r="A532">
        <v>72</v>
      </c>
      <c r="B532" t="s">
        <v>287</v>
      </c>
      <c r="C532">
        <v>2</v>
      </c>
      <c r="D532">
        <v>1</v>
      </c>
      <c r="E532" t="s">
        <v>213</v>
      </c>
      <c r="F532" t="s">
        <v>224</v>
      </c>
      <c r="G532" t="s">
        <v>315</v>
      </c>
      <c r="H532" t="s">
        <v>312</v>
      </c>
      <c r="I532" t="s">
        <v>273</v>
      </c>
      <c r="J532" t="s">
        <v>217</v>
      </c>
      <c r="K532" s="12">
        <v>3</v>
      </c>
      <c r="N532" s="24">
        <v>0.04</v>
      </c>
      <c r="O532" s="12">
        <v>4</v>
      </c>
      <c r="R532" s="24">
        <v>0.03</v>
      </c>
      <c r="S532" t="s">
        <v>52</v>
      </c>
      <c r="T532">
        <v>0</v>
      </c>
      <c r="U532">
        <v>0</v>
      </c>
      <c r="V532" t="s">
        <v>330</v>
      </c>
      <c r="W532" t="s">
        <v>291</v>
      </c>
      <c r="X532" s="4" t="s">
        <v>302</v>
      </c>
      <c r="Y532" s="4" t="s">
        <v>293</v>
      </c>
      <c r="Z532" s="4" t="s">
        <v>304</v>
      </c>
      <c r="AA532" s="4" t="s">
        <v>343</v>
      </c>
      <c r="AB532" s="4" t="s">
        <v>344</v>
      </c>
    </row>
    <row r="533" spans="1:28" x14ac:dyDescent="0.25">
      <c r="A533">
        <v>72</v>
      </c>
      <c r="B533" t="s">
        <v>287</v>
      </c>
      <c r="C533">
        <v>1</v>
      </c>
      <c r="D533">
        <v>1</v>
      </c>
      <c r="E533" t="s">
        <v>213</v>
      </c>
      <c r="F533" t="s">
        <v>224</v>
      </c>
      <c r="G533" t="s">
        <v>316</v>
      </c>
      <c r="H533" t="s">
        <v>312</v>
      </c>
      <c r="I533" t="s">
        <v>273</v>
      </c>
      <c r="J533" t="s">
        <v>53</v>
      </c>
      <c r="K533" s="12">
        <v>1</v>
      </c>
      <c r="N533" s="24">
        <v>1.38</v>
      </c>
      <c r="O533" s="12">
        <v>2</v>
      </c>
      <c r="R533" s="24">
        <v>0.96</v>
      </c>
      <c r="S533">
        <v>0.05</v>
      </c>
      <c r="T533">
        <v>-1</v>
      </c>
      <c r="U533">
        <v>-1</v>
      </c>
      <c r="V533" t="s">
        <v>325</v>
      </c>
      <c r="W533" t="s">
        <v>263</v>
      </c>
      <c r="X533" t="s">
        <v>301</v>
      </c>
      <c r="Y533" s="4" t="s">
        <v>292</v>
      </c>
      <c r="Z533" s="4" t="s">
        <v>303</v>
      </c>
      <c r="AA533" s="4" t="s">
        <v>345</v>
      </c>
      <c r="AB533" s="4" t="s">
        <v>346</v>
      </c>
    </row>
    <row r="534" spans="1:28" x14ac:dyDescent="0.25">
      <c r="A534">
        <v>72</v>
      </c>
      <c r="B534" t="s">
        <v>287</v>
      </c>
      <c r="C534">
        <v>1</v>
      </c>
      <c r="D534">
        <v>1</v>
      </c>
      <c r="E534" t="s">
        <v>213</v>
      </c>
      <c r="F534" t="s">
        <v>224</v>
      </c>
      <c r="G534" t="s">
        <v>316</v>
      </c>
      <c r="H534" t="s">
        <v>312</v>
      </c>
      <c r="I534" t="s">
        <v>273</v>
      </c>
      <c r="J534" t="s">
        <v>217</v>
      </c>
      <c r="K534" s="12">
        <v>1</v>
      </c>
      <c r="N534" s="24">
        <v>7.0000000000000007E-2</v>
      </c>
      <c r="O534" s="12">
        <v>2</v>
      </c>
      <c r="R534" s="24">
        <v>0.05</v>
      </c>
      <c r="S534">
        <v>0.05</v>
      </c>
      <c r="T534">
        <v>-1</v>
      </c>
      <c r="U534">
        <v>-1</v>
      </c>
      <c r="V534" t="s">
        <v>325</v>
      </c>
      <c r="W534" t="s">
        <v>263</v>
      </c>
      <c r="X534" t="s">
        <v>301</v>
      </c>
      <c r="Y534" s="4" t="s">
        <v>292</v>
      </c>
      <c r="Z534" s="4" t="s">
        <v>303</v>
      </c>
      <c r="AA534" s="4" t="s">
        <v>345</v>
      </c>
      <c r="AB534" s="4" t="s">
        <v>346</v>
      </c>
    </row>
    <row r="535" spans="1:28" x14ac:dyDescent="0.25">
      <c r="A535">
        <v>72</v>
      </c>
      <c r="B535" t="s">
        <v>287</v>
      </c>
      <c r="C535">
        <v>1</v>
      </c>
      <c r="D535">
        <v>1</v>
      </c>
      <c r="E535" t="s">
        <v>213</v>
      </c>
      <c r="F535" t="s">
        <v>224</v>
      </c>
      <c r="G535" t="s">
        <v>316</v>
      </c>
      <c r="H535" t="s">
        <v>312</v>
      </c>
      <c r="I535" t="s">
        <v>273</v>
      </c>
      <c r="J535" t="s">
        <v>53</v>
      </c>
      <c r="K535" s="12">
        <v>1</v>
      </c>
      <c r="N535" s="24">
        <v>1.38</v>
      </c>
      <c r="O535" s="12">
        <v>3</v>
      </c>
      <c r="R535" s="24">
        <v>0.3</v>
      </c>
      <c r="S535">
        <v>0.05</v>
      </c>
      <c r="T535">
        <v>-1</v>
      </c>
      <c r="U535">
        <v>-1</v>
      </c>
      <c r="V535" t="s">
        <v>328</v>
      </c>
      <c r="W535" t="s">
        <v>263</v>
      </c>
      <c r="X535" t="s">
        <v>301</v>
      </c>
      <c r="Y535" t="s">
        <v>291</v>
      </c>
      <c r="Z535" s="4" t="s">
        <v>302</v>
      </c>
      <c r="AA535" s="4" t="s">
        <v>345</v>
      </c>
      <c r="AB535" s="4" t="s">
        <v>346</v>
      </c>
    </row>
    <row r="536" spans="1:28" x14ac:dyDescent="0.25">
      <c r="A536">
        <v>72</v>
      </c>
      <c r="B536" t="s">
        <v>287</v>
      </c>
      <c r="C536">
        <v>1</v>
      </c>
      <c r="D536">
        <v>1</v>
      </c>
      <c r="E536" t="s">
        <v>213</v>
      </c>
      <c r="F536" t="s">
        <v>224</v>
      </c>
      <c r="G536" t="s">
        <v>316</v>
      </c>
      <c r="H536" t="s">
        <v>312</v>
      </c>
      <c r="I536" t="s">
        <v>273</v>
      </c>
      <c r="J536" t="s">
        <v>217</v>
      </c>
      <c r="K536" s="12">
        <v>1</v>
      </c>
      <c r="N536" s="24">
        <v>7.0000000000000007E-2</v>
      </c>
      <c r="O536" s="12">
        <v>3</v>
      </c>
      <c r="R536" s="24">
        <v>0.05</v>
      </c>
      <c r="S536">
        <v>0.05</v>
      </c>
      <c r="T536">
        <v>-1</v>
      </c>
      <c r="U536">
        <v>-1</v>
      </c>
      <c r="V536" t="s">
        <v>328</v>
      </c>
      <c r="W536" t="s">
        <v>263</v>
      </c>
      <c r="X536" t="s">
        <v>301</v>
      </c>
      <c r="Y536" t="s">
        <v>291</v>
      </c>
      <c r="Z536" s="4" t="s">
        <v>302</v>
      </c>
      <c r="AA536" s="4" t="s">
        <v>345</v>
      </c>
      <c r="AB536" s="4" t="s">
        <v>346</v>
      </c>
    </row>
    <row r="537" spans="1:28" x14ac:dyDescent="0.25">
      <c r="A537">
        <v>72</v>
      </c>
      <c r="B537" t="s">
        <v>287</v>
      </c>
      <c r="C537">
        <v>1</v>
      </c>
      <c r="D537">
        <v>1</v>
      </c>
      <c r="E537" t="s">
        <v>213</v>
      </c>
      <c r="F537" t="s">
        <v>224</v>
      </c>
      <c r="G537" t="s">
        <v>316</v>
      </c>
      <c r="H537" t="s">
        <v>312</v>
      </c>
      <c r="I537" t="s">
        <v>273</v>
      </c>
      <c r="J537" t="s">
        <v>53</v>
      </c>
      <c r="K537" s="12">
        <v>2</v>
      </c>
      <c r="N537" s="24">
        <v>0.96</v>
      </c>
      <c r="O537" s="12">
        <v>3</v>
      </c>
      <c r="R537" s="24">
        <v>0.3</v>
      </c>
      <c r="S537">
        <v>0.05</v>
      </c>
      <c r="T537">
        <v>-1</v>
      </c>
      <c r="U537">
        <v>-1</v>
      </c>
      <c r="V537" t="s">
        <v>329</v>
      </c>
      <c r="W537" s="4" t="s">
        <v>292</v>
      </c>
      <c r="X537" s="4" t="s">
        <v>303</v>
      </c>
      <c r="Y537" t="s">
        <v>291</v>
      </c>
      <c r="Z537" s="4" t="s">
        <v>302</v>
      </c>
      <c r="AA537" s="4" t="s">
        <v>345</v>
      </c>
      <c r="AB537" s="4" t="s">
        <v>346</v>
      </c>
    </row>
    <row r="538" spans="1:28" x14ac:dyDescent="0.25">
      <c r="A538">
        <v>72</v>
      </c>
      <c r="B538" t="s">
        <v>287</v>
      </c>
      <c r="C538">
        <v>1</v>
      </c>
      <c r="D538">
        <v>1</v>
      </c>
      <c r="E538" t="s">
        <v>213</v>
      </c>
      <c r="F538" t="s">
        <v>224</v>
      </c>
      <c r="G538" t="s">
        <v>316</v>
      </c>
      <c r="H538" t="s">
        <v>312</v>
      </c>
      <c r="I538" t="s">
        <v>273</v>
      </c>
      <c r="J538" t="s">
        <v>217</v>
      </c>
      <c r="K538" s="12">
        <v>2</v>
      </c>
      <c r="N538" s="24">
        <v>0.05</v>
      </c>
      <c r="O538" s="12">
        <v>3</v>
      </c>
      <c r="R538" s="24">
        <v>0.05</v>
      </c>
      <c r="S538">
        <v>0.05</v>
      </c>
      <c r="T538">
        <v>-1</v>
      </c>
      <c r="U538">
        <v>-1</v>
      </c>
      <c r="V538" t="s">
        <v>329</v>
      </c>
      <c r="W538" s="4" t="s">
        <v>292</v>
      </c>
      <c r="X538" s="4" t="s">
        <v>303</v>
      </c>
      <c r="Y538" t="s">
        <v>291</v>
      </c>
      <c r="Z538" s="4" t="s">
        <v>302</v>
      </c>
      <c r="AA538" s="4" t="s">
        <v>345</v>
      </c>
      <c r="AB538" s="4" t="s">
        <v>346</v>
      </c>
    </row>
    <row r="539" spans="1:28" x14ac:dyDescent="0.25">
      <c r="A539">
        <v>72</v>
      </c>
      <c r="B539" t="s">
        <v>287</v>
      </c>
      <c r="C539">
        <v>2</v>
      </c>
      <c r="D539">
        <v>1</v>
      </c>
      <c r="E539" t="s">
        <v>213</v>
      </c>
      <c r="F539" t="s">
        <v>224</v>
      </c>
      <c r="G539" t="s">
        <v>316</v>
      </c>
      <c r="H539" t="s">
        <v>312</v>
      </c>
      <c r="I539" t="s">
        <v>273</v>
      </c>
      <c r="J539" t="s">
        <v>53</v>
      </c>
      <c r="K539" s="12">
        <v>1</v>
      </c>
      <c r="N539" s="24">
        <v>0.42</v>
      </c>
      <c r="O539" s="12">
        <v>2</v>
      </c>
      <c r="R539" s="24">
        <v>0.3</v>
      </c>
      <c r="S539" t="s">
        <v>52</v>
      </c>
      <c r="T539">
        <v>0</v>
      </c>
      <c r="U539">
        <v>0</v>
      </c>
      <c r="V539" t="s">
        <v>325</v>
      </c>
      <c r="W539" t="s">
        <v>263</v>
      </c>
      <c r="X539" t="s">
        <v>301</v>
      </c>
      <c r="Y539" s="4" t="s">
        <v>292</v>
      </c>
      <c r="Z539" s="4" t="s">
        <v>303</v>
      </c>
      <c r="AA539" s="4" t="s">
        <v>345</v>
      </c>
      <c r="AB539" s="4" t="s">
        <v>346</v>
      </c>
    </row>
    <row r="540" spans="1:28" x14ac:dyDescent="0.25">
      <c r="A540">
        <v>72</v>
      </c>
      <c r="B540" t="s">
        <v>287</v>
      </c>
      <c r="C540">
        <v>2</v>
      </c>
      <c r="D540">
        <v>1</v>
      </c>
      <c r="E540" t="s">
        <v>213</v>
      </c>
      <c r="F540" t="s">
        <v>224</v>
      </c>
      <c r="G540" t="s">
        <v>316</v>
      </c>
      <c r="H540" t="s">
        <v>312</v>
      </c>
      <c r="I540" t="s">
        <v>273</v>
      </c>
      <c r="J540" t="s">
        <v>217</v>
      </c>
      <c r="K540" s="12">
        <v>1</v>
      </c>
      <c r="N540" s="24">
        <v>0.12</v>
      </c>
      <c r="O540" s="12">
        <v>2</v>
      </c>
      <c r="R540" s="24">
        <v>0.11</v>
      </c>
      <c r="S540" t="s">
        <v>52</v>
      </c>
      <c r="T540">
        <v>0</v>
      </c>
      <c r="U540">
        <v>0</v>
      </c>
      <c r="V540" t="s">
        <v>325</v>
      </c>
      <c r="W540" t="s">
        <v>263</v>
      </c>
      <c r="X540" t="s">
        <v>301</v>
      </c>
      <c r="Y540" s="4" t="s">
        <v>292</v>
      </c>
      <c r="Z540" s="4" t="s">
        <v>303</v>
      </c>
      <c r="AA540" s="4" t="s">
        <v>345</v>
      </c>
      <c r="AB540" s="4" t="s">
        <v>346</v>
      </c>
    </row>
    <row r="541" spans="1:28" x14ac:dyDescent="0.25">
      <c r="A541">
        <v>72</v>
      </c>
      <c r="B541" t="s">
        <v>287</v>
      </c>
      <c r="C541">
        <v>2</v>
      </c>
      <c r="D541">
        <v>1</v>
      </c>
      <c r="E541" t="s">
        <v>213</v>
      </c>
      <c r="F541" t="s">
        <v>224</v>
      </c>
      <c r="G541" t="s">
        <v>316</v>
      </c>
      <c r="H541" t="s">
        <v>312</v>
      </c>
      <c r="I541" t="s">
        <v>273</v>
      </c>
      <c r="J541" t="s">
        <v>53</v>
      </c>
      <c r="K541" s="12">
        <v>1</v>
      </c>
      <c r="N541" s="24">
        <v>0.42</v>
      </c>
      <c r="O541" s="12">
        <v>3</v>
      </c>
      <c r="R541" s="24">
        <v>0.37</v>
      </c>
      <c r="S541" t="s">
        <v>52</v>
      </c>
      <c r="T541">
        <v>0</v>
      </c>
      <c r="U541">
        <v>0</v>
      </c>
      <c r="V541" t="s">
        <v>328</v>
      </c>
      <c r="W541" t="s">
        <v>263</v>
      </c>
      <c r="X541" t="s">
        <v>301</v>
      </c>
      <c r="Y541" t="s">
        <v>291</v>
      </c>
      <c r="Z541" s="4" t="s">
        <v>302</v>
      </c>
      <c r="AA541" s="4" t="s">
        <v>345</v>
      </c>
      <c r="AB541" s="4" t="s">
        <v>346</v>
      </c>
    </row>
    <row r="542" spans="1:28" x14ac:dyDescent="0.25">
      <c r="A542">
        <v>72</v>
      </c>
      <c r="B542" t="s">
        <v>287</v>
      </c>
      <c r="C542">
        <v>2</v>
      </c>
      <c r="D542">
        <v>1</v>
      </c>
      <c r="E542" t="s">
        <v>213</v>
      </c>
      <c r="F542" t="s">
        <v>224</v>
      </c>
      <c r="G542" t="s">
        <v>316</v>
      </c>
      <c r="H542" t="s">
        <v>312</v>
      </c>
      <c r="I542" t="s">
        <v>273</v>
      </c>
      <c r="J542" t="s">
        <v>217</v>
      </c>
      <c r="K542" s="12">
        <v>1</v>
      </c>
      <c r="N542" s="24">
        <v>0.12</v>
      </c>
      <c r="O542" s="12">
        <v>3</v>
      </c>
      <c r="R542" s="24">
        <v>0.1</v>
      </c>
      <c r="S542" t="s">
        <v>52</v>
      </c>
      <c r="T542">
        <v>0</v>
      </c>
      <c r="U542">
        <v>0</v>
      </c>
      <c r="V542" t="s">
        <v>328</v>
      </c>
      <c r="W542" t="s">
        <v>263</v>
      </c>
      <c r="X542" t="s">
        <v>301</v>
      </c>
      <c r="Y542" t="s">
        <v>291</v>
      </c>
      <c r="Z542" s="4" t="s">
        <v>302</v>
      </c>
      <c r="AA542" s="4" t="s">
        <v>345</v>
      </c>
      <c r="AB542" s="4" t="s">
        <v>346</v>
      </c>
    </row>
    <row r="543" spans="1:28" x14ac:dyDescent="0.25">
      <c r="A543">
        <v>72</v>
      </c>
      <c r="B543" t="s">
        <v>287</v>
      </c>
      <c r="C543">
        <v>2</v>
      </c>
      <c r="D543">
        <v>1</v>
      </c>
      <c r="E543" t="s">
        <v>213</v>
      </c>
      <c r="F543" t="s">
        <v>224</v>
      </c>
      <c r="G543" t="s">
        <v>316</v>
      </c>
      <c r="H543" t="s">
        <v>312</v>
      </c>
      <c r="I543" t="s">
        <v>273</v>
      </c>
      <c r="J543" t="s">
        <v>53</v>
      </c>
      <c r="K543" s="12">
        <v>1</v>
      </c>
      <c r="N543" s="24">
        <v>0.42</v>
      </c>
      <c r="O543" s="12">
        <v>4</v>
      </c>
      <c r="R543" s="24">
        <v>0.41</v>
      </c>
      <c r="S543" t="s">
        <v>52</v>
      </c>
      <c r="T543">
        <v>0</v>
      </c>
      <c r="U543">
        <v>0</v>
      </c>
      <c r="V543" t="s">
        <v>326</v>
      </c>
      <c r="W543" t="s">
        <v>263</v>
      </c>
      <c r="X543" t="s">
        <v>301</v>
      </c>
      <c r="Y543" s="4" t="s">
        <v>293</v>
      </c>
      <c r="Z543" s="4" t="s">
        <v>304</v>
      </c>
      <c r="AA543" s="4" t="s">
        <v>345</v>
      </c>
      <c r="AB543" s="4" t="s">
        <v>346</v>
      </c>
    </row>
    <row r="544" spans="1:28" x14ac:dyDescent="0.25">
      <c r="A544">
        <v>72</v>
      </c>
      <c r="B544" t="s">
        <v>287</v>
      </c>
      <c r="C544">
        <v>2</v>
      </c>
      <c r="D544">
        <v>1</v>
      </c>
      <c r="E544" t="s">
        <v>213</v>
      </c>
      <c r="F544" t="s">
        <v>224</v>
      </c>
      <c r="G544" t="s">
        <v>316</v>
      </c>
      <c r="H544" t="s">
        <v>312</v>
      </c>
      <c r="I544" t="s">
        <v>273</v>
      </c>
      <c r="J544" t="s">
        <v>217</v>
      </c>
      <c r="K544" s="12">
        <v>1</v>
      </c>
      <c r="N544" s="24">
        <v>0.12</v>
      </c>
      <c r="O544" s="12">
        <v>4</v>
      </c>
      <c r="R544" s="24">
        <v>0.13</v>
      </c>
      <c r="S544" t="s">
        <v>52</v>
      </c>
      <c r="T544">
        <v>0</v>
      </c>
      <c r="U544">
        <v>0</v>
      </c>
      <c r="V544" t="s">
        <v>326</v>
      </c>
      <c r="W544" t="s">
        <v>263</v>
      </c>
      <c r="X544" t="s">
        <v>301</v>
      </c>
      <c r="Y544" s="4" t="s">
        <v>293</v>
      </c>
      <c r="Z544" s="4" t="s">
        <v>304</v>
      </c>
      <c r="AA544" s="4" t="s">
        <v>345</v>
      </c>
      <c r="AB544" s="4" t="s">
        <v>346</v>
      </c>
    </row>
    <row r="545" spans="1:28" x14ac:dyDescent="0.25">
      <c r="A545">
        <v>72</v>
      </c>
      <c r="B545" t="s">
        <v>287</v>
      </c>
      <c r="C545">
        <v>2</v>
      </c>
      <c r="D545">
        <v>1</v>
      </c>
      <c r="E545" t="s">
        <v>213</v>
      </c>
      <c r="F545" t="s">
        <v>224</v>
      </c>
      <c r="G545" t="s">
        <v>316</v>
      </c>
      <c r="H545" t="s">
        <v>312</v>
      </c>
      <c r="I545" t="s">
        <v>273</v>
      </c>
      <c r="J545" t="s">
        <v>53</v>
      </c>
      <c r="K545" s="12">
        <v>2</v>
      </c>
      <c r="N545" s="24">
        <v>0.3</v>
      </c>
      <c r="O545" s="12">
        <v>3</v>
      </c>
      <c r="R545" s="24">
        <v>0.37</v>
      </c>
      <c r="S545" t="s">
        <v>52</v>
      </c>
      <c r="T545">
        <v>0</v>
      </c>
      <c r="U545">
        <v>0</v>
      </c>
      <c r="V545" t="s">
        <v>329</v>
      </c>
      <c r="W545" s="4" t="s">
        <v>292</v>
      </c>
      <c r="X545" s="4" t="s">
        <v>303</v>
      </c>
      <c r="Y545" t="s">
        <v>291</v>
      </c>
      <c r="Z545" s="4" t="s">
        <v>302</v>
      </c>
      <c r="AA545" s="4" t="s">
        <v>345</v>
      </c>
      <c r="AB545" s="4" t="s">
        <v>346</v>
      </c>
    </row>
    <row r="546" spans="1:28" x14ac:dyDescent="0.25">
      <c r="A546">
        <v>72</v>
      </c>
      <c r="B546" t="s">
        <v>287</v>
      </c>
      <c r="C546">
        <v>2</v>
      </c>
      <c r="D546">
        <v>1</v>
      </c>
      <c r="E546" t="s">
        <v>213</v>
      </c>
      <c r="F546" t="s">
        <v>224</v>
      </c>
      <c r="G546" t="s">
        <v>316</v>
      </c>
      <c r="H546" t="s">
        <v>312</v>
      </c>
      <c r="I546" t="s">
        <v>273</v>
      </c>
      <c r="J546" t="s">
        <v>217</v>
      </c>
      <c r="K546" s="12">
        <v>2</v>
      </c>
      <c r="N546" s="24">
        <v>0.11</v>
      </c>
      <c r="O546" s="12">
        <v>3</v>
      </c>
      <c r="R546" s="24">
        <v>0.1</v>
      </c>
      <c r="S546" t="s">
        <v>52</v>
      </c>
      <c r="T546">
        <v>0</v>
      </c>
      <c r="U546">
        <v>0</v>
      </c>
      <c r="V546" t="s">
        <v>329</v>
      </c>
      <c r="W546" s="4" t="s">
        <v>292</v>
      </c>
      <c r="X546" s="4" t="s">
        <v>303</v>
      </c>
      <c r="Y546" t="s">
        <v>291</v>
      </c>
      <c r="Z546" s="4" t="s">
        <v>302</v>
      </c>
      <c r="AA546" s="4" t="s">
        <v>345</v>
      </c>
      <c r="AB546" s="4" t="s">
        <v>346</v>
      </c>
    </row>
    <row r="547" spans="1:28" x14ac:dyDescent="0.25">
      <c r="A547">
        <v>72</v>
      </c>
      <c r="B547" t="s">
        <v>287</v>
      </c>
      <c r="C547">
        <v>2</v>
      </c>
      <c r="D547">
        <v>1</v>
      </c>
      <c r="E547" t="s">
        <v>213</v>
      </c>
      <c r="F547" t="s">
        <v>224</v>
      </c>
      <c r="G547" t="s">
        <v>316</v>
      </c>
      <c r="H547" t="s">
        <v>312</v>
      </c>
      <c r="I547" t="s">
        <v>273</v>
      </c>
      <c r="J547" t="s">
        <v>53</v>
      </c>
      <c r="K547" s="12">
        <v>2</v>
      </c>
      <c r="N547" s="24">
        <v>0.3</v>
      </c>
      <c r="O547" s="12">
        <v>4</v>
      </c>
      <c r="R547" s="24">
        <v>0.41</v>
      </c>
      <c r="S547" t="s">
        <v>52</v>
      </c>
      <c r="T547">
        <v>0</v>
      </c>
      <c r="U547">
        <v>0</v>
      </c>
      <c r="V547" t="s">
        <v>327</v>
      </c>
      <c r="W547" s="4" t="s">
        <v>292</v>
      </c>
      <c r="X547" s="4" t="s">
        <v>303</v>
      </c>
      <c r="Y547" s="4" t="s">
        <v>293</v>
      </c>
      <c r="Z547" s="4" t="s">
        <v>304</v>
      </c>
      <c r="AA547" s="4" t="s">
        <v>345</v>
      </c>
      <c r="AB547" s="4" t="s">
        <v>346</v>
      </c>
    </row>
    <row r="548" spans="1:28" x14ac:dyDescent="0.25">
      <c r="A548">
        <v>72</v>
      </c>
      <c r="B548" t="s">
        <v>287</v>
      </c>
      <c r="C548">
        <v>2</v>
      </c>
      <c r="D548">
        <v>1</v>
      </c>
      <c r="E548" t="s">
        <v>213</v>
      </c>
      <c r="F548" t="s">
        <v>224</v>
      </c>
      <c r="G548" t="s">
        <v>316</v>
      </c>
      <c r="H548" t="s">
        <v>312</v>
      </c>
      <c r="I548" t="s">
        <v>273</v>
      </c>
      <c r="J548" t="s">
        <v>217</v>
      </c>
      <c r="K548" s="12">
        <v>2</v>
      </c>
      <c r="N548" s="24">
        <v>0.11</v>
      </c>
      <c r="O548" s="12">
        <v>4</v>
      </c>
      <c r="R548" s="24">
        <v>0.13</v>
      </c>
      <c r="S548" t="s">
        <v>52</v>
      </c>
      <c r="T548">
        <v>0</v>
      </c>
      <c r="U548">
        <v>0</v>
      </c>
      <c r="V548" t="s">
        <v>327</v>
      </c>
      <c r="W548" s="4" t="s">
        <v>292</v>
      </c>
      <c r="X548" s="4" t="s">
        <v>303</v>
      </c>
      <c r="Y548" s="4" t="s">
        <v>293</v>
      </c>
      <c r="Z548" s="4" t="s">
        <v>304</v>
      </c>
      <c r="AA548" s="4" t="s">
        <v>345</v>
      </c>
      <c r="AB548" s="4" t="s">
        <v>346</v>
      </c>
    </row>
    <row r="549" spans="1:28" x14ac:dyDescent="0.25">
      <c r="A549">
        <v>72</v>
      </c>
      <c r="B549" t="s">
        <v>287</v>
      </c>
      <c r="C549">
        <v>2</v>
      </c>
      <c r="D549">
        <v>1</v>
      </c>
      <c r="E549" t="s">
        <v>213</v>
      </c>
      <c r="F549" t="s">
        <v>224</v>
      </c>
      <c r="G549" t="s">
        <v>316</v>
      </c>
      <c r="H549" t="s">
        <v>312</v>
      </c>
      <c r="I549" t="s">
        <v>273</v>
      </c>
      <c r="J549" t="s">
        <v>53</v>
      </c>
      <c r="K549" s="12">
        <v>3</v>
      </c>
      <c r="N549" s="24">
        <v>0.37</v>
      </c>
      <c r="O549" s="12">
        <v>4</v>
      </c>
      <c r="R549" s="24">
        <v>0.41</v>
      </c>
      <c r="S549" t="s">
        <v>52</v>
      </c>
      <c r="T549">
        <v>0</v>
      </c>
      <c r="U549">
        <v>0</v>
      </c>
      <c r="V549" t="s">
        <v>330</v>
      </c>
      <c r="W549" t="s">
        <v>291</v>
      </c>
      <c r="X549" s="4" t="s">
        <v>302</v>
      </c>
      <c r="Y549" s="4" t="s">
        <v>293</v>
      </c>
      <c r="Z549" s="4" t="s">
        <v>304</v>
      </c>
      <c r="AA549" s="4" t="s">
        <v>345</v>
      </c>
      <c r="AB549" s="4" t="s">
        <v>346</v>
      </c>
    </row>
    <row r="550" spans="1:28" x14ac:dyDescent="0.25">
      <c r="A550">
        <v>72</v>
      </c>
      <c r="B550" t="s">
        <v>287</v>
      </c>
      <c r="C550">
        <v>2</v>
      </c>
      <c r="D550">
        <v>1</v>
      </c>
      <c r="E550" t="s">
        <v>213</v>
      </c>
      <c r="F550" t="s">
        <v>224</v>
      </c>
      <c r="G550" t="s">
        <v>316</v>
      </c>
      <c r="H550" t="s">
        <v>312</v>
      </c>
      <c r="I550" t="s">
        <v>273</v>
      </c>
      <c r="J550" t="s">
        <v>217</v>
      </c>
      <c r="K550" s="12">
        <v>3</v>
      </c>
      <c r="N550" s="24">
        <v>0.1</v>
      </c>
      <c r="O550" s="12">
        <v>4</v>
      </c>
      <c r="R550" s="24">
        <v>0.13</v>
      </c>
      <c r="S550" t="s">
        <v>52</v>
      </c>
      <c r="T550">
        <v>0</v>
      </c>
      <c r="U550">
        <v>0</v>
      </c>
      <c r="V550" t="s">
        <v>330</v>
      </c>
      <c r="W550" t="s">
        <v>291</v>
      </c>
      <c r="X550" s="4" t="s">
        <v>302</v>
      </c>
      <c r="Y550" s="4" t="s">
        <v>293</v>
      </c>
      <c r="Z550" s="4" t="s">
        <v>304</v>
      </c>
      <c r="AA550" s="4" t="s">
        <v>345</v>
      </c>
      <c r="AB550" s="4" t="s">
        <v>346</v>
      </c>
    </row>
    <row r="551" spans="1:28" x14ac:dyDescent="0.25">
      <c r="A551">
        <v>72</v>
      </c>
      <c r="B551" t="s">
        <v>287</v>
      </c>
      <c r="C551">
        <v>1</v>
      </c>
      <c r="D551">
        <v>2</v>
      </c>
      <c r="E551" t="s">
        <v>213</v>
      </c>
      <c r="F551" t="s">
        <v>224</v>
      </c>
      <c r="G551" t="s">
        <v>311</v>
      </c>
      <c r="H551" t="s">
        <v>312</v>
      </c>
      <c r="I551" t="s">
        <v>273</v>
      </c>
      <c r="J551" t="s">
        <v>53</v>
      </c>
      <c r="K551" s="12">
        <v>1</v>
      </c>
      <c r="N551" s="24">
        <v>0.42</v>
      </c>
      <c r="O551" s="12">
        <v>2</v>
      </c>
      <c r="R551" s="24">
        <v>0.3</v>
      </c>
      <c r="S551" t="s">
        <v>52</v>
      </c>
      <c r="T551">
        <v>0</v>
      </c>
      <c r="U551">
        <v>0</v>
      </c>
      <c r="V551" t="s">
        <v>325</v>
      </c>
      <c r="W551" t="s">
        <v>263</v>
      </c>
      <c r="X551" t="s">
        <v>301</v>
      </c>
      <c r="Y551" s="4" t="s">
        <v>292</v>
      </c>
      <c r="Z551" s="4" t="s">
        <v>303</v>
      </c>
      <c r="AA551" s="4" t="s">
        <v>337</v>
      </c>
      <c r="AB551" s="4" t="s">
        <v>338</v>
      </c>
    </row>
    <row r="552" spans="1:28" x14ac:dyDescent="0.25">
      <c r="A552">
        <v>72</v>
      </c>
      <c r="B552" t="s">
        <v>287</v>
      </c>
      <c r="C552">
        <v>1</v>
      </c>
      <c r="D552">
        <v>2</v>
      </c>
      <c r="E552" t="s">
        <v>213</v>
      </c>
      <c r="F552" t="s">
        <v>224</v>
      </c>
      <c r="G552" t="s">
        <v>311</v>
      </c>
      <c r="H552" t="s">
        <v>312</v>
      </c>
      <c r="I552" t="s">
        <v>273</v>
      </c>
      <c r="J552" t="s">
        <v>217</v>
      </c>
      <c r="K552" s="12">
        <v>1</v>
      </c>
      <c r="N552" s="24">
        <v>0.1</v>
      </c>
      <c r="O552" s="12">
        <v>2</v>
      </c>
      <c r="R552" s="24">
        <v>7.0000000000000007E-2</v>
      </c>
      <c r="S552" t="s">
        <v>52</v>
      </c>
      <c r="T552">
        <v>0</v>
      </c>
      <c r="U552">
        <v>0</v>
      </c>
      <c r="V552" t="s">
        <v>325</v>
      </c>
      <c r="W552" t="s">
        <v>263</v>
      </c>
      <c r="X552" t="s">
        <v>301</v>
      </c>
      <c r="Y552" s="4" t="s">
        <v>292</v>
      </c>
      <c r="Z552" s="4" t="s">
        <v>303</v>
      </c>
      <c r="AA552" s="4" t="s">
        <v>337</v>
      </c>
      <c r="AB552" s="4" t="s">
        <v>338</v>
      </c>
    </row>
    <row r="553" spans="1:28" x14ac:dyDescent="0.25">
      <c r="A553">
        <v>72</v>
      </c>
      <c r="B553" t="s">
        <v>287</v>
      </c>
      <c r="C553">
        <v>1</v>
      </c>
      <c r="D553">
        <v>2</v>
      </c>
      <c r="E553" t="s">
        <v>213</v>
      </c>
      <c r="F553" t="s">
        <v>224</v>
      </c>
      <c r="G553" t="s">
        <v>311</v>
      </c>
      <c r="H553" t="s">
        <v>312</v>
      </c>
      <c r="I553" t="s">
        <v>273</v>
      </c>
      <c r="J553" t="s">
        <v>53</v>
      </c>
      <c r="K553" s="12">
        <v>1</v>
      </c>
      <c r="N553" s="24">
        <v>0.42</v>
      </c>
      <c r="O553" s="12">
        <v>3</v>
      </c>
      <c r="R553" s="24">
        <v>0.12</v>
      </c>
      <c r="S553">
        <v>0.05</v>
      </c>
      <c r="T553">
        <v>-1</v>
      </c>
      <c r="U553">
        <v>-1</v>
      </c>
      <c r="V553" t="s">
        <v>328</v>
      </c>
      <c r="W553" t="s">
        <v>263</v>
      </c>
      <c r="X553" t="s">
        <v>301</v>
      </c>
      <c r="Y553" t="s">
        <v>291</v>
      </c>
      <c r="Z553" s="4" t="s">
        <v>302</v>
      </c>
      <c r="AA553" s="4" t="s">
        <v>337</v>
      </c>
      <c r="AB553" s="4" t="s">
        <v>338</v>
      </c>
    </row>
    <row r="554" spans="1:28" x14ac:dyDescent="0.25">
      <c r="A554">
        <v>72</v>
      </c>
      <c r="B554" t="s">
        <v>287</v>
      </c>
      <c r="C554">
        <v>1</v>
      </c>
      <c r="D554">
        <v>2</v>
      </c>
      <c r="E554" t="s">
        <v>213</v>
      </c>
      <c r="F554" t="s">
        <v>224</v>
      </c>
      <c r="G554" t="s">
        <v>311</v>
      </c>
      <c r="H554" t="s">
        <v>312</v>
      </c>
      <c r="I554" t="s">
        <v>273</v>
      </c>
      <c r="J554" t="s">
        <v>217</v>
      </c>
      <c r="K554" s="12">
        <v>1</v>
      </c>
      <c r="N554" s="24">
        <v>0.1</v>
      </c>
      <c r="O554" s="12">
        <v>3</v>
      </c>
      <c r="R554" s="24">
        <v>0.04</v>
      </c>
      <c r="S554">
        <v>0.05</v>
      </c>
      <c r="T554">
        <v>-1</v>
      </c>
      <c r="U554">
        <v>-1</v>
      </c>
      <c r="V554" t="s">
        <v>328</v>
      </c>
      <c r="W554" t="s">
        <v>263</v>
      </c>
      <c r="X554" t="s">
        <v>301</v>
      </c>
      <c r="Y554" t="s">
        <v>291</v>
      </c>
      <c r="Z554" s="4" t="s">
        <v>302</v>
      </c>
      <c r="AA554" s="4" t="s">
        <v>337</v>
      </c>
      <c r="AB554" s="4" t="s">
        <v>338</v>
      </c>
    </row>
    <row r="555" spans="1:28" x14ac:dyDescent="0.25">
      <c r="A555">
        <v>72</v>
      </c>
      <c r="B555" t="s">
        <v>287</v>
      </c>
      <c r="C555">
        <v>1</v>
      </c>
      <c r="D555">
        <v>2</v>
      </c>
      <c r="E555" t="s">
        <v>213</v>
      </c>
      <c r="F555" t="s">
        <v>224</v>
      </c>
      <c r="G555" t="s">
        <v>311</v>
      </c>
      <c r="H555" t="s">
        <v>312</v>
      </c>
      <c r="I555" t="s">
        <v>273</v>
      </c>
      <c r="J555" t="s">
        <v>53</v>
      </c>
      <c r="K555" s="12">
        <v>1</v>
      </c>
      <c r="N555" s="24">
        <v>0.42</v>
      </c>
      <c r="O555" s="12">
        <v>4</v>
      </c>
      <c r="R555" s="24">
        <v>0.12</v>
      </c>
      <c r="S555">
        <v>0.05</v>
      </c>
      <c r="T555">
        <v>-1</v>
      </c>
      <c r="U555">
        <v>-1</v>
      </c>
      <c r="V555" t="s">
        <v>326</v>
      </c>
      <c r="W555" t="s">
        <v>263</v>
      </c>
      <c r="X555" t="s">
        <v>301</v>
      </c>
      <c r="Y555" s="4" t="s">
        <v>293</v>
      </c>
      <c r="Z555" s="4" t="s">
        <v>304</v>
      </c>
      <c r="AA555" s="4" t="s">
        <v>337</v>
      </c>
      <c r="AB555" s="4" t="s">
        <v>338</v>
      </c>
    </row>
    <row r="556" spans="1:28" x14ac:dyDescent="0.25">
      <c r="A556">
        <v>72</v>
      </c>
      <c r="B556" t="s">
        <v>287</v>
      </c>
      <c r="C556">
        <v>1</v>
      </c>
      <c r="D556">
        <v>2</v>
      </c>
      <c r="E556" t="s">
        <v>213</v>
      </c>
      <c r="F556" t="s">
        <v>224</v>
      </c>
      <c r="G556" t="s">
        <v>311</v>
      </c>
      <c r="H556" t="s">
        <v>312</v>
      </c>
      <c r="I556" t="s">
        <v>273</v>
      </c>
      <c r="J556" t="s">
        <v>217</v>
      </c>
      <c r="K556" s="12">
        <v>1</v>
      </c>
      <c r="N556" s="24">
        <v>0.1</v>
      </c>
      <c r="O556" s="12">
        <v>4</v>
      </c>
      <c r="R556" s="24">
        <v>0.03</v>
      </c>
      <c r="S556">
        <v>0.05</v>
      </c>
      <c r="T556">
        <v>-1</v>
      </c>
      <c r="U556">
        <v>-1</v>
      </c>
      <c r="V556" t="s">
        <v>326</v>
      </c>
      <c r="W556" t="s">
        <v>263</v>
      </c>
      <c r="X556" t="s">
        <v>301</v>
      </c>
      <c r="Y556" s="4" t="s">
        <v>293</v>
      </c>
      <c r="Z556" s="4" t="s">
        <v>304</v>
      </c>
      <c r="AA556" s="4" t="s">
        <v>337</v>
      </c>
      <c r="AB556" s="4" t="s">
        <v>338</v>
      </c>
    </row>
    <row r="557" spans="1:28" x14ac:dyDescent="0.25">
      <c r="A557">
        <v>72</v>
      </c>
      <c r="B557" t="s">
        <v>287</v>
      </c>
      <c r="C557">
        <v>1</v>
      </c>
      <c r="D557">
        <v>2</v>
      </c>
      <c r="E557" t="s">
        <v>213</v>
      </c>
      <c r="F557" t="s">
        <v>224</v>
      </c>
      <c r="G557" t="s">
        <v>311</v>
      </c>
      <c r="H557" t="s">
        <v>312</v>
      </c>
      <c r="I557" t="s">
        <v>273</v>
      </c>
      <c r="J557" t="s">
        <v>53</v>
      </c>
      <c r="K557" s="12">
        <v>2</v>
      </c>
      <c r="N557" s="24">
        <v>0.3</v>
      </c>
      <c r="O557" s="12">
        <v>3</v>
      </c>
      <c r="R557" s="24">
        <v>0.12</v>
      </c>
      <c r="S557" t="s">
        <v>52</v>
      </c>
      <c r="T557">
        <v>0</v>
      </c>
      <c r="U557">
        <v>0</v>
      </c>
      <c r="V557" t="s">
        <v>329</v>
      </c>
      <c r="W557" s="4" t="s">
        <v>292</v>
      </c>
      <c r="X557" s="4" t="s">
        <v>303</v>
      </c>
      <c r="Y557" t="s">
        <v>291</v>
      </c>
      <c r="Z557" s="4" t="s">
        <v>302</v>
      </c>
      <c r="AA557" s="4" t="s">
        <v>337</v>
      </c>
      <c r="AB557" s="4" t="s">
        <v>338</v>
      </c>
    </row>
    <row r="558" spans="1:28" x14ac:dyDescent="0.25">
      <c r="A558">
        <v>72</v>
      </c>
      <c r="B558" t="s">
        <v>287</v>
      </c>
      <c r="C558">
        <v>1</v>
      </c>
      <c r="D558">
        <v>2</v>
      </c>
      <c r="E558" t="s">
        <v>213</v>
      </c>
      <c r="F558" t="s">
        <v>224</v>
      </c>
      <c r="G558" t="s">
        <v>311</v>
      </c>
      <c r="H558" t="s">
        <v>312</v>
      </c>
      <c r="I558" t="s">
        <v>273</v>
      </c>
      <c r="J558" t="s">
        <v>217</v>
      </c>
      <c r="K558" s="12">
        <v>2</v>
      </c>
      <c r="N558" s="24">
        <v>7.0000000000000007E-2</v>
      </c>
      <c r="O558" s="12">
        <v>3</v>
      </c>
      <c r="R558" s="24">
        <v>0.04</v>
      </c>
      <c r="S558" t="s">
        <v>52</v>
      </c>
      <c r="T558">
        <v>0</v>
      </c>
      <c r="U558">
        <v>0</v>
      </c>
      <c r="V558" t="s">
        <v>329</v>
      </c>
      <c r="W558" s="4" t="s">
        <v>292</v>
      </c>
      <c r="X558" s="4" t="s">
        <v>303</v>
      </c>
      <c r="Y558" t="s">
        <v>291</v>
      </c>
      <c r="Z558" s="4" t="s">
        <v>302</v>
      </c>
      <c r="AA558" s="4" t="s">
        <v>337</v>
      </c>
      <c r="AB558" s="4" t="s">
        <v>338</v>
      </c>
    </row>
    <row r="559" spans="1:28" x14ac:dyDescent="0.25">
      <c r="A559">
        <v>72</v>
      </c>
      <c r="B559" t="s">
        <v>287</v>
      </c>
      <c r="C559">
        <v>1</v>
      </c>
      <c r="D559">
        <v>2</v>
      </c>
      <c r="E559" t="s">
        <v>213</v>
      </c>
      <c r="F559" t="s">
        <v>224</v>
      </c>
      <c r="G559" t="s">
        <v>311</v>
      </c>
      <c r="H559" t="s">
        <v>312</v>
      </c>
      <c r="I559" t="s">
        <v>273</v>
      </c>
      <c r="J559" t="s">
        <v>53</v>
      </c>
      <c r="K559" s="12">
        <v>2</v>
      </c>
      <c r="N559" s="24">
        <v>0.3</v>
      </c>
      <c r="O559" s="12">
        <v>4</v>
      </c>
      <c r="R559" s="24">
        <v>0.12</v>
      </c>
      <c r="S559" t="s">
        <v>52</v>
      </c>
      <c r="T559">
        <v>0</v>
      </c>
      <c r="U559">
        <v>0</v>
      </c>
      <c r="V559" t="s">
        <v>327</v>
      </c>
      <c r="W559" s="4" t="s">
        <v>292</v>
      </c>
      <c r="X559" s="4" t="s">
        <v>303</v>
      </c>
      <c r="Y559" s="4" t="s">
        <v>293</v>
      </c>
      <c r="Z559" s="4" t="s">
        <v>304</v>
      </c>
      <c r="AA559" s="4" t="s">
        <v>337</v>
      </c>
      <c r="AB559" s="4" t="s">
        <v>338</v>
      </c>
    </row>
    <row r="560" spans="1:28" x14ac:dyDescent="0.25">
      <c r="A560">
        <v>72</v>
      </c>
      <c r="B560" t="s">
        <v>287</v>
      </c>
      <c r="C560">
        <v>1</v>
      </c>
      <c r="D560">
        <v>2</v>
      </c>
      <c r="E560" t="s">
        <v>213</v>
      </c>
      <c r="F560" t="s">
        <v>224</v>
      </c>
      <c r="G560" t="s">
        <v>311</v>
      </c>
      <c r="H560" t="s">
        <v>312</v>
      </c>
      <c r="I560" t="s">
        <v>273</v>
      </c>
      <c r="J560" t="s">
        <v>217</v>
      </c>
      <c r="K560" s="12">
        <v>2</v>
      </c>
      <c r="N560" s="24">
        <v>7.0000000000000007E-2</v>
      </c>
      <c r="O560" s="12">
        <v>4</v>
      </c>
      <c r="R560" s="24">
        <v>0.03</v>
      </c>
      <c r="S560" t="s">
        <v>52</v>
      </c>
      <c r="T560">
        <v>0</v>
      </c>
      <c r="U560">
        <v>0</v>
      </c>
      <c r="V560" t="s">
        <v>327</v>
      </c>
      <c r="W560" s="4" t="s">
        <v>292</v>
      </c>
      <c r="X560" s="4" t="s">
        <v>303</v>
      </c>
      <c r="Y560" s="4" t="s">
        <v>293</v>
      </c>
      <c r="Z560" s="4" t="s">
        <v>304</v>
      </c>
      <c r="AA560" s="4" t="s">
        <v>337</v>
      </c>
      <c r="AB560" s="4" t="s">
        <v>338</v>
      </c>
    </row>
    <row r="561" spans="1:28" x14ac:dyDescent="0.25">
      <c r="A561">
        <v>72</v>
      </c>
      <c r="B561" t="s">
        <v>287</v>
      </c>
      <c r="C561">
        <v>1</v>
      </c>
      <c r="D561">
        <v>2</v>
      </c>
      <c r="E561" t="s">
        <v>213</v>
      </c>
      <c r="F561" t="s">
        <v>224</v>
      </c>
      <c r="G561" t="s">
        <v>311</v>
      </c>
      <c r="H561" t="s">
        <v>312</v>
      </c>
      <c r="I561" t="s">
        <v>273</v>
      </c>
      <c r="J561" t="s">
        <v>53</v>
      </c>
      <c r="K561" s="12">
        <v>3</v>
      </c>
      <c r="N561" s="24">
        <v>0.12</v>
      </c>
      <c r="O561" s="12">
        <v>4</v>
      </c>
      <c r="R561" s="24">
        <v>0.12</v>
      </c>
      <c r="S561" t="s">
        <v>52</v>
      </c>
      <c r="T561">
        <v>0</v>
      </c>
      <c r="U561">
        <v>0</v>
      </c>
      <c r="V561" t="s">
        <v>330</v>
      </c>
      <c r="W561" t="s">
        <v>291</v>
      </c>
      <c r="X561" s="4" t="s">
        <v>302</v>
      </c>
      <c r="Y561" s="4" t="s">
        <v>293</v>
      </c>
      <c r="Z561" s="4" t="s">
        <v>304</v>
      </c>
      <c r="AA561" s="4" t="s">
        <v>337</v>
      </c>
      <c r="AB561" s="4" t="s">
        <v>338</v>
      </c>
    </row>
    <row r="562" spans="1:28" x14ac:dyDescent="0.25">
      <c r="A562">
        <v>72</v>
      </c>
      <c r="B562" t="s">
        <v>287</v>
      </c>
      <c r="C562">
        <v>1</v>
      </c>
      <c r="D562">
        <v>2</v>
      </c>
      <c r="E562" t="s">
        <v>213</v>
      </c>
      <c r="F562" t="s">
        <v>224</v>
      </c>
      <c r="G562" t="s">
        <v>311</v>
      </c>
      <c r="H562" t="s">
        <v>312</v>
      </c>
      <c r="I562" t="s">
        <v>273</v>
      </c>
      <c r="J562" t="s">
        <v>217</v>
      </c>
      <c r="K562" s="12">
        <v>3</v>
      </c>
      <c r="N562" s="24">
        <v>0.04</v>
      </c>
      <c r="O562" s="12">
        <v>4</v>
      </c>
      <c r="R562" s="24">
        <v>0.03</v>
      </c>
      <c r="S562" t="s">
        <v>52</v>
      </c>
      <c r="T562">
        <v>0</v>
      </c>
      <c r="U562">
        <v>0</v>
      </c>
      <c r="V562" t="s">
        <v>330</v>
      </c>
      <c r="W562" t="s">
        <v>291</v>
      </c>
      <c r="X562" s="4" t="s">
        <v>302</v>
      </c>
      <c r="Y562" s="4" t="s">
        <v>293</v>
      </c>
      <c r="Z562" s="4" t="s">
        <v>304</v>
      </c>
      <c r="AA562" s="4" t="s">
        <v>337</v>
      </c>
      <c r="AB562" s="4" t="s">
        <v>338</v>
      </c>
    </row>
    <row r="563" spans="1:28" x14ac:dyDescent="0.25">
      <c r="A563">
        <v>72</v>
      </c>
      <c r="B563" t="s">
        <v>287</v>
      </c>
      <c r="C563">
        <v>2</v>
      </c>
      <c r="D563">
        <v>2</v>
      </c>
      <c r="E563" t="s">
        <v>213</v>
      </c>
      <c r="F563" t="s">
        <v>224</v>
      </c>
      <c r="G563" t="s">
        <v>311</v>
      </c>
      <c r="H563" t="s">
        <v>312</v>
      </c>
      <c r="I563" t="s">
        <v>273</v>
      </c>
      <c r="J563" t="s">
        <v>53</v>
      </c>
      <c r="K563" s="12">
        <v>1</v>
      </c>
      <c r="N563" s="24">
        <v>0.03</v>
      </c>
      <c r="O563" s="12">
        <v>2</v>
      </c>
      <c r="R563" s="24">
        <v>0.04</v>
      </c>
      <c r="S563" t="s">
        <v>52</v>
      </c>
      <c r="T563">
        <v>0</v>
      </c>
      <c r="U563">
        <v>0</v>
      </c>
      <c r="V563" t="s">
        <v>325</v>
      </c>
      <c r="W563" t="s">
        <v>263</v>
      </c>
      <c r="X563" t="s">
        <v>301</v>
      </c>
      <c r="Y563" s="4" t="s">
        <v>292</v>
      </c>
      <c r="Z563" s="4" t="s">
        <v>303</v>
      </c>
      <c r="AA563" s="4" t="s">
        <v>337</v>
      </c>
      <c r="AB563" s="4" t="s">
        <v>338</v>
      </c>
    </row>
    <row r="564" spans="1:28" x14ac:dyDescent="0.25">
      <c r="A564">
        <v>72</v>
      </c>
      <c r="B564" t="s">
        <v>287</v>
      </c>
      <c r="C564">
        <v>2</v>
      </c>
      <c r="D564">
        <v>2</v>
      </c>
      <c r="E564" t="s">
        <v>213</v>
      </c>
      <c r="F564" t="s">
        <v>224</v>
      </c>
      <c r="G564" t="s">
        <v>311</v>
      </c>
      <c r="H564" t="s">
        <v>312</v>
      </c>
      <c r="I564" t="s">
        <v>273</v>
      </c>
      <c r="J564" t="s">
        <v>217</v>
      </c>
      <c r="K564" s="12">
        <v>1</v>
      </c>
      <c r="N564" s="24">
        <v>0.02</v>
      </c>
      <c r="O564" s="12">
        <v>2</v>
      </c>
      <c r="R564" s="24">
        <v>0.02</v>
      </c>
      <c r="S564" t="s">
        <v>52</v>
      </c>
      <c r="T564">
        <v>0</v>
      </c>
      <c r="U564">
        <v>0</v>
      </c>
      <c r="V564" t="s">
        <v>325</v>
      </c>
      <c r="W564" t="s">
        <v>263</v>
      </c>
      <c r="X564" t="s">
        <v>301</v>
      </c>
      <c r="Y564" s="4" t="s">
        <v>292</v>
      </c>
      <c r="Z564" s="4" t="s">
        <v>303</v>
      </c>
      <c r="AA564" s="4" t="s">
        <v>337</v>
      </c>
      <c r="AB564" s="4" t="s">
        <v>338</v>
      </c>
    </row>
    <row r="565" spans="1:28" x14ac:dyDescent="0.25">
      <c r="A565">
        <v>72</v>
      </c>
      <c r="B565" t="s">
        <v>287</v>
      </c>
      <c r="C565">
        <v>2</v>
      </c>
      <c r="D565">
        <v>2</v>
      </c>
      <c r="E565" t="s">
        <v>213</v>
      </c>
      <c r="F565" t="s">
        <v>224</v>
      </c>
      <c r="G565" t="s">
        <v>311</v>
      </c>
      <c r="H565" t="s">
        <v>312</v>
      </c>
      <c r="I565" t="s">
        <v>273</v>
      </c>
      <c r="J565" t="s">
        <v>53</v>
      </c>
      <c r="K565" s="12">
        <v>1</v>
      </c>
      <c r="N565" s="24">
        <v>0.03</v>
      </c>
      <c r="O565" s="12">
        <v>3</v>
      </c>
      <c r="R565" s="24">
        <v>0.03</v>
      </c>
      <c r="S565" t="s">
        <v>52</v>
      </c>
      <c r="T565">
        <v>0</v>
      </c>
      <c r="U565">
        <v>0</v>
      </c>
      <c r="V565" t="s">
        <v>331</v>
      </c>
      <c r="W565" t="s">
        <v>263</v>
      </c>
      <c r="X565" t="s">
        <v>301</v>
      </c>
      <c r="Y565" t="s">
        <v>291</v>
      </c>
      <c r="Z565" s="4" t="s">
        <v>302</v>
      </c>
      <c r="AA565" s="4" t="s">
        <v>337</v>
      </c>
      <c r="AB565" s="4" t="s">
        <v>338</v>
      </c>
    </row>
    <row r="566" spans="1:28" x14ac:dyDescent="0.25">
      <c r="A566">
        <v>72</v>
      </c>
      <c r="B566" t="s">
        <v>287</v>
      </c>
      <c r="C566">
        <v>2</v>
      </c>
      <c r="D566">
        <v>2</v>
      </c>
      <c r="E566" t="s">
        <v>213</v>
      </c>
      <c r="F566" t="s">
        <v>224</v>
      </c>
      <c r="G566" t="s">
        <v>311</v>
      </c>
      <c r="H566" t="s">
        <v>312</v>
      </c>
      <c r="I566" t="s">
        <v>273</v>
      </c>
      <c r="J566" t="s">
        <v>217</v>
      </c>
      <c r="K566" s="12">
        <v>1</v>
      </c>
      <c r="N566" s="24">
        <v>0.02</v>
      </c>
      <c r="O566" s="12">
        <v>3</v>
      </c>
      <c r="R566" s="24">
        <v>0.02</v>
      </c>
      <c r="S566" t="s">
        <v>52</v>
      </c>
      <c r="T566">
        <v>0</v>
      </c>
      <c r="U566">
        <v>0</v>
      </c>
      <c r="V566" t="s">
        <v>331</v>
      </c>
      <c r="W566" t="s">
        <v>263</v>
      </c>
      <c r="X566" t="s">
        <v>301</v>
      </c>
      <c r="Y566" t="s">
        <v>291</v>
      </c>
      <c r="Z566" s="4" t="s">
        <v>302</v>
      </c>
      <c r="AA566" s="4" t="s">
        <v>337</v>
      </c>
      <c r="AB566" s="4" t="s">
        <v>338</v>
      </c>
    </row>
    <row r="567" spans="1:28" x14ac:dyDescent="0.25">
      <c r="A567">
        <v>72</v>
      </c>
      <c r="B567" t="s">
        <v>287</v>
      </c>
      <c r="C567">
        <v>2</v>
      </c>
      <c r="D567">
        <v>2</v>
      </c>
      <c r="E567" t="s">
        <v>213</v>
      </c>
      <c r="F567" t="s">
        <v>224</v>
      </c>
      <c r="G567" t="s">
        <v>311</v>
      </c>
      <c r="H567" t="s">
        <v>312</v>
      </c>
      <c r="I567" t="s">
        <v>273</v>
      </c>
      <c r="J567" t="s">
        <v>53</v>
      </c>
      <c r="K567" s="12">
        <v>1</v>
      </c>
      <c r="N567" s="24">
        <v>0.03</v>
      </c>
      <c r="O567" s="12">
        <v>4</v>
      </c>
      <c r="R567" s="24">
        <v>0.01</v>
      </c>
      <c r="S567" t="s">
        <v>52</v>
      </c>
      <c r="T567">
        <v>0</v>
      </c>
      <c r="U567">
        <v>0</v>
      </c>
      <c r="V567" t="s">
        <v>326</v>
      </c>
      <c r="W567" t="s">
        <v>263</v>
      </c>
      <c r="X567" t="s">
        <v>301</v>
      </c>
      <c r="Y567" s="4" t="s">
        <v>293</v>
      </c>
      <c r="Z567" s="4" t="s">
        <v>304</v>
      </c>
      <c r="AA567" s="4" t="s">
        <v>337</v>
      </c>
      <c r="AB567" s="4" t="s">
        <v>338</v>
      </c>
    </row>
    <row r="568" spans="1:28" x14ac:dyDescent="0.25">
      <c r="A568">
        <v>72</v>
      </c>
      <c r="B568" t="s">
        <v>287</v>
      </c>
      <c r="C568">
        <v>2</v>
      </c>
      <c r="D568">
        <v>2</v>
      </c>
      <c r="E568" t="s">
        <v>213</v>
      </c>
      <c r="F568" t="s">
        <v>224</v>
      </c>
      <c r="G568" t="s">
        <v>311</v>
      </c>
      <c r="H568" t="s">
        <v>312</v>
      </c>
      <c r="I568" t="s">
        <v>273</v>
      </c>
      <c r="J568" t="s">
        <v>217</v>
      </c>
      <c r="K568" s="12">
        <v>1</v>
      </c>
      <c r="N568" s="24">
        <v>0.02</v>
      </c>
      <c r="O568" s="12">
        <v>4</v>
      </c>
      <c r="R568" s="24">
        <v>0.01</v>
      </c>
      <c r="S568" t="s">
        <v>52</v>
      </c>
      <c r="T568">
        <v>0</v>
      </c>
      <c r="U568">
        <v>0</v>
      </c>
      <c r="V568" t="s">
        <v>326</v>
      </c>
      <c r="W568" t="s">
        <v>263</v>
      </c>
      <c r="X568" t="s">
        <v>301</v>
      </c>
      <c r="Y568" s="4" t="s">
        <v>293</v>
      </c>
      <c r="Z568" s="4" t="s">
        <v>304</v>
      </c>
      <c r="AA568" s="4" t="s">
        <v>337</v>
      </c>
      <c r="AB568" s="4" t="s">
        <v>338</v>
      </c>
    </row>
    <row r="569" spans="1:28" x14ac:dyDescent="0.25">
      <c r="A569">
        <v>72</v>
      </c>
      <c r="B569" t="s">
        <v>287</v>
      </c>
      <c r="C569">
        <v>2</v>
      </c>
      <c r="D569">
        <v>2</v>
      </c>
      <c r="E569" t="s">
        <v>213</v>
      </c>
      <c r="F569" t="s">
        <v>224</v>
      </c>
      <c r="G569" t="s">
        <v>311</v>
      </c>
      <c r="H569" t="s">
        <v>312</v>
      </c>
      <c r="I569" t="s">
        <v>273</v>
      </c>
      <c r="J569" t="s">
        <v>53</v>
      </c>
      <c r="K569" s="12">
        <v>2</v>
      </c>
      <c r="N569" s="24">
        <v>0.04</v>
      </c>
      <c r="O569" s="12">
        <v>3</v>
      </c>
      <c r="R569" s="24">
        <v>0.03</v>
      </c>
      <c r="S569" t="s">
        <v>52</v>
      </c>
      <c r="T569">
        <v>0</v>
      </c>
      <c r="U569">
        <v>0</v>
      </c>
      <c r="V569" t="s">
        <v>329</v>
      </c>
      <c r="W569" s="4" t="s">
        <v>292</v>
      </c>
      <c r="X569" s="4" t="s">
        <v>303</v>
      </c>
      <c r="Y569" t="s">
        <v>291</v>
      </c>
      <c r="Z569" s="4" t="s">
        <v>302</v>
      </c>
      <c r="AA569" s="4" t="s">
        <v>337</v>
      </c>
      <c r="AB569" s="4" t="s">
        <v>338</v>
      </c>
    </row>
    <row r="570" spans="1:28" x14ac:dyDescent="0.25">
      <c r="A570">
        <v>72</v>
      </c>
      <c r="B570" t="s">
        <v>287</v>
      </c>
      <c r="C570">
        <v>2</v>
      </c>
      <c r="D570">
        <v>2</v>
      </c>
      <c r="E570" t="s">
        <v>213</v>
      </c>
      <c r="F570" t="s">
        <v>224</v>
      </c>
      <c r="G570" t="s">
        <v>311</v>
      </c>
      <c r="H570" t="s">
        <v>312</v>
      </c>
      <c r="I570" t="s">
        <v>273</v>
      </c>
      <c r="J570" t="s">
        <v>217</v>
      </c>
      <c r="K570" s="12">
        <v>2</v>
      </c>
      <c r="N570" s="24">
        <v>0.02</v>
      </c>
      <c r="O570" s="12">
        <v>3</v>
      </c>
      <c r="R570" s="24">
        <v>0.02</v>
      </c>
      <c r="S570" t="s">
        <v>52</v>
      </c>
      <c r="T570">
        <v>0</v>
      </c>
      <c r="U570">
        <v>0</v>
      </c>
      <c r="V570" t="s">
        <v>329</v>
      </c>
      <c r="W570" s="4" t="s">
        <v>292</v>
      </c>
      <c r="X570" s="4" t="s">
        <v>303</v>
      </c>
      <c r="Y570" t="s">
        <v>291</v>
      </c>
      <c r="Z570" s="4" t="s">
        <v>302</v>
      </c>
      <c r="AA570" s="4" t="s">
        <v>337</v>
      </c>
      <c r="AB570" s="4" t="s">
        <v>338</v>
      </c>
    </row>
    <row r="571" spans="1:28" x14ac:dyDescent="0.25">
      <c r="A571">
        <v>72</v>
      </c>
      <c r="B571" t="s">
        <v>287</v>
      </c>
      <c r="C571">
        <v>2</v>
      </c>
      <c r="D571">
        <v>2</v>
      </c>
      <c r="E571" t="s">
        <v>213</v>
      </c>
      <c r="F571" t="s">
        <v>224</v>
      </c>
      <c r="G571" t="s">
        <v>311</v>
      </c>
      <c r="H571" t="s">
        <v>312</v>
      </c>
      <c r="I571" t="s">
        <v>273</v>
      </c>
      <c r="J571" t="s">
        <v>53</v>
      </c>
      <c r="K571" s="12">
        <v>2</v>
      </c>
      <c r="N571" s="24">
        <v>0.04</v>
      </c>
      <c r="O571" s="12">
        <v>4</v>
      </c>
      <c r="R571" s="24">
        <v>0.01</v>
      </c>
      <c r="S571" t="s">
        <v>52</v>
      </c>
      <c r="T571">
        <v>0</v>
      </c>
      <c r="U571">
        <v>0</v>
      </c>
      <c r="V571" t="s">
        <v>332</v>
      </c>
      <c r="W571" s="4" t="s">
        <v>292</v>
      </c>
      <c r="X571" s="4" t="s">
        <v>303</v>
      </c>
      <c r="Y571" s="4" t="s">
        <v>293</v>
      </c>
      <c r="Z571" s="4" t="s">
        <v>304</v>
      </c>
      <c r="AA571" s="4" t="s">
        <v>337</v>
      </c>
      <c r="AB571" s="4" t="s">
        <v>338</v>
      </c>
    </row>
    <row r="572" spans="1:28" x14ac:dyDescent="0.25">
      <c r="A572">
        <v>72</v>
      </c>
      <c r="B572" t="s">
        <v>287</v>
      </c>
      <c r="C572">
        <v>2</v>
      </c>
      <c r="D572">
        <v>2</v>
      </c>
      <c r="E572" t="s">
        <v>213</v>
      </c>
      <c r="F572" t="s">
        <v>224</v>
      </c>
      <c r="G572" t="s">
        <v>311</v>
      </c>
      <c r="H572" t="s">
        <v>312</v>
      </c>
      <c r="I572" t="s">
        <v>273</v>
      </c>
      <c r="J572" t="s">
        <v>217</v>
      </c>
      <c r="K572" s="12">
        <v>2</v>
      </c>
      <c r="N572" s="24">
        <v>0.02</v>
      </c>
      <c r="O572" s="12">
        <v>4</v>
      </c>
      <c r="R572" s="24">
        <v>0.01</v>
      </c>
      <c r="S572" t="s">
        <v>52</v>
      </c>
      <c r="T572">
        <v>0</v>
      </c>
      <c r="U572">
        <v>0</v>
      </c>
      <c r="V572" t="s">
        <v>332</v>
      </c>
      <c r="W572" s="4" t="s">
        <v>292</v>
      </c>
      <c r="X572" s="4" t="s">
        <v>303</v>
      </c>
      <c r="Y572" s="4" t="s">
        <v>293</v>
      </c>
      <c r="Z572" s="4" t="s">
        <v>304</v>
      </c>
      <c r="AA572" s="4" t="s">
        <v>337</v>
      </c>
      <c r="AB572" s="4" t="s">
        <v>338</v>
      </c>
    </row>
    <row r="573" spans="1:28" x14ac:dyDescent="0.25">
      <c r="A573">
        <v>72</v>
      </c>
      <c r="B573" t="s">
        <v>287</v>
      </c>
      <c r="C573">
        <v>2</v>
      </c>
      <c r="D573">
        <v>2</v>
      </c>
      <c r="E573" t="s">
        <v>213</v>
      </c>
      <c r="F573" t="s">
        <v>224</v>
      </c>
      <c r="G573" t="s">
        <v>311</v>
      </c>
      <c r="H573" t="s">
        <v>312</v>
      </c>
      <c r="I573" t="s">
        <v>273</v>
      </c>
      <c r="J573" t="s">
        <v>53</v>
      </c>
      <c r="K573" s="12">
        <v>3</v>
      </c>
      <c r="N573" s="24">
        <v>0.03</v>
      </c>
      <c r="O573" s="12">
        <v>4</v>
      </c>
      <c r="R573" s="24">
        <v>0.01</v>
      </c>
      <c r="S573" t="s">
        <v>52</v>
      </c>
      <c r="T573">
        <v>0</v>
      </c>
      <c r="U573">
        <v>0</v>
      </c>
      <c r="V573" t="s">
        <v>330</v>
      </c>
      <c r="W573" t="s">
        <v>291</v>
      </c>
      <c r="X573" s="4" t="s">
        <v>302</v>
      </c>
      <c r="Y573" s="4" t="s">
        <v>293</v>
      </c>
      <c r="Z573" s="4" t="s">
        <v>304</v>
      </c>
      <c r="AA573" s="4" t="s">
        <v>337</v>
      </c>
      <c r="AB573" s="4" t="s">
        <v>338</v>
      </c>
    </row>
    <row r="574" spans="1:28" x14ac:dyDescent="0.25">
      <c r="A574">
        <v>72</v>
      </c>
      <c r="B574" t="s">
        <v>287</v>
      </c>
      <c r="C574">
        <v>2</v>
      </c>
      <c r="D574">
        <v>2</v>
      </c>
      <c r="E574" t="s">
        <v>213</v>
      </c>
      <c r="F574" t="s">
        <v>224</v>
      </c>
      <c r="G574" t="s">
        <v>311</v>
      </c>
      <c r="H574" t="s">
        <v>312</v>
      </c>
      <c r="I574" t="s">
        <v>273</v>
      </c>
      <c r="J574" t="s">
        <v>217</v>
      </c>
      <c r="K574" s="12">
        <v>3</v>
      </c>
      <c r="N574" s="24">
        <v>0.02</v>
      </c>
      <c r="O574" s="12">
        <v>4</v>
      </c>
      <c r="R574" s="24">
        <v>0.01</v>
      </c>
      <c r="S574" t="s">
        <v>52</v>
      </c>
      <c r="T574">
        <v>0</v>
      </c>
      <c r="U574">
        <v>0</v>
      </c>
      <c r="V574" t="s">
        <v>330</v>
      </c>
      <c r="W574" t="s">
        <v>291</v>
      </c>
      <c r="X574" s="4" t="s">
        <v>302</v>
      </c>
      <c r="Y574" s="4" t="s">
        <v>293</v>
      </c>
      <c r="Z574" s="4" t="s">
        <v>304</v>
      </c>
      <c r="AA574" s="4" t="s">
        <v>337</v>
      </c>
      <c r="AB574" s="4" t="s">
        <v>338</v>
      </c>
    </row>
    <row r="575" spans="1:28" x14ac:dyDescent="0.25">
      <c r="A575">
        <v>72</v>
      </c>
      <c r="B575" t="s">
        <v>287</v>
      </c>
      <c r="C575">
        <v>1</v>
      </c>
      <c r="D575">
        <v>2</v>
      </c>
      <c r="E575" t="s">
        <v>213</v>
      </c>
      <c r="F575" t="s">
        <v>224</v>
      </c>
      <c r="G575" t="s">
        <v>313</v>
      </c>
      <c r="H575" t="s">
        <v>312</v>
      </c>
      <c r="I575" t="s">
        <v>273</v>
      </c>
      <c r="J575" t="s">
        <v>53</v>
      </c>
      <c r="K575" s="12">
        <v>1</v>
      </c>
      <c r="N575" s="24">
        <v>0.31</v>
      </c>
      <c r="O575" s="12">
        <v>2</v>
      </c>
      <c r="R575" s="24">
        <v>0.37</v>
      </c>
      <c r="S575" t="s">
        <v>52</v>
      </c>
      <c r="T575">
        <v>0</v>
      </c>
      <c r="U575">
        <v>0</v>
      </c>
      <c r="V575" t="s">
        <v>325</v>
      </c>
      <c r="W575" t="s">
        <v>263</v>
      </c>
      <c r="X575" t="s">
        <v>301</v>
      </c>
      <c r="Y575" s="4" t="s">
        <v>292</v>
      </c>
      <c r="Z575" s="4" t="s">
        <v>303</v>
      </c>
      <c r="AA575" s="4" t="s">
        <v>339</v>
      </c>
      <c r="AB575" s="4" t="s">
        <v>340</v>
      </c>
    </row>
    <row r="576" spans="1:28" x14ac:dyDescent="0.25">
      <c r="A576">
        <v>72</v>
      </c>
      <c r="B576" t="s">
        <v>287</v>
      </c>
      <c r="C576">
        <v>1</v>
      </c>
      <c r="D576">
        <v>2</v>
      </c>
      <c r="E576" t="s">
        <v>213</v>
      </c>
      <c r="F576" t="s">
        <v>224</v>
      </c>
      <c r="G576" t="s">
        <v>313</v>
      </c>
      <c r="H576" t="s">
        <v>312</v>
      </c>
      <c r="I576" t="s">
        <v>273</v>
      </c>
      <c r="J576" t="s">
        <v>217</v>
      </c>
      <c r="K576" s="12">
        <v>1</v>
      </c>
      <c r="N576" s="24">
        <v>0.08</v>
      </c>
      <c r="O576" s="12">
        <v>2</v>
      </c>
      <c r="R576" s="24">
        <v>0.1</v>
      </c>
      <c r="S576" t="s">
        <v>52</v>
      </c>
      <c r="T576">
        <v>0</v>
      </c>
      <c r="U576">
        <v>0</v>
      </c>
      <c r="V576" t="s">
        <v>325</v>
      </c>
      <c r="W576" t="s">
        <v>263</v>
      </c>
      <c r="X576" t="s">
        <v>301</v>
      </c>
      <c r="Y576" s="4" t="s">
        <v>292</v>
      </c>
      <c r="Z576" s="4" t="s">
        <v>303</v>
      </c>
      <c r="AA576" s="4" t="s">
        <v>339</v>
      </c>
      <c r="AB576" s="4" t="s">
        <v>340</v>
      </c>
    </row>
    <row r="577" spans="1:28" x14ac:dyDescent="0.25">
      <c r="A577">
        <v>72</v>
      </c>
      <c r="B577" t="s">
        <v>287</v>
      </c>
      <c r="C577">
        <v>1</v>
      </c>
      <c r="D577">
        <v>2</v>
      </c>
      <c r="E577" t="s">
        <v>213</v>
      </c>
      <c r="F577" t="s">
        <v>224</v>
      </c>
      <c r="G577" t="s">
        <v>313</v>
      </c>
      <c r="H577" t="s">
        <v>312</v>
      </c>
      <c r="I577" t="s">
        <v>273</v>
      </c>
      <c r="J577" t="s">
        <v>53</v>
      </c>
      <c r="K577" s="12">
        <v>1</v>
      </c>
      <c r="N577" s="24">
        <v>0.31</v>
      </c>
      <c r="O577" s="12">
        <v>3</v>
      </c>
      <c r="R577" s="24">
        <v>0.26</v>
      </c>
      <c r="S577" t="s">
        <v>52</v>
      </c>
      <c r="T577">
        <v>0</v>
      </c>
      <c r="U577">
        <v>0</v>
      </c>
      <c r="V577" t="s">
        <v>328</v>
      </c>
      <c r="W577" t="s">
        <v>263</v>
      </c>
      <c r="X577" t="s">
        <v>301</v>
      </c>
      <c r="Y577" t="s">
        <v>291</v>
      </c>
      <c r="Z577" s="4" t="s">
        <v>302</v>
      </c>
      <c r="AA577" s="4" t="s">
        <v>339</v>
      </c>
      <c r="AB577" s="4" t="s">
        <v>340</v>
      </c>
    </row>
    <row r="578" spans="1:28" x14ac:dyDescent="0.25">
      <c r="A578">
        <v>72</v>
      </c>
      <c r="B578" t="s">
        <v>287</v>
      </c>
      <c r="C578">
        <v>1</v>
      </c>
      <c r="D578">
        <v>2</v>
      </c>
      <c r="E578" t="s">
        <v>213</v>
      </c>
      <c r="F578" t="s">
        <v>224</v>
      </c>
      <c r="G578" t="s">
        <v>313</v>
      </c>
      <c r="H578" t="s">
        <v>312</v>
      </c>
      <c r="I578" t="s">
        <v>273</v>
      </c>
      <c r="J578" t="s">
        <v>217</v>
      </c>
      <c r="K578" s="12">
        <v>1</v>
      </c>
      <c r="N578" s="24">
        <v>0.08</v>
      </c>
      <c r="O578" s="12">
        <v>3</v>
      </c>
      <c r="R578" s="24">
        <v>0.06</v>
      </c>
      <c r="S578" t="s">
        <v>52</v>
      </c>
      <c r="T578">
        <v>0</v>
      </c>
      <c r="U578">
        <v>0</v>
      </c>
      <c r="V578" t="s">
        <v>328</v>
      </c>
      <c r="W578" t="s">
        <v>263</v>
      </c>
      <c r="X578" t="s">
        <v>301</v>
      </c>
      <c r="Y578" t="s">
        <v>291</v>
      </c>
      <c r="Z578" s="4" t="s">
        <v>302</v>
      </c>
      <c r="AA578" s="4" t="s">
        <v>339</v>
      </c>
      <c r="AB578" s="4" t="s">
        <v>340</v>
      </c>
    </row>
    <row r="579" spans="1:28" x14ac:dyDescent="0.25">
      <c r="A579">
        <v>72</v>
      </c>
      <c r="B579" t="s">
        <v>287</v>
      </c>
      <c r="C579">
        <v>1</v>
      </c>
      <c r="D579">
        <v>2</v>
      </c>
      <c r="E579" t="s">
        <v>213</v>
      </c>
      <c r="F579" t="s">
        <v>224</v>
      </c>
      <c r="G579" t="s">
        <v>313</v>
      </c>
      <c r="H579" t="s">
        <v>312</v>
      </c>
      <c r="I579" t="s">
        <v>273</v>
      </c>
      <c r="J579" t="s">
        <v>53</v>
      </c>
      <c r="K579" s="12">
        <v>1</v>
      </c>
      <c r="N579" s="24">
        <v>0.31</v>
      </c>
      <c r="O579" s="12">
        <v>4</v>
      </c>
      <c r="R579" s="24">
        <v>0.28999999999999998</v>
      </c>
      <c r="S579" t="s">
        <v>52</v>
      </c>
      <c r="T579">
        <v>0</v>
      </c>
      <c r="U579">
        <v>0</v>
      </c>
      <c r="V579" t="s">
        <v>326</v>
      </c>
      <c r="W579" t="s">
        <v>263</v>
      </c>
      <c r="X579" t="s">
        <v>301</v>
      </c>
      <c r="Y579" s="4" t="s">
        <v>293</v>
      </c>
      <c r="Z579" s="4" t="s">
        <v>304</v>
      </c>
      <c r="AA579" s="4" t="s">
        <v>339</v>
      </c>
      <c r="AB579" s="4" t="s">
        <v>340</v>
      </c>
    </row>
    <row r="580" spans="1:28" x14ac:dyDescent="0.25">
      <c r="A580">
        <v>72</v>
      </c>
      <c r="B580" t="s">
        <v>287</v>
      </c>
      <c r="C580">
        <v>1</v>
      </c>
      <c r="D580">
        <v>2</v>
      </c>
      <c r="E580" t="s">
        <v>213</v>
      </c>
      <c r="F580" t="s">
        <v>224</v>
      </c>
      <c r="G580" t="s">
        <v>313</v>
      </c>
      <c r="H580" t="s">
        <v>312</v>
      </c>
      <c r="I580" t="s">
        <v>273</v>
      </c>
      <c r="J580" t="s">
        <v>217</v>
      </c>
      <c r="K580" s="12">
        <v>1</v>
      </c>
      <c r="N580" s="24">
        <v>0.08</v>
      </c>
      <c r="O580" s="12">
        <v>4</v>
      </c>
      <c r="R580" s="24">
        <v>0.06</v>
      </c>
      <c r="S580" t="s">
        <v>52</v>
      </c>
      <c r="T580">
        <v>0</v>
      </c>
      <c r="U580">
        <v>0</v>
      </c>
      <c r="V580" t="s">
        <v>326</v>
      </c>
      <c r="W580" t="s">
        <v>263</v>
      </c>
      <c r="X580" t="s">
        <v>301</v>
      </c>
      <c r="Y580" s="4" t="s">
        <v>293</v>
      </c>
      <c r="Z580" s="4" t="s">
        <v>304</v>
      </c>
      <c r="AA580" s="4" t="s">
        <v>339</v>
      </c>
      <c r="AB580" s="4" t="s">
        <v>340</v>
      </c>
    </row>
    <row r="581" spans="1:28" x14ac:dyDescent="0.25">
      <c r="A581">
        <v>72</v>
      </c>
      <c r="B581" t="s">
        <v>287</v>
      </c>
      <c r="C581">
        <v>1</v>
      </c>
      <c r="D581">
        <v>2</v>
      </c>
      <c r="E581" t="s">
        <v>213</v>
      </c>
      <c r="F581" t="s">
        <v>224</v>
      </c>
      <c r="G581" t="s">
        <v>313</v>
      </c>
      <c r="H581" t="s">
        <v>312</v>
      </c>
      <c r="I581" t="s">
        <v>273</v>
      </c>
      <c r="J581" t="s">
        <v>53</v>
      </c>
      <c r="K581" s="12">
        <v>2</v>
      </c>
      <c r="N581" s="24">
        <v>0.37</v>
      </c>
      <c r="O581" s="12">
        <v>3</v>
      </c>
      <c r="R581" s="24">
        <v>0.26</v>
      </c>
      <c r="S581" t="s">
        <v>52</v>
      </c>
      <c r="T581">
        <v>0</v>
      </c>
      <c r="U581">
        <v>0</v>
      </c>
      <c r="V581" t="s">
        <v>329</v>
      </c>
      <c r="W581" s="4" t="s">
        <v>292</v>
      </c>
      <c r="X581" s="4" t="s">
        <v>303</v>
      </c>
      <c r="Y581" t="s">
        <v>291</v>
      </c>
      <c r="Z581" s="4" t="s">
        <v>302</v>
      </c>
      <c r="AA581" s="4" t="s">
        <v>339</v>
      </c>
      <c r="AB581" s="4" t="s">
        <v>340</v>
      </c>
    </row>
    <row r="582" spans="1:28" x14ac:dyDescent="0.25">
      <c r="A582">
        <v>72</v>
      </c>
      <c r="B582" t="s">
        <v>287</v>
      </c>
      <c r="C582">
        <v>1</v>
      </c>
      <c r="D582">
        <v>2</v>
      </c>
      <c r="E582" t="s">
        <v>213</v>
      </c>
      <c r="F582" t="s">
        <v>224</v>
      </c>
      <c r="G582" t="s">
        <v>313</v>
      </c>
      <c r="H582" t="s">
        <v>312</v>
      </c>
      <c r="I582" t="s">
        <v>273</v>
      </c>
      <c r="J582" t="s">
        <v>217</v>
      </c>
      <c r="K582" s="12">
        <v>2</v>
      </c>
      <c r="N582" s="24">
        <v>0.1</v>
      </c>
      <c r="O582" s="12">
        <v>3</v>
      </c>
      <c r="R582" s="24">
        <v>0.06</v>
      </c>
      <c r="S582" t="s">
        <v>52</v>
      </c>
      <c r="T582">
        <v>0</v>
      </c>
      <c r="U582">
        <v>0</v>
      </c>
      <c r="V582" t="s">
        <v>329</v>
      </c>
      <c r="W582" s="4" t="s">
        <v>292</v>
      </c>
      <c r="X582" s="4" t="s">
        <v>303</v>
      </c>
      <c r="Y582" t="s">
        <v>291</v>
      </c>
      <c r="Z582" s="4" t="s">
        <v>302</v>
      </c>
      <c r="AA582" s="4" t="s">
        <v>339</v>
      </c>
      <c r="AB582" s="4" t="s">
        <v>340</v>
      </c>
    </row>
    <row r="583" spans="1:28" x14ac:dyDescent="0.25">
      <c r="A583">
        <v>72</v>
      </c>
      <c r="B583" t="s">
        <v>287</v>
      </c>
      <c r="C583">
        <v>1</v>
      </c>
      <c r="D583">
        <v>2</v>
      </c>
      <c r="E583" t="s">
        <v>213</v>
      </c>
      <c r="F583" t="s">
        <v>224</v>
      </c>
      <c r="G583" t="s">
        <v>313</v>
      </c>
      <c r="H583" t="s">
        <v>312</v>
      </c>
      <c r="I583" t="s">
        <v>273</v>
      </c>
      <c r="J583" t="s">
        <v>53</v>
      </c>
      <c r="K583" s="12">
        <v>2</v>
      </c>
      <c r="N583" s="24">
        <v>0.37</v>
      </c>
      <c r="O583" s="12">
        <v>4</v>
      </c>
      <c r="R583" s="24">
        <v>0.28999999999999998</v>
      </c>
      <c r="S583" t="s">
        <v>52</v>
      </c>
      <c r="T583">
        <v>0</v>
      </c>
      <c r="U583">
        <v>0</v>
      </c>
      <c r="V583" t="s">
        <v>327</v>
      </c>
      <c r="W583" s="4" t="s">
        <v>292</v>
      </c>
      <c r="X583" s="4" t="s">
        <v>303</v>
      </c>
      <c r="Y583" s="4" t="s">
        <v>293</v>
      </c>
      <c r="Z583" s="4" t="s">
        <v>304</v>
      </c>
      <c r="AA583" s="4" t="s">
        <v>339</v>
      </c>
      <c r="AB583" s="4" t="s">
        <v>340</v>
      </c>
    </row>
    <row r="584" spans="1:28" x14ac:dyDescent="0.25">
      <c r="A584">
        <v>72</v>
      </c>
      <c r="B584" t="s">
        <v>287</v>
      </c>
      <c r="C584">
        <v>1</v>
      </c>
      <c r="D584">
        <v>2</v>
      </c>
      <c r="E584" t="s">
        <v>213</v>
      </c>
      <c r="F584" t="s">
        <v>224</v>
      </c>
      <c r="G584" t="s">
        <v>313</v>
      </c>
      <c r="H584" t="s">
        <v>312</v>
      </c>
      <c r="I584" t="s">
        <v>273</v>
      </c>
      <c r="J584" t="s">
        <v>217</v>
      </c>
      <c r="K584" s="12">
        <v>2</v>
      </c>
      <c r="N584" s="24">
        <v>0.1</v>
      </c>
      <c r="O584" s="12">
        <v>4</v>
      </c>
      <c r="R584" s="24">
        <v>0.06</v>
      </c>
      <c r="S584" t="s">
        <v>52</v>
      </c>
      <c r="T584">
        <v>0</v>
      </c>
      <c r="U584">
        <v>0</v>
      </c>
      <c r="V584" t="s">
        <v>327</v>
      </c>
      <c r="W584" s="4" t="s">
        <v>292</v>
      </c>
      <c r="X584" s="4" t="s">
        <v>303</v>
      </c>
      <c r="Y584" s="4" t="s">
        <v>293</v>
      </c>
      <c r="Z584" s="4" t="s">
        <v>304</v>
      </c>
      <c r="AA584" s="4" t="s">
        <v>339</v>
      </c>
      <c r="AB584" s="4" t="s">
        <v>340</v>
      </c>
    </row>
    <row r="585" spans="1:28" x14ac:dyDescent="0.25">
      <c r="A585">
        <v>72</v>
      </c>
      <c r="B585" t="s">
        <v>287</v>
      </c>
      <c r="C585">
        <v>1</v>
      </c>
      <c r="D585">
        <v>2</v>
      </c>
      <c r="E585" t="s">
        <v>213</v>
      </c>
      <c r="F585" t="s">
        <v>224</v>
      </c>
      <c r="G585" t="s">
        <v>313</v>
      </c>
      <c r="H585" t="s">
        <v>312</v>
      </c>
      <c r="I585" t="s">
        <v>273</v>
      </c>
      <c r="J585" t="s">
        <v>53</v>
      </c>
      <c r="K585" s="12">
        <v>3</v>
      </c>
      <c r="N585" s="24">
        <v>0.26</v>
      </c>
      <c r="O585" s="12">
        <v>4</v>
      </c>
      <c r="R585" s="24">
        <v>0.28999999999999998</v>
      </c>
      <c r="S585" t="s">
        <v>52</v>
      </c>
      <c r="T585">
        <v>0</v>
      </c>
      <c r="U585">
        <v>0</v>
      </c>
      <c r="V585" t="s">
        <v>330</v>
      </c>
      <c r="W585" t="s">
        <v>291</v>
      </c>
      <c r="X585" s="4" t="s">
        <v>302</v>
      </c>
      <c r="Y585" s="4" t="s">
        <v>293</v>
      </c>
      <c r="Z585" s="4" t="s">
        <v>304</v>
      </c>
      <c r="AA585" s="4" t="s">
        <v>339</v>
      </c>
      <c r="AB585" s="4" t="s">
        <v>340</v>
      </c>
    </row>
    <row r="586" spans="1:28" x14ac:dyDescent="0.25">
      <c r="A586">
        <v>72</v>
      </c>
      <c r="B586" t="s">
        <v>287</v>
      </c>
      <c r="C586">
        <v>1</v>
      </c>
      <c r="D586">
        <v>2</v>
      </c>
      <c r="E586" t="s">
        <v>213</v>
      </c>
      <c r="F586" t="s">
        <v>224</v>
      </c>
      <c r="G586" t="s">
        <v>313</v>
      </c>
      <c r="H586" t="s">
        <v>312</v>
      </c>
      <c r="I586" t="s">
        <v>273</v>
      </c>
      <c r="J586" t="s">
        <v>217</v>
      </c>
      <c r="K586" s="12">
        <v>3</v>
      </c>
      <c r="N586" s="24">
        <v>0.06</v>
      </c>
      <c r="O586" s="12">
        <v>4</v>
      </c>
      <c r="R586" s="24">
        <v>0.06</v>
      </c>
      <c r="S586" t="s">
        <v>52</v>
      </c>
      <c r="T586">
        <v>0</v>
      </c>
      <c r="U586">
        <v>0</v>
      </c>
      <c r="V586" t="s">
        <v>330</v>
      </c>
      <c r="W586" t="s">
        <v>291</v>
      </c>
      <c r="X586" s="4" t="s">
        <v>302</v>
      </c>
      <c r="Y586" s="4" t="s">
        <v>293</v>
      </c>
      <c r="Z586" s="4" t="s">
        <v>304</v>
      </c>
      <c r="AA586" s="4" t="s">
        <v>339</v>
      </c>
      <c r="AB586" s="4" t="s">
        <v>340</v>
      </c>
    </row>
    <row r="587" spans="1:28" x14ac:dyDescent="0.25">
      <c r="A587">
        <v>72</v>
      </c>
      <c r="B587" t="s">
        <v>287</v>
      </c>
      <c r="C587">
        <v>2</v>
      </c>
      <c r="D587">
        <v>2</v>
      </c>
      <c r="E587" t="s">
        <v>213</v>
      </c>
      <c r="F587" t="s">
        <v>224</v>
      </c>
      <c r="G587" t="s">
        <v>313</v>
      </c>
      <c r="H587" t="s">
        <v>312</v>
      </c>
      <c r="I587" t="s">
        <v>273</v>
      </c>
      <c r="J587" t="s">
        <v>53</v>
      </c>
      <c r="K587" s="12">
        <v>1</v>
      </c>
      <c r="N587" s="24">
        <v>0.25</v>
      </c>
      <c r="O587" s="12">
        <v>2</v>
      </c>
      <c r="R587" s="24">
        <v>0.24</v>
      </c>
      <c r="S587" t="s">
        <v>52</v>
      </c>
      <c r="T587">
        <v>0</v>
      </c>
      <c r="U587">
        <v>0</v>
      </c>
      <c r="V587" t="s">
        <v>325</v>
      </c>
      <c r="W587" t="s">
        <v>263</v>
      </c>
      <c r="X587" t="s">
        <v>301</v>
      </c>
      <c r="Y587" s="4" t="s">
        <v>292</v>
      </c>
      <c r="Z587" s="4" t="s">
        <v>303</v>
      </c>
      <c r="AA587" s="4" t="s">
        <v>339</v>
      </c>
      <c r="AB587" s="4" t="s">
        <v>340</v>
      </c>
    </row>
    <row r="588" spans="1:28" x14ac:dyDescent="0.25">
      <c r="A588">
        <v>72</v>
      </c>
      <c r="B588" t="s">
        <v>287</v>
      </c>
      <c r="C588">
        <v>2</v>
      </c>
      <c r="D588">
        <v>2</v>
      </c>
      <c r="E588" t="s">
        <v>213</v>
      </c>
      <c r="F588" t="s">
        <v>224</v>
      </c>
      <c r="G588" t="s">
        <v>313</v>
      </c>
      <c r="H588" t="s">
        <v>312</v>
      </c>
      <c r="I588" t="s">
        <v>273</v>
      </c>
      <c r="J588" t="s">
        <v>217</v>
      </c>
      <c r="K588" s="12">
        <v>1</v>
      </c>
      <c r="N588" s="24">
        <v>0.08</v>
      </c>
      <c r="O588" s="12">
        <v>2</v>
      </c>
      <c r="R588" s="24">
        <v>0.06</v>
      </c>
      <c r="S588" t="s">
        <v>52</v>
      </c>
      <c r="T588">
        <v>0</v>
      </c>
      <c r="U588">
        <v>0</v>
      </c>
      <c r="V588" t="s">
        <v>325</v>
      </c>
      <c r="W588" t="s">
        <v>263</v>
      </c>
      <c r="X588" t="s">
        <v>301</v>
      </c>
      <c r="Y588" s="4" t="s">
        <v>292</v>
      </c>
      <c r="Z588" s="4" t="s">
        <v>303</v>
      </c>
      <c r="AA588" s="4" t="s">
        <v>339</v>
      </c>
      <c r="AB588" s="4" t="s">
        <v>340</v>
      </c>
    </row>
    <row r="589" spans="1:28" x14ac:dyDescent="0.25">
      <c r="A589">
        <v>72</v>
      </c>
      <c r="B589" t="s">
        <v>287</v>
      </c>
      <c r="C589">
        <v>2</v>
      </c>
      <c r="D589">
        <v>2</v>
      </c>
      <c r="E589" t="s">
        <v>213</v>
      </c>
      <c r="F589" t="s">
        <v>224</v>
      </c>
      <c r="G589" t="s">
        <v>313</v>
      </c>
      <c r="H589" t="s">
        <v>312</v>
      </c>
      <c r="I589" t="s">
        <v>273</v>
      </c>
      <c r="J589" t="s">
        <v>53</v>
      </c>
      <c r="K589" s="12">
        <v>1</v>
      </c>
      <c r="N589" s="24">
        <v>0.25</v>
      </c>
      <c r="O589" s="12">
        <v>3</v>
      </c>
      <c r="R589" s="24">
        <v>0.17</v>
      </c>
      <c r="S589" t="s">
        <v>52</v>
      </c>
      <c r="T589">
        <v>0</v>
      </c>
      <c r="U589">
        <v>0</v>
      </c>
      <c r="V589" t="s">
        <v>331</v>
      </c>
      <c r="W589" t="s">
        <v>263</v>
      </c>
      <c r="X589" t="s">
        <v>301</v>
      </c>
      <c r="Y589" t="s">
        <v>291</v>
      </c>
      <c r="Z589" s="4" t="s">
        <v>302</v>
      </c>
      <c r="AA589" s="4" t="s">
        <v>339</v>
      </c>
      <c r="AB589" s="4" t="s">
        <v>340</v>
      </c>
    </row>
    <row r="590" spans="1:28" x14ac:dyDescent="0.25">
      <c r="A590">
        <v>72</v>
      </c>
      <c r="B590" t="s">
        <v>287</v>
      </c>
      <c r="C590">
        <v>2</v>
      </c>
      <c r="D590">
        <v>2</v>
      </c>
      <c r="E590" t="s">
        <v>213</v>
      </c>
      <c r="F590" t="s">
        <v>224</v>
      </c>
      <c r="G590" t="s">
        <v>313</v>
      </c>
      <c r="H590" t="s">
        <v>312</v>
      </c>
      <c r="I590" t="s">
        <v>273</v>
      </c>
      <c r="J590" t="s">
        <v>217</v>
      </c>
      <c r="K590" s="12">
        <v>1</v>
      </c>
      <c r="N590" s="24">
        <v>0.08</v>
      </c>
      <c r="O590" s="12">
        <v>3</v>
      </c>
      <c r="R590" s="24">
        <v>0.04</v>
      </c>
      <c r="S590" t="s">
        <v>52</v>
      </c>
      <c r="T590">
        <v>0</v>
      </c>
      <c r="U590">
        <v>0</v>
      </c>
      <c r="V590" t="s">
        <v>331</v>
      </c>
      <c r="W590" t="s">
        <v>263</v>
      </c>
      <c r="X590" t="s">
        <v>301</v>
      </c>
      <c r="Y590" t="s">
        <v>291</v>
      </c>
      <c r="Z590" s="4" t="s">
        <v>302</v>
      </c>
      <c r="AA590" s="4" t="s">
        <v>339</v>
      </c>
      <c r="AB590" s="4" t="s">
        <v>340</v>
      </c>
    </row>
    <row r="591" spans="1:28" x14ac:dyDescent="0.25">
      <c r="A591">
        <v>72</v>
      </c>
      <c r="B591" t="s">
        <v>287</v>
      </c>
      <c r="C591">
        <v>2</v>
      </c>
      <c r="D591">
        <v>2</v>
      </c>
      <c r="E591" t="s">
        <v>213</v>
      </c>
      <c r="F591" t="s">
        <v>224</v>
      </c>
      <c r="G591" t="s">
        <v>313</v>
      </c>
      <c r="H591" t="s">
        <v>312</v>
      </c>
      <c r="I591" t="s">
        <v>273</v>
      </c>
      <c r="J591" t="s">
        <v>53</v>
      </c>
      <c r="K591" s="12">
        <v>1</v>
      </c>
      <c r="N591" s="24">
        <v>0.25</v>
      </c>
      <c r="O591" s="12">
        <v>4</v>
      </c>
      <c r="R591" s="24">
        <v>0.13</v>
      </c>
      <c r="S591" t="s">
        <v>52</v>
      </c>
      <c r="T591">
        <v>0</v>
      </c>
      <c r="U591">
        <v>0</v>
      </c>
      <c r="V591" t="s">
        <v>326</v>
      </c>
      <c r="W591" t="s">
        <v>263</v>
      </c>
      <c r="X591" t="s">
        <v>301</v>
      </c>
      <c r="Y591" s="4" t="s">
        <v>293</v>
      </c>
      <c r="Z591" s="4" t="s">
        <v>304</v>
      </c>
      <c r="AA591" s="4" t="s">
        <v>339</v>
      </c>
      <c r="AB591" s="4" t="s">
        <v>340</v>
      </c>
    </row>
    <row r="592" spans="1:28" x14ac:dyDescent="0.25">
      <c r="A592">
        <v>72</v>
      </c>
      <c r="B592" t="s">
        <v>287</v>
      </c>
      <c r="C592">
        <v>2</v>
      </c>
      <c r="D592">
        <v>2</v>
      </c>
      <c r="E592" t="s">
        <v>213</v>
      </c>
      <c r="F592" t="s">
        <v>224</v>
      </c>
      <c r="G592" t="s">
        <v>313</v>
      </c>
      <c r="H592" t="s">
        <v>312</v>
      </c>
      <c r="I592" t="s">
        <v>273</v>
      </c>
      <c r="J592" t="s">
        <v>217</v>
      </c>
      <c r="K592" s="12">
        <v>1</v>
      </c>
      <c r="N592" s="24">
        <v>0.08</v>
      </c>
      <c r="O592" s="12">
        <v>4</v>
      </c>
      <c r="R592" s="24">
        <v>0.04</v>
      </c>
      <c r="S592" t="s">
        <v>52</v>
      </c>
      <c r="T592">
        <v>0</v>
      </c>
      <c r="U592">
        <v>0</v>
      </c>
      <c r="V592" t="s">
        <v>326</v>
      </c>
      <c r="W592" t="s">
        <v>263</v>
      </c>
      <c r="X592" t="s">
        <v>301</v>
      </c>
      <c r="Y592" s="4" t="s">
        <v>293</v>
      </c>
      <c r="Z592" s="4" t="s">
        <v>304</v>
      </c>
      <c r="AA592" s="4" t="s">
        <v>339</v>
      </c>
      <c r="AB592" s="4" t="s">
        <v>340</v>
      </c>
    </row>
    <row r="593" spans="1:28" x14ac:dyDescent="0.25">
      <c r="A593">
        <v>72</v>
      </c>
      <c r="B593" t="s">
        <v>287</v>
      </c>
      <c r="C593">
        <v>2</v>
      </c>
      <c r="D593">
        <v>2</v>
      </c>
      <c r="E593" t="s">
        <v>213</v>
      </c>
      <c r="F593" t="s">
        <v>224</v>
      </c>
      <c r="G593" t="s">
        <v>313</v>
      </c>
      <c r="H593" t="s">
        <v>312</v>
      </c>
      <c r="I593" t="s">
        <v>273</v>
      </c>
      <c r="J593" t="s">
        <v>53</v>
      </c>
      <c r="K593" s="12">
        <v>2</v>
      </c>
      <c r="N593" s="24">
        <v>0.24</v>
      </c>
      <c r="O593" s="12">
        <v>3</v>
      </c>
      <c r="R593" s="24">
        <v>0.17</v>
      </c>
      <c r="S593" t="s">
        <v>52</v>
      </c>
      <c r="T593">
        <v>0</v>
      </c>
      <c r="U593">
        <v>0</v>
      </c>
      <c r="V593" t="s">
        <v>329</v>
      </c>
      <c r="W593" s="4" t="s">
        <v>292</v>
      </c>
      <c r="X593" s="4" t="s">
        <v>303</v>
      </c>
      <c r="Y593" t="s">
        <v>291</v>
      </c>
      <c r="Z593" s="4" t="s">
        <v>302</v>
      </c>
      <c r="AA593" s="4" t="s">
        <v>339</v>
      </c>
      <c r="AB593" s="4" t="s">
        <v>340</v>
      </c>
    </row>
    <row r="594" spans="1:28" x14ac:dyDescent="0.25">
      <c r="A594">
        <v>72</v>
      </c>
      <c r="B594" t="s">
        <v>287</v>
      </c>
      <c r="C594">
        <v>2</v>
      </c>
      <c r="D594">
        <v>2</v>
      </c>
      <c r="E594" t="s">
        <v>213</v>
      </c>
      <c r="F594" t="s">
        <v>224</v>
      </c>
      <c r="G594" t="s">
        <v>313</v>
      </c>
      <c r="H594" t="s">
        <v>312</v>
      </c>
      <c r="I594" t="s">
        <v>273</v>
      </c>
      <c r="J594" t="s">
        <v>217</v>
      </c>
      <c r="K594" s="12">
        <v>2</v>
      </c>
      <c r="N594" s="24">
        <v>0.06</v>
      </c>
      <c r="O594" s="12">
        <v>3</v>
      </c>
      <c r="R594" s="24">
        <v>0.04</v>
      </c>
      <c r="S594" t="s">
        <v>52</v>
      </c>
      <c r="T594">
        <v>0</v>
      </c>
      <c r="U594">
        <v>0</v>
      </c>
      <c r="V594" t="s">
        <v>329</v>
      </c>
      <c r="W594" s="4" t="s">
        <v>292</v>
      </c>
      <c r="X594" s="4" t="s">
        <v>303</v>
      </c>
      <c r="Y594" t="s">
        <v>291</v>
      </c>
      <c r="Z594" s="4" t="s">
        <v>302</v>
      </c>
      <c r="AA594" s="4" t="s">
        <v>339</v>
      </c>
      <c r="AB594" s="4" t="s">
        <v>340</v>
      </c>
    </row>
    <row r="595" spans="1:28" x14ac:dyDescent="0.25">
      <c r="A595">
        <v>72</v>
      </c>
      <c r="B595" t="s">
        <v>287</v>
      </c>
      <c r="C595">
        <v>2</v>
      </c>
      <c r="D595">
        <v>2</v>
      </c>
      <c r="E595" t="s">
        <v>213</v>
      </c>
      <c r="F595" t="s">
        <v>224</v>
      </c>
      <c r="G595" t="s">
        <v>313</v>
      </c>
      <c r="H595" t="s">
        <v>312</v>
      </c>
      <c r="I595" t="s">
        <v>273</v>
      </c>
      <c r="J595" t="s">
        <v>53</v>
      </c>
      <c r="K595" s="12">
        <v>2</v>
      </c>
      <c r="N595" s="24">
        <v>0.24</v>
      </c>
      <c r="O595" s="12">
        <v>4</v>
      </c>
      <c r="R595" s="24">
        <v>0.13</v>
      </c>
      <c r="S595" t="s">
        <v>52</v>
      </c>
      <c r="T595">
        <v>0</v>
      </c>
      <c r="U595">
        <v>0</v>
      </c>
      <c r="V595" t="s">
        <v>332</v>
      </c>
      <c r="W595" s="4" t="s">
        <v>292</v>
      </c>
      <c r="X595" s="4" t="s">
        <v>303</v>
      </c>
      <c r="Y595" s="4" t="s">
        <v>293</v>
      </c>
      <c r="Z595" s="4" t="s">
        <v>304</v>
      </c>
      <c r="AA595" s="4" t="s">
        <v>339</v>
      </c>
      <c r="AB595" s="4" t="s">
        <v>340</v>
      </c>
    </row>
    <row r="596" spans="1:28" x14ac:dyDescent="0.25">
      <c r="A596">
        <v>72</v>
      </c>
      <c r="B596" t="s">
        <v>287</v>
      </c>
      <c r="C596">
        <v>2</v>
      </c>
      <c r="D596">
        <v>2</v>
      </c>
      <c r="E596" t="s">
        <v>213</v>
      </c>
      <c r="F596" t="s">
        <v>224</v>
      </c>
      <c r="G596" t="s">
        <v>313</v>
      </c>
      <c r="H596" t="s">
        <v>312</v>
      </c>
      <c r="I596" t="s">
        <v>273</v>
      </c>
      <c r="J596" t="s">
        <v>217</v>
      </c>
      <c r="K596" s="12">
        <v>2</v>
      </c>
      <c r="N596" s="24">
        <v>0.06</v>
      </c>
      <c r="O596" s="12">
        <v>4</v>
      </c>
      <c r="R596" s="24">
        <v>0.04</v>
      </c>
      <c r="S596" t="s">
        <v>52</v>
      </c>
      <c r="T596">
        <v>0</v>
      </c>
      <c r="U596">
        <v>0</v>
      </c>
      <c r="V596" t="s">
        <v>332</v>
      </c>
      <c r="W596" s="4" t="s">
        <v>292</v>
      </c>
      <c r="X596" s="4" t="s">
        <v>303</v>
      </c>
      <c r="Y596" s="4" t="s">
        <v>293</v>
      </c>
      <c r="Z596" s="4" t="s">
        <v>304</v>
      </c>
      <c r="AA596" s="4" t="s">
        <v>339</v>
      </c>
      <c r="AB596" s="4" t="s">
        <v>340</v>
      </c>
    </row>
    <row r="597" spans="1:28" x14ac:dyDescent="0.25">
      <c r="A597">
        <v>72</v>
      </c>
      <c r="B597" t="s">
        <v>287</v>
      </c>
      <c r="C597">
        <v>2</v>
      </c>
      <c r="D597">
        <v>2</v>
      </c>
      <c r="E597" t="s">
        <v>213</v>
      </c>
      <c r="F597" t="s">
        <v>224</v>
      </c>
      <c r="G597" t="s">
        <v>313</v>
      </c>
      <c r="H597" t="s">
        <v>312</v>
      </c>
      <c r="I597" t="s">
        <v>273</v>
      </c>
      <c r="J597" t="s">
        <v>53</v>
      </c>
      <c r="K597" s="12">
        <v>3</v>
      </c>
      <c r="N597" s="24">
        <v>0.17</v>
      </c>
      <c r="O597" s="12">
        <v>4</v>
      </c>
      <c r="R597" s="24">
        <v>0.13</v>
      </c>
      <c r="S597" t="s">
        <v>52</v>
      </c>
      <c r="T597">
        <v>0</v>
      </c>
      <c r="U597">
        <v>0</v>
      </c>
      <c r="V597" t="s">
        <v>330</v>
      </c>
      <c r="W597" t="s">
        <v>291</v>
      </c>
      <c r="X597" s="4" t="s">
        <v>302</v>
      </c>
      <c r="Y597" s="4" t="s">
        <v>293</v>
      </c>
      <c r="Z597" s="4" t="s">
        <v>304</v>
      </c>
      <c r="AA597" s="4" t="s">
        <v>339</v>
      </c>
      <c r="AB597" s="4" t="s">
        <v>340</v>
      </c>
    </row>
    <row r="598" spans="1:28" x14ac:dyDescent="0.25">
      <c r="A598">
        <v>72</v>
      </c>
      <c r="B598" t="s">
        <v>287</v>
      </c>
      <c r="C598">
        <v>2</v>
      </c>
      <c r="D598">
        <v>2</v>
      </c>
      <c r="E598" t="s">
        <v>213</v>
      </c>
      <c r="F598" t="s">
        <v>224</v>
      </c>
      <c r="G598" t="s">
        <v>313</v>
      </c>
      <c r="H598" t="s">
        <v>312</v>
      </c>
      <c r="I598" t="s">
        <v>273</v>
      </c>
      <c r="J598" t="s">
        <v>217</v>
      </c>
      <c r="K598" s="12">
        <v>3</v>
      </c>
      <c r="N598" s="24">
        <v>0.04</v>
      </c>
      <c r="O598" s="12">
        <v>4</v>
      </c>
      <c r="R598" s="24">
        <v>0.04</v>
      </c>
      <c r="S598" t="s">
        <v>52</v>
      </c>
      <c r="T598">
        <v>0</v>
      </c>
      <c r="U598">
        <v>0</v>
      </c>
      <c r="V598" t="s">
        <v>330</v>
      </c>
      <c r="W598" t="s">
        <v>291</v>
      </c>
      <c r="X598" s="4" t="s">
        <v>302</v>
      </c>
      <c r="Y598" s="4" t="s">
        <v>293</v>
      </c>
      <c r="Z598" s="4" t="s">
        <v>304</v>
      </c>
      <c r="AA598" s="4" t="s">
        <v>339</v>
      </c>
      <c r="AB598" s="4" t="s">
        <v>340</v>
      </c>
    </row>
    <row r="599" spans="1:28" x14ac:dyDescent="0.25">
      <c r="A599">
        <v>72</v>
      </c>
      <c r="B599" t="s">
        <v>287</v>
      </c>
      <c r="C599">
        <v>1</v>
      </c>
      <c r="D599">
        <v>2</v>
      </c>
      <c r="E599" t="s">
        <v>213</v>
      </c>
      <c r="F599" t="s">
        <v>224</v>
      </c>
      <c r="G599" t="s">
        <v>314</v>
      </c>
      <c r="H599" t="s">
        <v>312</v>
      </c>
      <c r="I599" t="s">
        <v>273</v>
      </c>
      <c r="J599" t="s">
        <v>53</v>
      </c>
      <c r="K599" s="12">
        <v>1</v>
      </c>
      <c r="N599" s="24">
        <v>0.53</v>
      </c>
      <c r="O599" s="12">
        <v>2</v>
      </c>
      <c r="R599" s="24">
        <v>0.55000000000000004</v>
      </c>
      <c r="S599" t="s">
        <v>52</v>
      </c>
      <c r="T599">
        <v>0</v>
      </c>
      <c r="U599">
        <v>0</v>
      </c>
      <c r="V599" t="s">
        <v>325</v>
      </c>
      <c r="W599" t="s">
        <v>263</v>
      </c>
      <c r="X599" t="s">
        <v>301</v>
      </c>
      <c r="Y599" s="4" t="s">
        <v>292</v>
      </c>
      <c r="Z599" s="4" t="s">
        <v>303</v>
      </c>
      <c r="AA599" s="4" t="s">
        <v>341</v>
      </c>
      <c r="AB599" s="4" t="s">
        <v>342</v>
      </c>
    </row>
    <row r="600" spans="1:28" x14ac:dyDescent="0.25">
      <c r="A600">
        <v>72</v>
      </c>
      <c r="B600" t="s">
        <v>287</v>
      </c>
      <c r="C600">
        <v>1</v>
      </c>
      <c r="D600">
        <v>2</v>
      </c>
      <c r="E600" t="s">
        <v>213</v>
      </c>
      <c r="F600" t="s">
        <v>224</v>
      </c>
      <c r="G600" t="s">
        <v>314</v>
      </c>
      <c r="H600" t="s">
        <v>312</v>
      </c>
      <c r="I600" t="s">
        <v>273</v>
      </c>
      <c r="J600" t="s">
        <v>217</v>
      </c>
      <c r="K600" s="12">
        <v>1</v>
      </c>
      <c r="N600" s="24">
        <v>0.06</v>
      </c>
      <c r="O600" s="12">
        <v>2</v>
      </c>
      <c r="R600" s="24">
        <v>0.06</v>
      </c>
      <c r="S600" t="s">
        <v>52</v>
      </c>
      <c r="T600">
        <v>0</v>
      </c>
      <c r="U600">
        <v>0</v>
      </c>
      <c r="V600" t="s">
        <v>325</v>
      </c>
      <c r="W600" t="s">
        <v>263</v>
      </c>
      <c r="X600" t="s">
        <v>301</v>
      </c>
      <c r="Y600" s="4" t="s">
        <v>292</v>
      </c>
      <c r="Z600" s="4" t="s">
        <v>303</v>
      </c>
      <c r="AA600" s="4" t="s">
        <v>341</v>
      </c>
      <c r="AB600" s="4" t="s">
        <v>342</v>
      </c>
    </row>
    <row r="601" spans="1:28" x14ac:dyDescent="0.25">
      <c r="A601">
        <v>72</v>
      </c>
      <c r="B601" t="s">
        <v>287</v>
      </c>
      <c r="C601">
        <v>1</v>
      </c>
      <c r="D601">
        <v>2</v>
      </c>
      <c r="E601" t="s">
        <v>213</v>
      </c>
      <c r="F601" t="s">
        <v>224</v>
      </c>
      <c r="G601" t="s">
        <v>314</v>
      </c>
      <c r="H601" t="s">
        <v>312</v>
      </c>
      <c r="I601" t="s">
        <v>273</v>
      </c>
      <c r="J601" t="s">
        <v>53</v>
      </c>
      <c r="K601" s="12">
        <v>1</v>
      </c>
      <c r="N601" s="24">
        <v>0.53</v>
      </c>
      <c r="O601" s="12">
        <v>3</v>
      </c>
      <c r="R601" s="24">
        <v>0.48</v>
      </c>
      <c r="S601" t="s">
        <v>52</v>
      </c>
      <c r="T601">
        <v>0</v>
      </c>
      <c r="U601">
        <v>0</v>
      </c>
      <c r="V601" t="s">
        <v>328</v>
      </c>
      <c r="W601" t="s">
        <v>263</v>
      </c>
      <c r="X601" t="s">
        <v>301</v>
      </c>
      <c r="Y601" t="s">
        <v>291</v>
      </c>
      <c r="Z601" s="4" t="s">
        <v>302</v>
      </c>
      <c r="AA601" s="4" t="s">
        <v>341</v>
      </c>
      <c r="AB601" s="4" t="s">
        <v>342</v>
      </c>
    </row>
    <row r="602" spans="1:28" x14ac:dyDescent="0.25">
      <c r="A602">
        <v>72</v>
      </c>
      <c r="B602" t="s">
        <v>287</v>
      </c>
      <c r="C602">
        <v>1</v>
      </c>
      <c r="D602">
        <v>2</v>
      </c>
      <c r="E602" t="s">
        <v>213</v>
      </c>
      <c r="F602" t="s">
        <v>224</v>
      </c>
      <c r="G602" t="s">
        <v>314</v>
      </c>
      <c r="H602" t="s">
        <v>312</v>
      </c>
      <c r="I602" t="s">
        <v>273</v>
      </c>
      <c r="J602" t="s">
        <v>217</v>
      </c>
      <c r="K602" s="12">
        <v>1</v>
      </c>
      <c r="N602" s="24">
        <v>0.06</v>
      </c>
      <c r="O602" s="12">
        <v>3</v>
      </c>
      <c r="R602" s="24">
        <v>0.06</v>
      </c>
      <c r="S602" t="s">
        <v>52</v>
      </c>
      <c r="T602">
        <v>0</v>
      </c>
      <c r="U602">
        <v>0</v>
      </c>
      <c r="V602" t="s">
        <v>328</v>
      </c>
      <c r="W602" t="s">
        <v>263</v>
      </c>
      <c r="X602" t="s">
        <v>301</v>
      </c>
      <c r="Y602" t="s">
        <v>291</v>
      </c>
      <c r="Z602" s="4" t="s">
        <v>302</v>
      </c>
      <c r="AA602" s="4" t="s">
        <v>341</v>
      </c>
      <c r="AB602" s="4" t="s">
        <v>342</v>
      </c>
    </row>
    <row r="603" spans="1:28" x14ac:dyDescent="0.25">
      <c r="A603">
        <v>72</v>
      </c>
      <c r="B603" t="s">
        <v>287</v>
      </c>
      <c r="C603">
        <v>1</v>
      </c>
      <c r="D603">
        <v>2</v>
      </c>
      <c r="E603" t="s">
        <v>213</v>
      </c>
      <c r="F603" t="s">
        <v>224</v>
      </c>
      <c r="G603" t="s">
        <v>314</v>
      </c>
      <c r="H603" t="s">
        <v>312</v>
      </c>
      <c r="I603" t="s">
        <v>273</v>
      </c>
      <c r="J603" t="s">
        <v>53</v>
      </c>
      <c r="K603" s="12">
        <v>1</v>
      </c>
      <c r="N603" s="24">
        <v>0.53</v>
      </c>
      <c r="O603" s="12">
        <v>4</v>
      </c>
      <c r="R603" s="24">
        <v>0.43</v>
      </c>
      <c r="S603" t="s">
        <v>52</v>
      </c>
      <c r="T603">
        <v>0</v>
      </c>
      <c r="U603">
        <v>0</v>
      </c>
      <c r="V603" t="s">
        <v>326</v>
      </c>
      <c r="W603" t="s">
        <v>263</v>
      </c>
      <c r="X603" t="s">
        <v>301</v>
      </c>
      <c r="Y603" s="4" t="s">
        <v>293</v>
      </c>
      <c r="Z603" s="4" t="s">
        <v>304</v>
      </c>
      <c r="AA603" s="4" t="s">
        <v>341</v>
      </c>
      <c r="AB603" s="4" t="s">
        <v>342</v>
      </c>
    </row>
    <row r="604" spans="1:28" x14ac:dyDescent="0.25">
      <c r="A604">
        <v>72</v>
      </c>
      <c r="B604" t="s">
        <v>287</v>
      </c>
      <c r="C604">
        <v>1</v>
      </c>
      <c r="D604">
        <v>2</v>
      </c>
      <c r="E604" t="s">
        <v>213</v>
      </c>
      <c r="F604" t="s">
        <v>224</v>
      </c>
      <c r="G604" t="s">
        <v>314</v>
      </c>
      <c r="H604" t="s">
        <v>312</v>
      </c>
      <c r="I604" t="s">
        <v>273</v>
      </c>
      <c r="J604" t="s">
        <v>217</v>
      </c>
      <c r="K604" s="12">
        <v>1</v>
      </c>
      <c r="N604" s="24">
        <v>0.06</v>
      </c>
      <c r="O604" s="12">
        <v>4</v>
      </c>
      <c r="R604" s="24">
        <v>0.05</v>
      </c>
      <c r="S604" t="s">
        <v>52</v>
      </c>
      <c r="T604">
        <v>0</v>
      </c>
      <c r="U604">
        <v>0</v>
      </c>
      <c r="V604" t="s">
        <v>326</v>
      </c>
      <c r="W604" t="s">
        <v>263</v>
      </c>
      <c r="X604" t="s">
        <v>301</v>
      </c>
      <c r="Y604" s="4" t="s">
        <v>293</v>
      </c>
      <c r="Z604" s="4" t="s">
        <v>304</v>
      </c>
      <c r="AA604" s="4" t="s">
        <v>341</v>
      </c>
      <c r="AB604" s="4" t="s">
        <v>342</v>
      </c>
    </row>
    <row r="605" spans="1:28" x14ac:dyDescent="0.25">
      <c r="A605">
        <v>72</v>
      </c>
      <c r="B605" t="s">
        <v>287</v>
      </c>
      <c r="C605">
        <v>1</v>
      </c>
      <c r="D605">
        <v>2</v>
      </c>
      <c r="E605" t="s">
        <v>213</v>
      </c>
      <c r="F605" t="s">
        <v>224</v>
      </c>
      <c r="G605" t="s">
        <v>314</v>
      </c>
      <c r="H605" t="s">
        <v>312</v>
      </c>
      <c r="I605" t="s">
        <v>273</v>
      </c>
      <c r="J605" t="s">
        <v>53</v>
      </c>
      <c r="K605" s="12">
        <v>2</v>
      </c>
      <c r="N605" s="24">
        <v>0.55000000000000004</v>
      </c>
      <c r="O605" s="12">
        <v>3</v>
      </c>
      <c r="R605" s="24">
        <v>0.48</v>
      </c>
      <c r="S605" t="s">
        <v>52</v>
      </c>
      <c r="T605">
        <v>0</v>
      </c>
      <c r="U605">
        <v>0</v>
      </c>
      <c r="V605" t="s">
        <v>329</v>
      </c>
      <c r="W605" s="4" t="s">
        <v>292</v>
      </c>
      <c r="X605" s="4" t="s">
        <v>303</v>
      </c>
      <c r="Y605" t="s">
        <v>291</v>
      </c>
      <c r="Z605" s="4" t="s">
        <v>302</v>
      </c>
      <c r="AA605" s="4" t="s">
        <v>341</v>
      </c>
      <c r="AB605" s="4" t="s">
        <v>342</v>
      </c>
    </row>
    <row r="606" spans="1:28" x14ac:dyDescent="0.25">
      <c r="A606">
        <v>72</v>
      </c>
      <c r="B606" t="s">
        <v>287</v>
      </c>
      <c r="C606">
        <v>1</v>
      </c>
      <c r="D606">
        <v>2</v>
      </c>
      <c r="E606" t="s">
        <v>213</v>
      </c>
      <c r="F606" t="s">
        <v>224</v>
      </c>
      <c r="G606" t="s">
        <v>314</v>
      </c>
      <c r="H606" t="s">
        <v>312</v>
      </c>
      <c r="I606" t="s">
        <v>273</v>
      </c>
      <c r="J606" t="s">
        <v>217</v>
      </c>
      <c r="K606" s="12">
        <v>2</v>
      </c>
      <c r="N606" s="24">
        <v>0.06</v>
      </c>
      <c r="O606" s="12">
        <v>3</v>
      </c>
      <c r="R606" s="24">
        <v>0.06</v>
      </c>
      <c r="S606" t="s">
        <v>52</v>
      </c>
      <c r="T606">
        <v>0</v>
      </c>
      <c r="U606">
        <v>0</v>
      </c>
      <c r="V606" t="s">
        <v>329</v>
      </c>
      <c r="W606" s="4" t="s">
        <v>292</v>
      </c>
      <c r="X606" s="4" t="s">
        <v>303</v>
      </c>
      <c r="Y606" t="s">
        <v>291</v>
      </c>
      <c r="Z606" s="4" t="s">
        <v>302</v>
      </c>
      <c r="AA606" s="4" t="s">
        <v>341</v>
      </c>
      <c r="AB606" s="4" t="s">
        <v>342</v>
      </c>
    </row>
    <row r="607" spans="1:28" x14ac:dyDescent="0.25">
      <c r="A607">
        <v>72</v>
      </c>
      <c r="B607" t="s">
        <v>287</v>
      </c>
      <c r="C607">
        <v>1</v>
      </c>
      <c r="D607">
        <v>2</v>
      </c>
      <c r="E607" t="s">
        <v>213</v>
      </c>
      <c r="F607" t="s">
        <v>224</v>
      </c>
      <c r="G607" t="s">
        <v>314</v>
      </c>
      <c r="H607" t="s">
        <v>312</v>
      </c>
      <c r="I607" t="s">
        <v>273</v>
      </c>
      <c r="J607" t="s">
        <v>53</v>
      </c>
      <c r="K607" s="12">
        <v>2</v>
      </c>
      <c r="N607" s="24">
        <v>0.55000000000000004</v>
      </c>
      <c r="O607" s="12">
        <v>4</v>
      </c>
      <c r="R607" s="24">
        <v>0.43</v>
      </c>
      <c r="S607" t="s">
        <v>52</v>
      </c>
      <c r="T607">
        <v>0</v>
      </c>
      <c r="U607">
        <v>0</v>
      </c>
      <c r="V607" t="s">
        <v>327</v>
      </c>
      <c r="W607" s="4" t="s">
        <v>292</v>
      </c>
      <c r="X607" s="4" t="s">
        <v>303</v>
      </c>
      <c r="Y607" s="4" t="s">
        <v>293</v>
      </c>
      <c r="Z607" s="4" t="s">
        <v>304</v>
      </c>
      <c r="AA607" s="4" t="s">
        <v>341</v>
      </c>
      <c r="AB607" s="4" t="s">
        <v>342</v>
      </c>
    </row>
    <row r="608" spans="1:28" x14ac:dyDescent="0.25">
      <c r="A608">
        <v>72</v>
      </c>
      <c r="B608" t="s">
        <v>287</v>
      </c>
      <c r="C608">
        <v>1</v>
      </c>
      <c r="D608">
        <v>2</v>
      </c>
      <c r="E608" t="s">
        <v>213</v>
      </c>
      <c r="F608" t="s">
        <v>224</v>
      </c>
      <c r="G608" t="s">
        <v>314</v>
      </c>
      <c r="H608" t="s">
        <v>312</v>
      </c>
      <c r="I608" t="s">
        <v>273</v>
      </c>
      <c r="J608" t="s">
        <v>217</v>
      </c>
      <c r="K608" s="12">
        <v>2</v>
      </c>
      <c r="N608" s="24">
        <v>0.06</v>
      </c>
      <c r="O608" s="12">
        <v>4</v>
      </c>
      <c r="R608" s="24">
        <v>0.05</v>
      </c>
      <c r="S608" t="s">
        <v>52</v>
      </c>
      <c r="T608">
        <v>0</v>
      </c>
      <c r="U608">
        <v>0</v>
      </c>
      <c r="V608" t="s">
        <v>327</v>
      </c>
      <c r="W608" s="4" t="s">
        <v>292</v>
      </c>
      <c r="X608" s="4" t="s">
        <v>303</v>
      </c>
      <c r="Y608" s="4" t="s">
        <v>293</v>
      </c>
      <c r="Z608" s="4" t="s">
        <v>304</v>
      </c>
      <c r="AA608" s="4" t="s">
        <v>341</v>
      </c>
      <c r="AB608" s="4" t="s">
        <v>342</v>
      </c>
    </row>
    <row r="609" spans="1:28" x14ac:dyDescent="0.25">
      <c r="A609">
        <v>72</v>
      </c>
      <c r="B609" t="s">
        <v>287</v>
      </c>
      <c r="C609">
        <v>1</v>
      </c>
      <c r="D609">
        <v>2</v>
      </c>
      <c r="E609" t="s">
        <v>213</v>
      </c>
      <c r="F609" t="s">
        <v>224</v>
      </c>
      <c r="G609" t="s">
        <v>314</v>
      </c>
      <c r="H609" t="s">
        <v>312</v>
      </c>
      <c r="I609" t="s">
        <v>273</v>
      </c>
      <c r="J609" t="s">
        <v>53</v>
      </c>
      <c r="K609" s="12">
        <v>3</v>
      </c>
      <c r="N609" s="24">
        <v>0.48</v>
      </c>
      <c r="O609" s="12">
        <v>4</v>
      </c>
      <c r="R609" s="24">
        <v>0.43</v>
      </c>
      <c r="S609" t="s">
        <v>52</v>
      </c>
      <c r="T609">
        <v>0</v>
      </c>
      <c r="U609">
        <v>0</v>
      </c>
      <c r="V609" t="s">
        <v>330</v>
      </c>
      <c r="W609" t="s">
        <v>291</v>
      </c>
      <c r="X609" s="4" t="s">
        <v>302</v>
      </c>
      <c r="Y609" s="4" t="s">
        <v>293</v>
      </c>
      <c r="Z609" s="4" t="s">
        <v>304</v>
      </c>
      <c r="AA609" s="4" t="s">
        <v>341</v>
      </c>
      <c r="AB609" s="4" t="s">
        <v>342</v>
      </c>
    </row>
    <row r="610" spans="1:28" x14ac:dyDescent="0.25">
      <c r="A610">
        <v>72</v>
      </c>
      <c r="B610" t="s">
        <v>287</v>
      </c>
      <c r="C610">
        <v>1</v>
      </c>
      <c r="D610">
        <v>2</v>
      </c>
      <c r="E610" t="s">
        <v>213</v>
      </c>
      <c r="F610" t="s">
        <v>224</v>
      </c>
      <c r="G610" t="s">
        <v>314</v>
      </c>
      <c r="H610" t="s">
        <v>312</v>
      </c>
      <c r="I610" t="s">
        <v>273</v>
      </c>
      <c r="J610" t="s">
        <v>217</v>
      </c>
      <c r="K610" s="12">
        <v>3</v>
      </c>
      <c r="N610" s="24">
        <v>0.06</v>
      </c>
      <c r="O610" s="12">
        <v>4</v>
      </c>
      <c r="R610" s="24">
        <v>0.05</v>
      </c>
      <c r="S610" t="s">
        <v>52</v>
      </c>
      <c r="T610">
        <v>0</v>
      </c>
      <c r="U610">
        <v>0</v>
      </c>
      <c r="V610" t="s">
        <v>330</v>
      </c>
      <c r="W610" t="s">
        <v>291</v>
      </c>
      <c r="X610" s="4" t="s">
        <v>302</v>
      </c>
      <c r="Y610" s="4" t="s">
        <v>293</v>
      </c>
      <c r="Z610" s="4" t="s">
        <v>304</v>
      </c>
      <c r="AA610" s="4" t="s">
        <v>341</v>
      </c>
      <c r="AB610" s="4" t="s">
        <v>342</v>
      </c>
    </row>
    <row r="611" spans="1:28" x14ac:dyDescent="0.25">
      <c r="A611">
        <v>72</v>
      </c>
      <c r="B611" t="s">
        <v>287</v>
      </c>
      <c r="C611">
        <v>2</v>
      </c>
      <c r="D611">
        <v>2</v>
      </c>
      <c r="E611" t="s">
        <v>213</v>
      </c>
      <c r="F611" t="s">
        <v>224</v>
      </c>
      <c r="G611" t="s">
        <v>314</v>
      </c>
      <c r="H611" t="s">
        <v>312</v>
      </c>
      <c r="I611" t="s">
        <v>273</v>
      </c>
      <c r="J611" t="s">
        <v>53</v>
      </c>
      <c r="K611" s="12">
        <v>1</v>
      </c>
      <c r="N611" s="24">
        <v>0.17</v>
      </c>
      <c r="O611" s="12">
        <v>2</v>
      </c>
      <c r="R611" s="24">
        <v>0.18</v>
      </c>
      <c r="S611" t="s">
        <v>52</v>
      </c>
      <c r="T611">
        <v>0</v>
      </c>
      <c r="U611">
        <v>0</v>
      </c>
      <c r="V611" t="s">
        <v>325</v>
      </c>
      <c r="W611" t="s">
        <v>263</v>
      </c>
      <c r="X611" t="s">
        <v>301</v>
      </c>
      <c r="Y611" s="4" t="s">
        <v>292</v>
      </c>
      <c r="Z611" s="4" t="s">
        <v>303</v>
      </c>
      <c r="AA611" s="4" t="s">
        <v>341</v>
      </c>
      <c r="AB611" s="4" t="s">
        <v>342</v>
      </c>
    </row>
    <row r="612" spans="1:28" x14ac:dyDescent="0.25">
      <c r="A612">
        <v>72</v>
      </c>
      <c r="B612" t="s">
        <v>287</v>
      </c>
      <c r="C612">
        <v>2</v>
      </c>
      <c r="D612">
        <v>2</v>
      </c>
      <c r="E612" t="s">
        <v>213</v>
      </c>
      <c r="F612" t="s">
        <v>224</v>
      </c>
      <c r="G612" t="s">
        <v>314</v>
      </c>
      <c r="H612" t="s">
        <v>312</v>
      </c>
      <c r="I612" t="s">
        <v>273</v>
      </c>
      <c r="J612" t="s">
        <v>217</v>
      </c>
      <c r="K612" s="12">
        <v>1</v>
      </c>
      <c r="N612" s="24">
        <v>0.05</v>
      </c>
      <c r="O612" s="12">
        <v>2</v>
      </c>
      <c r="R612" s="24">
        <v>0.05</v>
      </c>
      <c r="S612" t="s">
        <v>52</v>
      </c>
      <c r="T612">
        <v>0</v>
      </c>
      <c r="U612">
        <v>0</v>
      </c>
      <c r="V612" t="s">
        <v>325</v>
      </c>
      <c r="W612" t="s">
        <v>263</v>
      </c>
      <c r="X612" t="s">
        <v>301</v>
      </c>
      <c r="Y612" s="4" t="s">
        <v>292</v>
      </c>
      <c r="Z612" s="4" t="s">
        <v>303</v>
      </c>
      <c r="AA612" s="4" t="s">
        <v>341</v>
      </c>
      <c r="AB612" s="4" t="s">
        <v>342</v>
      </c>
    </row>
    <row r="613" spans="1:28" x14ac:dyDescent="0.25">
      <c r="A613">
        <v>72</v>
      </c>
      <c r="B613" t="s">
        <v>287</v>
      </c>
      <c r="C613">
        <v>2</v>
      </c>
      <c r="D613">
        <v>2</v>
      </c>
      <c r="E613" t="s">
        <v>213</v>
      </c>
      <c r="F613" t="s">
        <v>224</v>
      </c>
      <c r="G613" t="s">
        <v>314</v>
      </c>
      <c r="H613" t="s">
        <v>312</v>
      </c>
      <c r="I613" t="s">
        <v>273</v>
      </c>
      <c r="J613" t="s">
        <v>53</v>
      </c>
      <c r="K613" s="12">
        <v>1</v>
      </c>
      <c r="N613" s="24">
        <v>0.17</v>
      </c>
      <c r="O613" s="12">
        <v>3</v>
      </c>
      <c r="R613" s="24">
        <v>0.05</v>
      </c>
      <c r="S613">
        <v>0.05</v>
      </c>
      <c r="T613">
        <v>-1</v>
      </c>
      <c r="U613">
        <v>-1</v>
      </c>
      <c r="V613" t="s">
        <v>331</v>
      </c>
      <c r="W613" t="s">
        <v>263</v>
      </c>
      <c r="X613" t="s">
        <v>301</v>
      </c>
      <c r="Y613" t="s">
        <v>291</v>
      </c>
      <c r="Z613" s="4" t="s">
        <v>302</v>
      </c>
      <c r="AA613" s="4" t="s">
        <v>341</v>
      </c>
      <c r="AB613" s="4" t="s">
        <v>342</v>
      </c>
    </row>
    <row r="614" spans="1:28" x14ac:dyDescent="0.25">
      <c r="A614">
        <v>72</v>
      </c>
      <c r="B614" t="s">
        <v>287</v>
      </c>
      <c r="C614">
        <v>2</v>
      </c>
      <c r="D614">
        <v>2</v>
      </c>
      <c r="E614" t="s">
        <v>213</v>
      </c>
      <c r="F614" t="s">
        <v>224</v>
      </c>
      <c r="G614" t="s">
        <v>314</v>
      </c>
      <c r="H614" t="s">
        <v>312</v>
      </c>
      <c r="I614" t="s">
        <v>273</v>
      </c>
      <c r="J614" t="s">
        <v>217</v>
      </c>
      <c r="K614" s="12">
        <v>1</v>
      </c>
      <c r="N614" s="24">
        <v>0.05</v>
      </c>
      <c r="O614" s="12">
        <v>3</v>
      </c>
      <c r="R614" s="24">
        <v>0.02</v>
      </c>
      <c r="S614">
        <v>0.05</v>
      </c>
      <c r="T614">
        <v>-1</v>
      </c>
      <c r="U614">
        <v>-1</v>
      </c>
      <c r="V614" t="s">
        <v>331</v>
      </c>
      <c r="W614" t="s">
        <v>263</v>
      </c>
      <c r="X614" t="s">
        <v>301</v>
      </c>
      <c r="Y614" t="s">
        <v>291</v>
      </c>
      <c r="Z614" s="4" t="s">
        <v>302</v>
      </c>
      <c r="AA614" s="4" t="s">
        <v>341</v>
      </c>
      <c r="AB614" s="4" t="s">
        <v>342</v>
      </c>
    </row>
    <row r="615" spans="1:28" x14ac:dyDescent="0.25">
      <c r="A615">
        <v>72</v>
      </c>
      <c r="B615" t="s">
        <v>287</v>
      </c>
      <c r="C615">
        <v>2</v>
      </c>
      <c r="D615">
        <v>2</v>
      </c>
      <c r="E615" t="s">
        <v>213</v>
      </c>
      <c r="F615" t="s">
        <v>224</v>
      </c>
      <c r="G615" t="s">
        <v>314</v>
      </c>
      <c r="H615" t="s">
        <v>312</v>
      </c>
      <c r="I615" t="s">
        <v>273</v>
      </c>
      <c r="J615" t="s">
        <v>53</v>
      </c>
      <c r="K615" s="12">
        <v>1</v>
      </c>
      <c r="N615" s="24">
        <v>0.17</v>
      </c>
      <c r="O615" s="12">
        <v>4</v>
      </c>
      <c r="R615" s="24">
        <v>0.16</v>
      </c>
      <c r="S615" t="s">
        <v>52</v>
      </c>
      <c r="T615">
        <v>0</v>
      </c>
      <c r="U615">
        <v>0</v>
      </c>
      <c r="V615" t="s">
        <v>326</v>
      </c>
      <c r="W615" t="s">
        <v>263</v>
      </c>
      <c r="X615" t="s">
        <v>301</v>
      </c>
      <c r="Y615" s="4" t="s">
        <v>293</v>
      </c>
      <c r="Z615" s="4" t="s">
        <v>304</v>
      </c>
      <c r="AA615" s="4" t="s">
        <v>341</v>
      </c>
      <c r="AB615" s="4" t="s">
        <v>342</v>
      </c>
    </row>
    <row r="616" spans="1:28" x14ac:dyDescent="0.25">
      <c r="A616">
        <v>72</v>
      </c>
      <c r="B616" t="s">
        <v>287</v>
      </c>
      <c r="C616">
        <v>2</v>
      </c>
      <c r="D616">
        <v>2</v>
      </c>
      <c r="E616" t="s">
        <v>213</v>
      </c>
      <c r="F616" t="s">
        <v>224</v>
      </c>
      <c r="G616" t="s">
        <v>314</v>
      </c>
      <c r="H616" t="s">
        <v>312</v>
      </c>
      <c r="I616" t="s">
        <v>273</v>
      </c>
      <c r="J616" t="s">
        <v>217</v>
      </c>
      <c r="K616" s="12">
        <v>1</v>
      </c>
      <c r="N616" s="24">
        <v>0.05</v>
      </c>
      <c r="O616" s="12">
        <v>4</v>
      </c>
      <c r="R616" s="24">
        <v>0.05</v>
      </c>
      <c r="S616" t="s">
        <v>52</v>
      </c>
      <c r="T616">
        <v>0</v>
      </c>
      <c r="U616">
        <v>0</v>
      </c>
      <c r="V616" t="s">
        <v>326</v>
      </c>
      <c r="W616" t="s">
        <v>263</v>
      </c>
      <c r="X616" t="s">
        <v>301</v>
      </c>
      <c r="Y616" s="4" t="s">
        <v>293</v>
      </c>
      <c r="Z616" s="4" t="s">
        <v>304</v>
      </c>
      <c r="AA616" s="4" t="s">
        <v>341</v>
      </c>
      <c r="AB616" s="4" t="s">
        <v>342</v>
      </c>
    </row>
    <row r="617" spans="1:28" x14ac:dyDescent="0.25">
      <c r="A617">
        <v>72</v>
      </c>
      <c r="B617" t="s">
        <v>287</v>
      </c>
      <c r="C617">
        <v>2</v>
      </c>
      <c r="D617">
        <v>2</v>
      </c>
      <c r="E617" t="s">
        <v>213</v>
      </c>
      <c r="F617" t="s">
        <v>224</v>
      </c>
      <c r="G617" t="s">
        <v>314</v>
      </c>
      <c r="H617" t="s">
        <v>312</v>
      </c>
      <c r="I617" t="s">
        <v>273</v>
      </c>
      <c r="J617" t="s">
        <v>53</v>
      </c>
      <c r="K617" s="12">
        <v>2</v>
      </c>
      <c r="N617" s="24">
        <v>0.18</v>
      </c>
      <c r="O617" s="12">
        <v>3</v>
      </c>
      <c r="R617" s="24">
        <v>0.05</v>
      </c>
      <c r="S617">
        <v>0.05</v>
      </c>
      <c r="T617">
        <v>-1</v>
      </c>
      <c r="U617">
        <v>-1</v>
      </c>
      <c r="V617" t="s">
        <v>329</v>
      </c>
      <c r="W617" s="4" t="s">
        <v>292</v>
      </c>
      <c r="X617" s="4" t="s">
        <v>303</v>
      </c>
      <c r="Y617" t="s">
        <v>291</v>
      </c>
      <c r="Z617" s="4" t="s">
        <v>302</v>
      </c>
      <c r="AA617" s="4" t="s">
        <v>341</v>
      </c>
      <c r="AB617" s="4" t="s">
        <v>342</v>
      </c>
    </row>
    <row r="618" spans="1:28" x14ac:dyDescent="0.25">
      <c r="A618">
        <v>72</v>
      </c>
      <c r="B618" t="s">
        <v>287</v>
      </c>
      <c r="C618">
        <v>2</v>
      </c>
      <c r="D618">
        <v>2</v>
      </c>
      <c r="E618" t="s">
        <v>213</v>
      </c>
      <c r="F618" t="s">
        <v>224</v>
      </c>
      <c r="G618" t="s">
        <v>314</v>
      </c>
      <c r="H618" t="s">
        <v>312</v>
      </c>
      <c r="I618" t="s">
        <v>273</v>
      </c>
      <c r="J618" t="s">
        <v>217</v>
      </c>
      <c r="K618" s="12">
        <v>2</v>
      </c>
      <c r="N618" s="24">
        <v>0.05</v>
      </c>
      <c r="O618" s="12">
        <v>3</v>
      </c>
      <c r="R618" s="24">
        <v>0.02</v>
      </c>
      <c r="S618">
        <v>0.05</v>
      </c>
      <c r="T618">
        <v>-1</v>
      </c>
      <c r="U618">
        <v>-1</v>
      </c>
      <c r="V618" t="s">
        <v>329</v>
      </c>
      <c r="W618" s="4" t="s">
        <v>292</v>
      </c>
      <c r="X618" s="4" t="s">
        <v>303</v>
      </c>
      <c r="Y618" t="s">
        <v>291</v>
      </c>
      <c r="Z618" s="4" t="s">
        <v>302</v>
      </c>
      <c r="AA618" s="4" t="s">
        <v>341</v>
      </c>
      <c r="AB618" s="4" t="s">
        <v>342</v>
      </c>
    </row>
    <row r="619" spans="1:28" x14ac:dyDescent="0.25">
      <c r="A619">
        <v>72</v>
      </c>
      <c r="B619" t="s">
        <v>287</v>
      </c>
      <c r="C619">
        <v>2</v>
      </c>
      <c r="D619">
        <v>2</v>
      </c>
      <c r="E619" t="s">
        <v>213</v>
      </c>
      <c r="F619" t="s">
        <v>224</v>
      </c>
      <c r="G619" t="s">
        <v>314</v>
      </c>
      <c r="H619" t="s">
        <v>312</v>
      </c>
      <c r="I619" t="s">
        <v>273</v>
      </c>
      <c r="J619" t="s">
        <v>53</v>
      </c>
      <c r="K619" s="12">
        <v>2</v>
      </c>
      <c r="N619" s="24">
        <v>0.18</v>
      </c>
      <c r="O619" s="12">
        <v>4</v>
      </c>
      <c r="R619" s="24">
        <v>0.16</v>
      </c>
      <c r="S619" t="s">
        <v>52</v>
      </c>
      <c r="T619">
        <v>0</v>
      </c>
      <c r="U619">
        <v>0</v>
      </c>
      <c r="V619" t="s">
        <v>332</v>
      </c>
      <c r="W619" s="4" t="s">
        <v>292</v>
      </c>
      <c r="X619" s="4" t="s">
        <v>303</v>
      </c>
      <c r="Y619" s="4" t="s">
        <v>293</v>
      </c>
      <c r="Z619" s="4" t="s">
        <v>304</v>
      </c>
      <c r="AA619" s="4" t="s">
        <v>341</v>
      </c>
      <c r="AB619" s="4" t="s">
        <v>342</v>
      </c>
    </row>
    <row r="620" spans="1:28" x14ac:dyDescent="0.25">
      <c r="A620">
        <v>72</v>
      </c>
      <c r="B620" t="s">
        <v>287</v>
      </c>
      <c r="C620">
        <v>2</v>
      </c>
      <c r="D620">
        <v>2</v>
      </c>
      <c r="E620" t="s">
        <v>213</v>
      </c>
      <c r="F620" t="s">
        <v>224</v>
      </c>
      <c r="G620" t="s">
        <v>314</v>
      </c>
      <c r="H620" t="s">
        <v>312</v>
      </c>
      <c r="I620" t="s">
        <v>273</v>
      </c>
      <c r="J620" t="s">
        <v>217</v>
      </c>
      <c r="K620" s="12">
        <v>2</v>
      </c>
      <c r="N620" s="24">
        <v>0.05</v>
      </c>
      <c r="O620" s="12">
        <v>4</v>
      </c>
      <c r="R620" s="24">
        <v>0.05</v>
      </c>
      <c r="S620" t="s">
        <v>52</v>
      </c>
      <c r="T620">
        <v>0</v>
      </c>
      <c r="U620">
        <v>0</v>
      </c>
      <c r="V620" t="s">
        <v>332</v>
      </c>
      <c r="W620" s="4" t="s">
        <v>292</v>
      </c>
      <c r="X620" s="4" t="s">
        <v>303</v>
      </c>
      <c r="Y620" s="4" t="s">
        <v>293</v>
      </c>
      <c r="Z620" s="4" t="s">
        <v>304</v>
      </c>
      <c r="AA620" s="4" t="s">
        <v>341</v>
      </c>
      <c r="AB620" s="4" t="s">
        <v>342</v>
      </c>
    </row>
    <row r="621" spans="1:28" x14ac:dyDescent="0.25">
      <c r="A621">
        <v>72</v>
      </c>
      <c r="B621" t="s">
        <v>287</v>
      </c>
      <c r="C621">
        <v>2</v>
      </c>
      <c r="D621">
        <v>2</v>
      </c>
      <c r="E621" t="s">
        <v>213</v>
      </c>
      <c r="F621" t="s">
        <v>224</v>
      </c>
      <c r="G621" t="s">
        <v>314</v>
      </c>
      <c r="H621" t="s">
        <v>312</v>
      </c>
      <c r="I621" t="s">
        <v>273</v>
      </c>
      <c r="J621" t="s">
        <v>53</v>
      </c>
      <c r="K621" s="12">
        <v>3</v>
      </c>
      <c r="N621" s="24">
        <v>0.05</v>
      </c>
      <c r="O621" s="12">
        <v>4</v>
      </c>
      <c r="R621" s="24">
        <v>0.16</v>
      </c>
      <c r="S621">
        <v>0.05</v>
      </c>
      <c r="T621">
        <v>-1</v>
      </c>
      <c r="U621">
        <v>-1</v>
      </c>
      <c r="V621" t="s">
        <v>330</v>
      </c>
      <c r="W621" t="s">
        <v>291</v>
      </c>
      <c r="X621" s="4" t="s">
        <v>302</v>
      </c>
      <c r="Y621" s="4" t="s">
        <v>293</v>
      </c>
      <c r="Z621" s="4" t="s">
        <v>304</v>
      </c>
      <c r="AA621" s="4" t="s">
        <v>341</v>
      </c>
      <c r="AB621" s="4" t="s">
        <v>342</v>
      </c>
    </row>
    <row r="622" spans="1:28" x14ac:dyDescent="0.25">
      <c r="A622">
        <v>72</v>
      </c>
      <c r="B622" t="s">
        <v>287</v>
      </c>
      <c r="C622">
        <v>2</v>
      </c>
      <c r="D622">
        <v>2</v>
      </c>
      <c r="E622" t="s">
        <v>213</v>
      </c>
      <c r="F622" t="s">
        <v>224</v>
      </c>
      <c r="G622" t="s">
        <v>314</v>
      </c>
      <c r="H622" t="s">
        <v>312</v>
      </c>
      <c r="I622" t="s">
        <v>273</v>
      </c>
      <c r="J622" t="s">
        <v>217</v>
      </c>
      <c r="K622" s="12">
        <v>3</v>
      </c>
      <c r="N622" s="24">
        <v>0.02</v>
      </c>
      <c r="O622" s="12">
        <v>4</v>
      </c>
      <c r="R622" s="24">
        <v>0.05</v>
      </c>
      <c r="S622">
        <v>0.05</v>
      </c>
      <c r="T622">
        <v>-1</v>
      </c>
      <c r="U622">
        <v>-1</v>
      </c>
      <c r="V622" t="s">
        <v>330</v>
      </c>
      <c r="W622" t="s">
        <v>291</v>
      </c>
      <c r="X622" s="4" t="s">
        <v>302</v>
      </c>
      <c r="Y622" s="4" t="s">
        <v>293</v>
      </c>
      <c r="Z622" s="4" t="s">
        <v>304</v>
      </c>
      <c r="AA622" s="4" t="s">
        <v>341</v>
      </c>
      <c r="AB622" s="4" t="s">
        <v>342</v>
      </c>
    </row>
    <row r="623" spans="1:28" x14ac:dyDescent="0.25">
      <c r="A623">
        <v>72</v>
      </c>
      <c r="B623" t="s">
        <v>287</v>
      </c>
      <c r="C623">
        <v>1</v>
      </c>
      <c r="D623">
        <v>2</v>
      </c>
      <c r="E623" t="s">
        <v>213</v>
      </c>
      <c r="F623" t="s">
        <v>224</v>
      </c>
      <c r="G623" t="s">
        <v>315</v>
      </c>
      <c r="H623" t="s">
        <v>312</v>
      </c>
      <c r="I623" t="s">
        <v>273</v>
      </c>
      <c r="J623" t="s">
        <v>53</v>
      </c>
      <c r="K623" s="12">
        <v>1</v>
      </c>
      <c r="N623" s="24">
        <v>0.05</v>
      </c>
      <c r="O623" s="12">
        <v>2</v>
      </c>
      <c r="R623" s="24">
        <v>0.06</v>
      </c>
      <c r="S623" t="s">
        <v>52</v>
      </c>
      <c r="T623">
        <v>0</v>
      </c>
      <c r="U623">
        <v>0</v>
      </c>
      <c r="V623" t="s">
        <v>325</v>
      </c>
      <c r="W623" t="s">
        <v>263</v>
      </c>
      <c r="X623" t="s">
        <v>301</v>
      </c>
      <c r="Y623" s="4" t="s">
        <v>292</v>
      </c>
      <c r="Z623" s="4" t="s">
        <v>303</v>
      </c>
      <c r="AA623" s="4" t="s">
        <v>343</v>
      </c>
      <c r="AB623" s="4" t="s">
        <v>344</v>
      </c>
    </row>
    <row r="624" spans="1:28" x14ac:dyDescent="0.25">
      <c r="A624">
        <v>72</v>
      </c>
      <c r="B624" t="s">
        <v>287</v>
      </c>
      <c r="C624">
        <v>1</v>
      </c>
      <c r="D624">
        <v>2</v>
      </c>
      <c r="E624" t="s">
        <v>213</v>
      </c>
      <c r="F624" t="s">
        <v>224</v>
      </c>
      <c r="G624" t="s">
        <v>315</v>
      </c>
      <c r="H624" t="s">
        <v>312</v>
      </c>
      <c r="I624" t="s">
        <v>273</v>
      </c>
      <c r="J624" t="s">
        <v>217</v>
      </c>
      <c r="K624" s="12">
        <v>1</v>
      </c>
      <c r="N624" s="24">
        <v>0.01</v>
      </c>
      <c r="O624" s="12">
        <v>2</v>
      </c>
      <c r="R624" s="24">
        <v>0.01</v>
      </c>
      <c r="S624" t="s">
        <v>52</v>
      </c>
      <c r="T624">
        <v>0</v>
      </c>
      <c r="U624">
        <v>0</v>
      </c>
      <c r="V624" t="s">
        <v>325</v>
      </c>
      <c r="W624" t="s">
        <v>263</v>
      </c>
      <c r="X624" t="s">
        <v>301</v>
      </c>
      <c r="Y624" s="4" t="s">
        <v>292</v>
      </c>
      <c r="Z624" s="4" t="s">
        <v>303</v>
      </c>
      <c r="AA624" s="4" t="s">
        <v>343</v>
      </c>
      <c r="AB624" s="4" t="s">
        <v>344</v>
      </c>
    </row>
    <row r="625" spans="1:28" x14ac:dyDescent="0.25">
      <c r="A625">
        <v>72</v>
      </c>
      <c r="B625" t="s">
        <v>287</v>
      </c>
      <c r="C625">
        <v>1</v>
      </c>
      <c r="D625">
        <v>2</v>
      </c>
      <c r="E625" t="s">
        <v>213</v>
      </c>
      <c r="F625" t="s">
        <v>224</v>
      </c>
      <c r="G625" t="s">
        <v>315</v>
      </c>
      <c r="H625" t="s">
        <v>312</v>
      </c>
      <c r="I625" t="s">
        <v>273</v>
      </c>
      <c r="J625" t="s">
        <v>53</v>
      </c>
      <c r="K625" s="12">
        <v>1</v>
      </c>
      <c r="N625" s="24">
        <v>0.05</v>
      </c>
      <c r="O625" s="12">
        <v>3</v>
      </c>
      <c r="R625" s="24">
        <v>0.02</v>
      </c>
      <c r="S625">
        <v>0.05</v>
      </c>
      <c r="T625">
        <v>-1</v>
      </c>
      <c r="U625">
        <v>-1</v>
      </c>
      <c r="V625" t="s">
        <v>328</v>
      </c>
      <c r="W625" t="s">
        <v>263</v>
      </c>
      <c r="X625" t="s">
        <v>301</v>
      </c>
      <c r="Y625" t="s">
        <v>291</v>
      </c>
      <c r="Z625" s="4" t="s">
        <v>302</v>
      </c>
      <c r="AA625" s="4" t="s">
        <v>343</v>
      </c>
      <c r="AB625" s="4" t="s">
        <v>344</v>
      </c>
    </row>
    <row r="626" spans="1:28" x14ac:dyDescent="0.25">
      <c r="A626">
        <v>72</v>
      </c>
      <c r="B626" t="s">
        <v>287</v>
      </c>
      <c r="C626">
        <v>1</v>
      </c>
      <c r="D626">
        <v>2</v>
      </c>
      <c r="E626" t="s">
        <v>213</v>
      </c>
      <c r="F626" t="s">
        <v>224</v>
      </c>
      <c r="G626" t="s">
        <v>315</v>
      </c>
      <c r="H626" t="s">
        <v>312</v>
      </c>
      <c r="I626" t="s">
        <v>273</v>
      </c>
      <c r="J626" t="s">
        <v>217</v>
      </c>
      <c r="K626" s="12">
        <v>1</v>
      </c>
      <c r="N626" s="24">
        <v>0.01</v>
      </c>
      <c r="O626" s="12">
        <v>3</v>
      </c>
      <c r="R626" s="24">
        <v>0.01</v>
      </c>
      <c r="S626">
        <v>0.05</v>
      </c>
      <c r="T626">
        <v>-1</v>
      </c>
      <c r="U626">
        <v>-1</v>
      </c>
      <c r="V626" t="s">
        <v>328</v>
      </c>
      <c r="W626" t="s">
        <v>263</v>
      </c>
      <c r="X626" t="s">
        <v>301</v>
      </c>
      <c r="Y626" t="s">
        <v>291</v>
      </c>
      <c r="Z626" s="4" t="s">
        <v>302</v>
      </c>
      <c r="AA626" s="4" t="s">
        <v>343</v>
      </c>
      <c r="AB626" s="4" t="s">
        <v>344</v>
      </c>
    </row>
    <row r="627" spans="1:28" x14ac:dyDescent="0.25">
      <c r="A627">
        <v>72</v>
      </c>
      <c r="B627" t="s">
        <v>287</v>
      </c>
      <c r="C627">
        <v>1</v>
      </c>
      <c r="D627">
        <v>2</v>
      </c>
      <c r="E627" t="s">
        <v>213</v>
      </c>
      <c r="F627" t="s">
        <v>224</v>
      </c>
      <c r="G627" t="s">
        <v>315</v>
      </c>
      <c r="H627" t="s">
        <v>312</v>
      </c>
      <c r="I627" t="s">
        <v>273</v>
      </c>
      <c r="J627" t="s">
        <v>53</v>
      </c>
      <c r="K627" s="12">
        <v>1</v>
      </c>
      <c r="N627" s="24">
        <v>0.05</v>
      </c>
      <c r="O627" s="12">
        <v>4</v>
      </c>
      <c r="R627" s="24">
        <v>0.02</v>
      </c>
      <c r="S627">
        <v>0.05</v>
      </c>
      <c r="T627">
        <v>-1</v>
      </c>
      <c r="U627">
        <v>-1</v>
      </c>
      <c r="V627" t="s">
        <v>326</v>
      </c>
      <c r="W627" t="s">
        <v>263</v>
      </c>
      <c r="X627" t="s">
        <v>301</v>
      </c>
      <c r="Y627" s="4" t="s">
        <v>293</v>
      </c>
      <c r="Z627" s="4" t="s">
        <v>304</v>
      </c>
      <c r="AA627" s="4" t="s">
        <v>343</v>
      </c>
      <c r="AB627" s="4" t="s">
        <v>344</v>
      </c>
    </row>
    <row r="628" spans="1:28" x14ac:dyDescent="0.25">
      <c r="A628">
        <v>72</v>
      </c>
      <c r="B628" t="s">
        <v>287</v>
      </c>
      <c r="C628">
        <v>1</v>
      </c>
      <c r="D628">
        <v>2</v>
      </c>
      <c r="E628" t="s">
        <v>213</v>
      </c>
      <c r="F628" t="s">
        <v>224</v>
      </c>
      <c r="G628" t="s">
        <v>315</v>
      </c>
      <c r="H628" t="s">
        <v>312</v>
      </c>
      <c r="I628" t="s">
        <v>273</v>
      </c>
      <c r="J628" t="s">
        <v>217</v>
      </c>
      <c r="K628" s="12">
        <v>1</v>
      </c>
      <c r="N628" s="24">
        <v>0.01</v>
      </c>
      <c r="O628" s="12">
        <v>4</v>
      </c>
      <c r="R628" s="24">
        <v>0.01</v>
      </c>
      <c r="S628">
        <v>0.05</v>
      </c>
      <c r="T628">
        <v>-1</v>
      </c>
      <c r="U628">
        <v>-1</v>
      </c>
      <c r="V628" t="s">
        <v>326</v>
      </c>
      <c r="W628" t="s">
        <v>263</v>
      </c>
      <c r="X628" t="s">
        <v>301</v>
      </c>
      <c r="Y628" s="4" t="s">
        <v>293</v>
      </c>
      <c r="Z628" s="4" t="s">
        <v>304</v>
      </c>
      <c r="AA628" s="4" t="s">
        <v>343</v>
      </c>
      <c r="AB628" s="4" t="s">
        <v>344</v>
      </c>
    </row>
    <row r="629" spans="1:28" x14ac:dyDescent="0.25">
      <c r="A629">
        <v>72</v>
      </c>
      <c r="B629" t="s">
        <v>287</v>
      </c>
      <c r="C629">
        <v>1</v>
      </c>
      <c r="D629">
        <v>2</v>
      </c>
      <c r="E629" t="s">
        <v>213</v>
      </c>
      <c r="F629" t="s">
        <v>224</v>
      </c>
      <c r="G629" t="s">
        <v>315</v>
      </c>
      <c r="H629" t="s">
        <v>312</v>
      </c>
      <c r="I629" t="s">
        <v>273</v>
      </c>
      <c r="J629" t="s">
        <v>53</v>
      </c>
      <c r="K629" s="12">
        <v>2</v>
      </c>
      <c r="N629" s="24">
        <v>0.06</v>
      </c>
      <c r="O629" s="12">
        <v>3</v>
      </c>
      <c r="R629" s="24">
        <v>0.02</v>
      </c>
      <c r="S629">
        <v>0.05</v>
      </c>
      <c r="T629">
        <v>-1</v>
      </c>
      <c r="U629">
        <v>-1</v>
      </c>
      <c r="V629" t="s">
        <v>329</v>
      </c>
      <c r="W629" s="4" t="s">
        <v>292</v>
      </c>
      <c r="X629" s="4" t="s">
        <v>303</v>
      </c>
      <c r="Y629" t="s">
        <v>291</v>
      </c>
      <c r="Z629" s="4" t="s">
        <v>302</v>
      </c>
      <c r="AA629" s="4" t="s">
        <v>343</v>
      </c>
      <c r="AB629" s="4" t="s">
        <v>344</v>
      </c>
    </row>
    <row r="630" spans="1:28" x14ac:dyDescent="0.25">
      <c r="A630">
        <v>72</v>
      </c>
      <c r="B630" t="s">
        <v>287</v>
      </c>
      <c r="C630">
        <v>1</v>
      </c>
      <c r="D630">
        <v>2</v>
      </c>
      <c r="E630" t="s">
        <v>213</v>
      </c>
      <c r="F630" t="s">
        <v>224</v>
      </c>
      <c r="G630" t="s">
        <v>315</v>
      </c>
      <c r="H630" t="s">
        <v>312</v>
      </c>
      <c r="I630" t="s">
        <v>273</v>
      </c>
      <c r="J630" t="s">
        <v>217</v>
      </c>
      <c r="K630" s="12">
        <v>2</v>
      </c>
      <c r="N630" s="24">
        <v>0.01</v>
      </c>
      <c r="O630" s="12">
        <v>3</v>
      </c>
      <c r="R630" s="24">
        <v>0.01</v>
      </c>
      <c r="S630">
        <v>0.05</v>
      </c>
      <c r="T630">
        <v>-1</v>
      </c>
      <c r="U630">
        <v>-1</v>
      </c>
      <c r="V630" t="s">
        <v>329</v>
      </c>
      <c r="W630" s="4" t="s">
        <v>292</v>
      </c>
      <c r="X630" s="4" t="s">
        <v>303</v>
      </c>
      <c r="Y630" t="s">
        <v>291</v>
      </c>
      <c r="Z630" s="4" t="s">
        <v>302</v>
      </c>
      <c r="AA630" s="4" t="s">
        <v>343</v>
      </c>
      <c r="AB630" s="4" t="s">
        <v>344</v>
      </c>
    </row>
    <row r="631" spans="1:28" x14ac:dyDescent="0.25">
      <c r="A631">
        <v>72</v>
      </c>
      <c r="B631" t="s">
        <v>287</v>
      </c>
      <c r="C631">
        <v>1</v>
      </c>
      <c r="D631">
        <v>2</v>
      </c>
      <c r="E631" t="s">
        <v>213</v>
      </c>
      <c r="F631" t="s">
        <v>224</v>
      </c>
      <c r="G631" t="s">
        <v>315</v>
      </c>
      <c r="H631" t="s">
        <v>312</v>
      </c>
      <c r="I631" t="s">
        <v>273</v>
      </c>
      <c r="J631" t="s">
        <v>53</v>
      </c>
      <c r="K631" s="12">
        <v>2</v>
      </c>
      <c r="N631" s="24">
        <v>0.06</v>
      </c>
      <c r="O631" s="12">
        <v>4</v>
      </c>
      <c r="R631" s="24">
        <v>0.02</v>
      </c>
      <c r="S631">
        <v>0.05</v>
      </c>
      <c r="T631">
        <v>-1</v>
      </c>
      <c r="U631">
        <v>-1</v>
      </c>
      <c r="V631" t="s">
        <v>327</v>
      </c>
      <c r="W631" s="4" t="s">
        <v>292</v>
      </c>
      <c r="X631" s="4" t="s">
        <v>303</v>
      </c>
      <c r="Y631" s="4" t="s">
        <v>293</v>
      </c>
      <c r="Z631" s="4" t="s">
        <v>304</v>
      </c>
      <c r="AA631" s="4" t="s">
        <v>343</v>
      </c>
      <c r="AB631" s="4" t="s">
        <v>344</v>
      </c>
    </row>
    <row r="632" spans="1:28" x14ac:dyDescent="0.25">
      <c r="A632">
        <v>72</v>
      </c>
      <c r="B632" t="s">
        <v>287</v>
      </c>
      <c r="C632">
        <v>1</v>
      </c>
      <c r="D632">
        <v>2</v>
      </c>
      <c r="E632" t="s">
        <v>213</v>
      </c>
      <c r="F632" t="s">
        <v>224</v>
      </c>
      <c r="G632" t="s">
        <v>315</v>
      </c>
      <c r="H632" t="s">
        <v>312</v>
      </c>
      <c r="I632" t="s">
        <v>273</v>
      </c>
      <c r="J632" t="s">
        <v>217</v>
      </c>
      <c r="K632" s="12">
        <v>2</v>
      </c>
      <c r="N632" s="24">
        <v>0.01</v>
      </c>
      <c r="O632" s="12">
        <v>4</v>
      </c>
      <c r="R632" s="24">
        <v>0.01</v>
      </c>
      <c r="S632">
        <v>0.05</v>
      </c>
      <c r="T632">
        <v>-1</v>
      </c>
      <c r="U632">
        <v>-1</v>
      </c>
      <c r="V632" t="s">
        <v>327</v>
      </c>
      <c r="W632" s="4" t="s">
        <v>292</v>
      </c>
      <c r="X632" s="4" t="s">
        <v>303</v>
      </c>
      <c r="Y632" s="4" t="s">
        <v>293</v>
      </c>
      <c r="Z632" s="4" t="s">
        <v>304</v>
      </c>
      <c r="AA632" s="4" t="s">
        <v>343</v>
      </c>
      <c r="AB632" s="4" t="s">
        <v>344</v>
      </c>
    </row>
    <row r="633" spans="1:28" x14ac:dyDescent="0.25">
      <c r="A633">
        <v>72</v>
      </c>
      <c r="B633" t="s">
        <v>287</v>
      </c>
      <c r="C633">
        <v>1</v>
      </c>
      <c r="D633">
        <v>2</v>
      </c>
      <c r="E633" t="s">
        <v>213</v>
      </c>
      <c r="F633" t="s">
        <v>224</v>
      </c>
      <c r="G633" t="s">
        <v>315</v>
      </c>
      <c r="H633" t="s">
        <v>312</v>
      </c>
      <c r="I633" t="s">
        <v>273</v>
      </c>
      <c r="J633" t="s">
        <v>53</v>
      </c>
      <c r="K633" s="12">
        <v>3</v>
      </c>
      <c r="N633" s="24">
        <v>0.02</v>
      </c>
      <c r="O633" s="12">
        <v>4</v>
      </c>
      <c r="R633" s="24">
        <v>0.02</v>
      </c>
      <c r="S633" t="s">
        <v>52</v>
      </c>
      <c r="T633">
        <v>0</v>
      </c>
      <c r="U633">
        <v>0</v>
      </c>
      <c r="V633" t="s">
        <v>330</v>
      </c>
      <c r="W633" t="s">
        <v>291</v>
      </c>
      <c r="X633" s="4" t="s">
        <v>302</v>
      </c>
      <c r="Y633" s="4" t="s">
        <v>293</v>
      </c>
      <c r="Z633" s="4" t="s">
        <v>304</v>
      </c>
      <c r="AA633" s="4" t="s">
        <v>343</v>
      </c>
      <c r="AB633" s="4" t="s">
        <v>344</v>
      </c>
    </row>
    <row r="634" spans="1:28" x14ac:dyDescent="0.25">
      <c r="A634">
        <v>72</v>
      </c>
      <c r="B634" t="s">
        <v>287</v>
      </c>
      <c r="C634">
        <v>1</v>
      </c>
      <c r="D634">
        <v>2</v>
      </c>
      <c r="E634" t="s">
        <v>213</v>
      </c>
      <c r="F634" t="s">
        <v>224</v>
      </c>
      <c r="G634" t="s">
        <v>315</v>
      </c>
      <c r="H634" t="s">
        <v>312</v>
      </c>
      <c r="I634" t="s">
        <v>273</v>
      </c>
      <c r="J634" t="s">
        <v>217</v>
      </c>
      <c r="K634" s="12">
        <v>3</v>
      </c>
      <c r="N634" s="24">
        <v>0.01</v>
      </c>
      <c r="O634" s="12">
        <v>4</v>
      </c>
      <c r="R634" s="24">
        <v>0.01</v>
      </c>
      <c r="S634" t="s">
        <v>52</v>
      </c>
      <c r="T634">
        <v>0</v>
      </c>
      <c r="U634">
        <v>0</v>
      </c>
      <c r="V634" t="s">
        <v>330</v>
      </c>
      <c r="W634" t="s">
        <v>291</v>
      </c>
      <c r="X634" s="4" t="s">
        <v>302</v>
      </c>
      <c r="Y634" s="4" t="s">
        <v>293</v>
      </c>
      <c r="Z634" s="4" t="s">
        <v>304</v>
      </c>
      <c r="AA634" s="4" t="s">
        <v>343</v>
      </c>
      <c r="AB634" s="4" t="s">
        <v>344</v>
      </c>
    </row>
    <row r="635" spans="1:28" x14ac:dyDescent="0.25">
      <c r="A635">
        <v>72</v>
      </c>
      <c r="B635" t="s">
        <v>287</v>
      </c>
      <c r="C635">
        <v>2</v>
      </c>
      <c r="D635">
        <v>2</v>
      </c>
      <c r="E635" t="s">
        <v>213</v>
      </c>
      <c r="F635" t="s">
        <v>224</v>
      </c>
      <c r="G635" t="s">
        <v>315</v>
      </c>
      <c r="H635" t="s">
        <v>312</v>
      </c>
      <c r="I635" t="s">
        <v>273</v>
      </c>
      <c r="J635" t="s">
        <v>53</v>
      </c>
      <c r="K635" s="12">
        <v>1</v>
      </c>
      <c r="N635" s="24">
        <v>0.03</v>
      </c>
      <c r="O635" s="12">
        <v>2</v>
      </c>
      <c r="R635" s="24">
        <v>0.01</v>
      </c>
      <c r="S635" t="s">
        <v>52</v>
      </c>
      <c r="T635">
        <v>0</v>
      </c>
      <c r="U635">
        <v>0</v>
      </c>
      <c r="V635" t="s">
        <v>325</v>
      </c>
      <c r="W635" t="s">
        <v>263</v>
      </c>
      <c r="X635" t="s">
        <v>301</v>
      </c>
      <c r="Y635" s="4" t="s">
        <v>292</v>
      </c>
      <c r="Z635" s="4" t="s">
        <v>303</v>
      </c>
      <c r="AA635" s="4" t="s">
        <v>343</v>
      </c>
      <c r="AB635" s="4" t="s">
        <v>344</v>
      </c>
    </row>
    <row r="636" spans="1:28" x14ac:dyDescent="0.25">
      <c r="A636">
        <v>72</v>
      </c>
      <c r="B636" t="s">
        <v>287</v>
      </c>
      <c r="C636">
        <v>2</v>
      </c>
      <c r="D636">
        <v>2</v>
      </c>
      <c r="E636" t="s">
        <v>213</v>
      </c>
      <c r="F636" t="s">
        <v>224</v>
      </c>
      <c r="G636" t="s">
        <v>315</v>
      </c>
      <c r="H636" t="s">
        <v>312</v>
      </c>
      <c r="I636" t="s">
        <v>273</v>
      </c>
      <c r="J636" t="s">
        <v>217</v>
      </c>
      <c r="K636" s="12">
        <v>1</v>
      </c>
      <c r="N636" s="24">
        <v>0.01</v>
      </c>
      <c r="O636" s="12">
        <v>2</v>
      </c>
      <c r="R636" s="24">
        <v>0.01</v>
      </c>
      <c r="S636" t="s">
        <v>52</v>
      </c>
      <c r="T636">
        <v>0</v>
      </c>
      <c r="U636">
        <v>0</v>
      </c>
      <c r="V636" t="s">
        <v>325</v>
      </c>
      <c r="W636" t="s">
        <v>263</v>
      </c>
      <c r="X636" t="s">
        <v>301</v>
      </c>
      <c r="Y636" s="4" t="s">
        <v>292</v>
      </c>
      <c r="Z636" s="4" t="s">
        <v>303</v>
      </c>
      <c r="AA636" s="4" t="s">
        <v>343</v>
      </c>
      <c r="AB636" s="4" t="s">
        <v>344</v>
      </c>
    </row>
    <row r="637" spans="1:28" x14ac:dyDescent="0.25">
      <c r="A637">
        <v>72</v>
      </c>
      <c r="B637" t="s">
        <v>287</v>
      </c>
      <c r="C637">
        <v>2</v>
      </c>
      <c r="D637">
        <v>2</v>
      </c>
      <c r="E637" t="s">
        <v>213</v>
      </c>
      <c r="F637" t="s">
        <v>224</v>
      </c>
      <c r="G637" t="s">
        <v>315</v>
      </c>
      <c r="H637" t="s">
        <v>312</v>
      </c>
      <c r="I637" t="s">
        <v>273</v>
      </c>
      <c r="J637" t="s">
        <v>53</v>
      </c>
      <c r="K637" s="12">
        <v>1</v>
      </c>
      <c r="N637" s="24">
        <v>0.03</v>
      </c>
      <c r="O637" s="12">
        <v>3</v>
      </c>
      <c r="R637" s="24">
        <v>0</v>
      </c>
      <c r="S637" t="s">
        <v>52</v>
      </c>
      <c r="T637">
        <v>0</v>
      </c>
      <c r="U637">
        <v>0</v>
      </c>
      <c r="V637" t="s">
        <v>331</v>
      </c>
      <c r="W637" t="s">
        <v>263</v>
      </c>
      <c r="X637" t="s">
        <v>301</v>
      </c>
      <c r="Y637" t="s">
        <v>291</v>
      </c>
      <c r="Z637" s="4" t="s">
        <v>302</v>
      </c>
      <c r="AA637" s="4" t="s">
        <v>343</v>
      </c>
      <c r="AB637" s="4" t="s">
        <v>344</v>
      </c>
    </row>
    <row r="638" spans="1:28" x14ac:dyDescent="0.25">
      <c r="A638">
        <v>72</v>
      </c>
      <c r="B638" t="s">
        <v>287</v>
      </c>
      <c r="C638">
        <v>2</v>
      </c>
      <c r="D638">
        <v>2</v>
      </c>
      <c r="E638" t="s">
        <v>213</v>
      </c>
      <c r="F638" t="s">
        <v>224</v>
      </c>
      <c r="G638" t="s">
        <v>315</v>
      </c>
      <c r="H638" t="s">
        <v>312</v>
      </c>
      <c r="I638" t="s">
        <v>273</v>
      </c>
      <c r="J638" t="s">
        <v>217</v>
      </c>
      <c r="K638" s="12">
        <v>1</v>
      </c>
      <c r="N638" s="24">
        <v>0.01</v>
      </c>
      <c r="O638" s="12">
        <v>3</v>
      </c>
      <c r="R638" s="24">
        <v>0</v>
      </c>
      <c r="S638" t="s">
        <v>52</v>
      </c>
      <c r="T638">
        <v>0</v>
      </c>
      <c r="U638">
        <v>0</v>
      </c>
      <c r="V638" t="s">
        <v>331</v>
      </c>
      <c r="W638" t="s">
        <v>263</v>
      </c>
      <c r="X638" t="s">
        <v>301</v>
      </c>
      <c r="Y638" t="s">
        <v>291</v>
      </c>
      <c r="Z638" s="4" t="s">
        <v>302</v>
      </c>
      <c r="AA638" s="4" t="s">
        <v>343</v>
      </c>
      <c r="AB638" s="4" t="s">
        <v>344</v>
      </c>
    </row>
    <row r="639" spans="1:28" x14ac:dyDescent="0.25">
      <c r="A639">
        <v>72</v>
      </c>
      <c r="B639" t="s">
        <v>287</v>
      </c>
      <c r="C639">
        <v>2</v>
      </c>
      <c r="D639">
        <v>2</v>
      </c>
      <c r="E639" t="s">
        <v>213</v>
      </c>
      <c r="F639" t="s">
        <v>224</v>
      </c>
      <c r="G639" t="s">
        <v>315</v>
      </c>
      <c r="H639" t="s">
        <v>312</v>
      </c>
      <c r="I639" t="s">
        <v>273</v>
      </c>
      <c r="J639" t="s">
        <v>53</v>
      </c>
      <c r="K639" s="12">
        <v>1</v>
      </c>
      <c r="N639" s="24">
        <v>0.03</v>
      </c>
      <c r="O639" s="12">
        <v>4</v>
      </c>
      <c r="R639" s="24">
        <v>0.01</v>
      </c>
      <c r="S639" t="s">
        <v>52</v>
      </c>
      <c r="T639">
        <v>0</v>
      </c>
      <c r="U639">
        <v>0</v>
      </c>
      <c r="V639" t="s">
        <v>326</v>
      </c>
      <c r="W639" t="s">
        <v>263</v>
      </c>
      <c r="X639" t="s">
        <v>301</v>
      </c>
      <c r="Y639" s="4" t="s">
        <v>293</v>
      </c>
      <c r="Z639" s="4" t="s">
        <v>304</v>
      </c>
      <c r="AA639" s="4" t="s">
        <v>343</v>
      </c>
      <c r="AB639" s="4" t="s">
        <v>344</v>
      </c>
    </row>
    <row r="640" spans="1:28" x14ac:dyDescent="0.25">
      <c r="A640">
        <v>72</v>
      </c>
      <c r="B640" t="s">
        <v>287</v>
      </c>
      <c r="C640">
        <v>2</v>
      </c>
      <c r="D640">
        <v>2</v>
      </c>
      <c r="E640" t="s">
        <v>213</v>
      </c>
      <c r="F640" t="s">
        <v>224</v>
      </c>
      <c r="G640" t="s">
        <v>315</v>
      </c>
      <c r="H640" t="s">
        <v>312</v>
      </c>
      <c r="I640" t="s">
        <v>273</v>
      </c>
      <c r="J640" t="s">
        <v>217</v>
      </c>
      <c r="K640" s="12">
        <v>1</v>
      </c>
      <c r="N640" s="24">
        <v>0.01</v>
      </c>
      <c r="O640" s="12">
        <v>4</v>
      </c>
      <c r="R640" s="24">
        <v>0.01</v>
      </c>
      <c r="S640" t="s">
        <v>52</v>
      </c>
      <c r="T640">
        <v>0</v>
      </c>
      <c r="U640">
        <v>0</v>
      </c>
      <c r="V640" t="s">
        <v>326</v>
      </c>
      <c r="W640" t="s">
        <v>263</v>
      </c>
      <c r="X640" t="s">
        <v>301</v>
      </c>
      <c r="Y640" s="4" t="s">
        <v>293</v>
      </c>
      <c r="Z640" s="4" t="s">
        <v>304</v>
      </c>
      <c r="AA640" s="4" t="s">
        <v>343</v>
      </c>
      <c r="AB640" s="4" t="s">
        <v>344</v>
      </c>
    </row>
    <row r="641" spans="1:28" x14ac:dyDescent="0.25">
      <c r="A641">
        <v>72</v>
      </c>
      <c r="B641" t="s">
        <v>287</v>
      </c>
      <c r="C641">
        <v>2</v>
      </c>
      <c r="D641">
        <v>2</v>
      </c>
      <c r="E641" t="s">
        <v>213</v>
      </c>
      <c r="F641" t="s">
        <v>224</v>
      </c>
      <c r="G641" t="s">
        <v>315</v>
      </c>
      <c r="H641" t="s">
        <v>312</v>
      </c>
      <c r="I641" t="s">
        <v>273</v>
      </c>
      <c r="J641" t="s">
        <v>53</v>
      </c>
      <c r="K641" s="12">
        <v>2</v>
      </c>
      <c r="N641" s="24">
        <v>0.01</v>
      </c>
      <c r="O641" s="12">
        <v>3</v>
      </c>
      <c r="R641" s="24">
        <v>0</v>
      </c>
      <c r="S641" t="s">
        <v>52</v>
      </c>
      <c r="T641">
        <v>0</v>
      </c>
      <c r="U641">
        <v>0</v>
      </c>
      <c r="V641" t="s">
        <v>329</v>
      </c>
      <c r="W641" s="4" t="s">
        <v>292</v>
      </c>
      <c r="X641" s="4" t="s">
        <v>303</v>
      </c>
      <c r="Y641" t="s">
        <v>291</v>
      </c>
      <c r="Z641" s="4" t="s">
        <v>302</v>
      </c>
      <c r="AA641" s="4" t="s">
        <v>343</v>
      </c>
      <c r="AB641" s="4" t="s">
        <v>344</v>
      </c>
    </row>
    <row r="642" spans="1:28" x14ac:dyDescent="0.25">
      <c r="A642">
        <v>72</v>
      </c>
      <c r="B642" t="s">
        <v>287</v>
      </c>
      <c r="C642">
        <v>2</v>
      </c>
      <c r="D642">
        <v>2</v>
      </c>
      <c r="E642" t="s">
        <v>213</v>
      </c>
      <c r="F642" t="s">
        <v>224</v>
      </c>
      <c r="G642" t="s">
        <v>315</v>
      </c>
      <c r="H642" t="s">
        <v>312</v>
      </c>
      <c r="I642" t="s">
        <v>273</v>
      </c>
      <c r="J642" t="s">
        <v>217</v>
      </c>
      <c r="K642" s="12">
        <v>2</v>
      </c>
      <c r="N642" s="24">
        <v>0.01</v>
      </c>
      <c r="O642" s="12">
        <v>3</v>
      </c>
      <c r="R642" s="24">
        <v>0</v>
      </c>
      <c r="S642" t="s">
        <v>52</v>
      </c>
      <c r="T642">
        <v>0</v>
      </c>
      <c r="U642">
        <v>0</v>
      </c>
      <c r="V642" t="s">
        <v>329</v>
      </c>
      <c r="W642" s="4" t="s">
        <v>292</v>
      </c>
      <c r="X642" s="4" t="s">
        <v>303</v>
      </c>
      <c r="Y642" t="s">
        <v>291</v>
      </c>
      <c r="Z642" s="4" t="s">
        <v>302</v>
      </c>
      <c r="AA642" s="4" t="s">
        <v>343</v>
      </c>
      <c r="AB642" s="4" t="s">
        <v>344</v>
      </c>
    </row>
    <row r="643" spans="1:28" x14ac:dyDescent="0.25">
      <c r="A643">
        <v>72</v>
      </c>
      <c r="B643" t="s">
        <v>287</v>
      </c>
      <c r="C643">
        <v>2</v>
      </c>
      <c r="D643">
        <v>2</v>
      </c>
      <c r="E643" t="s">
        <v>213</v>
      </c>
      <c r="F643" t="s">
        <v>224</v>
      </c>
      <c r="G643" t="s">
        <v>315</v>
      </c>
      <c r="H643" t="s">
        <v>312</v>
      </c>
      <c r="I643" t="s">
        <v>273</v>
      </c>
      <c r="J643" t="s">
        <v>53</v>
      </c>
      <c r="K643" s="12">
        <v>2</v>
      </c>
      <c r="N643" s="24">
        <v>0.01</v>
      </c>
      <c r="O643" s="12">
        <v>4</v>
      </c>
      <c r="R643" s="24">
        <v>0.01</v>
      </c>
      <c r="S643" t="s">
        <v>52</v>
      </c>
      <c r="T643">
        <v>0</v>
      </c>
      <c r="U643">
        <v>0</v>
      </c>
      <c r="V643" t="s">
        <v>332</v>
      </c>
      <c r="W643" s="4" t="s">
        <v>292</v>
      </c>
      <c r="X643" s="4" t="s">
        <v>303</v>
      </c>
      <c r="Y643" s="4" t="s">
        <v>293</v>
      </c>
      <c r="Z643" s="4" t="s">
        <v>304</v>
      </c>
      <c r="AA643" s="4" t="s">
        <v>343</v>
      </c>
      <c r="AB643" s="4" t="s">
        <v>344</v>
      </c>
    </row>
    <row r="644" spans="1:28" x14ac:dyDescent="0.25">
      <c r="A644">
        <v>72</v>
      </c>
      <c r="B644" t="s">
        <v>287</v>
      </c>
      <c r="C644">
        <v>2</v>
      </c>
      <c r="D644">
        <v>2</v>
      </c>
      <c r="E644" t="s">
        <v>213</v>
      </c>
      <c r="F644" t="s">
        <v>224</v>
      </c>
      <c r="G644" t="s">
        <v>315</v>
      </c>
      <c r="H644" t="s">
        <v>312</v>
      </c>
      <c r="I644" t="s">
        <v>273</v>
      </c>
      <c r="J644" t="s">
        <v>217</v>
      </c>
      <c r="K644" s="12">
        <v>2</v>
      </c>
      <c r="N644" s="24">
        <v>0.01</v>
      </c>
      <c r="O644" s="12">
        <v>4</v>
      </c>
      <c r="R644" s="24">
        <v>0.01</v>
      </c>
      <c r="S644" t="s">
        <v>52</v>
      </c>
      <c r="T644">
        <v>0</v>
      </c>
      <c r="U644">
        <v>0</v>
      </c>
      <c r="V644" t="s">
        <v>332</v>
      </c>
      <c r="W644" s="4" t="s">
        <v>292</v>
      </c>
      <c r="X644" s="4" t="s">
        <v>303</v>
      </c>
      <c r="Y644" s="4" t="s">
        <v>293</v>
      </c>
      <c r="Z644" s="4" t="s">
        <v>304</v>
      </c>
      <c r="AA644" s="4" t="s">
        <v>343</v>
      </c>
      <c r="AB644" s="4" t="s">
        <v>344</v>
      </c>
    </row>
    <row r="645" spans="1:28" x14ac:dyDescent="0.25">
      <c r="A645">
        <v>72</v>
      </c>
      <c r="B645" t="s">
        <v>287</v>
      </c>
      <c r="C645">
        <v>2</v>
      </c>
      <c r="D645">
        <v>2</v>
      </c>
      <c r="E645" t="s">
        <v>213</v>
      </c>
      <c r="F645" t="s">
        <v>224</v>
      </c>
      <c r="G645" t="s">
        <v>315</v>
      </c>
      <c r="H645" t="s">
        <v>312</v>
      </c>
      <c r="I645" t="s">
        <v>273</v>
      </c>
      <c r="J645" t="s">
        <v>53</v>
      </c>
      <c r="K645" s="12">
        <v>3</v>
      </c>
      <c r="N645" s="24">
        <v>0</v>
      </c>
      <c r="O645" s="12">
        <v>4</v>
      </c>
      <c r="R645" s="24">
        <v>0.01</v>
      </c>
      <c r="S645" t="s">
        <v>52</v>
      </c>
      <c r="T645">
        <v>0</v>
      </c>
      <c r="U645">
        <v>0</v>
      </c>
      <c r="V645" t="s">
        <v>330</v>
      </c>
      <c r="W645" t="s">
        <v>291</v>
      </c>
      <c r="X645" s="4" t="s">
        <v>302</v>
      </c>
      <c r="Y645" s="4" t="s">
        <v>293</v>
      </c>
      <c r="Z645" s="4" t="s">
        <v>304</v>
      </c>
      <c r="AA645" s="4" t="s">
        <v>343</v>
      </c>
      <c r="AB645" s="4" t="s">
        <v>344</v>
      </c>
    </row>
    <row r="646" spans="1:28" x14ac:dyDescent="0.25">
      <c r="A646">
        <v>72</v>
      </c>
      <c r="B646" t="s">
        <v>287</v>
      </c>
      <c r="C646">
        <v>2</v>
      </c>
      <c r="D646">
        <v>2</v>
      </c>
      <c r="E646" t="s">
        <v>213</v>
      </c>
      <c r="F646" t="s">
        <v>224</v>
      </c>
      <c r="G646" t="s">
        <v>315</v>
      </c>
      <c r="H646" t="s">
        <v>312</v>
      </c>
      <c r="I646" t="s">
        <v>273</v>
      </c>
      <c r="J646" t="s">
        <v>217</v>
      </c>
      <c r="K646" s="12">
        <v>3</v>
      </c>
      <c r="N646" s="24">
        <v>0</v>
      </c>
      <c r="O646" s="12">
        <v>4</v>
      </c>
      <c r="R646" s="24">
        <v>0.01</v>
      </c>
      <c r="S646" t="s">
        <v>52</v>
      </c>
      <c r="T646">
        <v>0</v>
      </c>
      <c r="U646">
        <v>0</v>
      </c>
      <c r="V646" t="s">
        <v>330</v>
      </c>
      <c r="W646" t="s">
        <v>291</v>
      </c>
      <c r="X646" s="4" t="s">
        <v>302</v>
      </c>
      <c r="Y646" s="4" t="s">
        <v>293</v>
      </c>
      <c r="Z646" s="4" t="s">
        <v>304</v>
      </c>
      <c r="AA646" s="4" t="s">
        <v>343</v>
      </c>
      <c r="AB646" s="4" t="s">
        <v>344</v>
      </c>
    </row>
    <row r="647" spans="1:28" x14ac:dyDescent="0.25">
      <c r="A647">
        <v>72</v>
      </c>
      <c r="B647" t="s">
        <v>287</v>
      </c>
      <c r="C647">
        <v>1</v>
      </c>
      <c r="D647">
        <v>2</v>
      </c>
      <c r="E647" t="s">
        <v>213</v>
      </c>
      <c r="F647" t="s">
        <v>224</v>
      </c>
      <c r="G647" t="s">
        <v>316</v>
      </c>
      <c r="H647" t="s">
        <v>312</v>
      </c>
      <c r="I647" t="s">
        <v>273</v>
      </c>
      <c r="J647" t="s">
        <v>53</v>
      </c>
      <c r="K647" s="12">
        <v>1</v>
      </c>
      <c r="N647" s="24">
        <v>0.56000000000000005</v>
      </c>
      <c r="O647" s="12">
        <v>2</v>
      </c>
      <c r="R647" s="24">
        <v>0.55000000000000004</v>
      </c>
      <c r="S647" t="s">
        <v>52</v>
      </c>
      <c r="T647">
        <v>0</v>
      </c>
      <c r="U647">
        <v>0</v>
      </c>
      <c r="V647" t="s">
        <v>325</v>
      </c>
      <c r="W647" t="s">
        <v>263</v>
      </c>
      <c r="X647" t="s">
        <v>301</v>
      </c>
      <c r="Y647" s="4" t="s">
        <v>292</v>
      </c>
      <c r="Z647" s="4" t="s">
        <v>303</v>
      </c>
      <c r="AA647" s="4" t="s">
        <v>345</v>
      </c>
      <c r="AB647" s="4" t="s">
        <v>346</v>
      </c>
    </row>
    <row r="648" spans="1:28" x14ac:dyDescent="0.25">
      <c r="A648">
        <v>72</v>
      </c>
      <c r="B648" t="s">
        <v>287</v>
      </c>
      <c r="C648">
        <v>1</v>
      </c>
      <c r="D648">
        <v>2</v>
      </c>
      <c r="E648" t="s">
        <v>213</v>
      </c>
      <c r="F648" t="s">
        <v>224</v>
      </c>
      <c r="G648" t="s">
        <v>316</v>
      </c>
      <c r="H648" t="s">
        <v>312</v>
      </c>
      <c r="I648" t="s">
        <v>273</v>
      </c>
      <c r="J648" t="s">
        <v>217</v>
      </c>
      <c r="K648" s="12">
        <v>1</v>
      </c>
      <c r="N648" s="24">
        <v>7.0000000000000007E-2</v>
      </c>
      <c r="O648" s="12">
        <v>2</v>
      </c>
      <c r="R648" s="24">
        <v>7.0000000000000007E-2</v>
      </c>
      <c r="S648" t="s">
        <v>52</v>
      </c>
      <c r="T648">
        <v>0</v>
      </c>
      <c r="U648">
        <v>0</v>
      </c>
      <c r="V648" t="s">
        <v>325</v>
      </c>
      <c r="W648" t="s">
        <v>263</v>
      </c>
      <c r="X648" t="s">
        <v>301</v>
      </c>
      <c r="Y648" s="4" t="s">
        <v>292</v>
      </c>
      <c r="Z648" s="4" t="s">
        <v>303</v>
      </c>
      <c r="AA648" s="4" t="s">
        <v>345</v>
      </c>
      <c r="AB648" s="4" t="s">
        <v>346</v>
      </c>
    </row>
    <row r="649" spans="1:28" x14ac:dyDescent="0.25">
      <c r="A649">
        <v>72</v>
      </c>
      <c r="B649" t="s">
        <v>287</v>
      </c>
      <c r="C649">
        <v>1</v>
      </c>
      <c r="D649">
        <v>2</v>
      </c>
      <c r="E649" t="s">
        <v>213</v>
      </c>
      <c r="F649" t="s">
        <v>224</v>
      </c>
      <c r="G649" t="s">
        <v>316</v>
      </c>
      <c r="H649" t="s">
        <v>312</v>
      </c>
      <c r="I649" t="s">
        <v>273</v>
      </c>
      <c r="J649" t="s">
        <v>53</v>
      </c>
      <c r="K649" s="12">
        <v>1</v>
      </c>
      <c r="N649" s="24">
        <v>0.56000000000000005</v>
      </c>
      <c r="O649" s="12">
        <v>3</v>
      </c>
      <c r="R649" s="24">
        <v>0.65</v>
      </c>
      <c r="S649" t="s">
        <v>52</v>
      </c>
      <c r="T649">
        <v>0</v>
      </c>
      <c r="U649">
        <v>0</v>
      </c>
      <c r="V649" t="s">
        <v>328</v>
      </c>
      <c r="W649" t="s">
        <v>263</v>
      </c>
      <c r="X649" t="s">
        <v>301</v>
      </c>
      <c r="Y649" t="s">
        <v>291</v>
      </c>
      <c r="Z649" s="4" t="s">
        <v>302</v>
      </c>
      <c r="AA649" s="4" t="s">
        <v>345</v>
      </c>
      <c r="AB649" s="4" t="s">
        <v>346</v>
      </c>
    </row>
    <row r="650" spans="1:28" x14ac:dyDescent="0.25">
      <c r="A650">
        <v>72</v>
      </c>
      <c r="B650" t="s">
        <v>287</v>
      </c>
      <c r="C650">
        <v>1</v>
      </c>
      <c r="D650">
        <v>2</v>
      </c>
      <c r="E650" t="s">
        <v>213</v>
      </c>
      <c r="F650" t="s">
        <v>224</v>
      </c>
      <c r="G650" t="s">
        <v>316</v>
      </c>
      <c r="H650" t="s">
        <v>312</v>
      </c>
      <c r="I650" t="s">
        <v>273</v>
      </c>
      <c r="J650" t="s">
        <v>217</v>
      </c>
      <c r="K650" s="12">
        <v>1</v>
      </c>
      <c r="N650" s="24">
        <v>7.0000000000000007E-2</v>
      </c>
      <c r="O650" s="12">
        <v>3</v>
      </c>
      <c r="R650" s="24">
        <v>0.08</v>
      </c>
      <c r="S650" t="s">
        <v>52</v>
      </c>
      <c r="T650">
        <v>0</v>
      </c>
      <c r="U650">
        <v>0</v>
      </c>
      <c r="V650" t="s">
        <v>328</v>
      </c>
      <c r="W650" t="s">
        <v>263</v>
      </c>
      <c r="X650" t="s">
        <v>301</v>
      </c>
      <c r="Y650" t="s">
        <v>291</v>
      </c>
      <c r="Z650" s="4" t="s">
        <v>302</v>
      </c>
      <c r="AA650" s="4" t="s">
        <v>345</v>
      </c>
      <c r="AB650" s="4" t="s">
        <v>346</v>
      </c>
    </row>
    <row r="651" spans="1:28" x14ac:dyDescent="0.25">
      <c r="A651">
        <v>72</v>
      </c>
      <c r="B651" t="s">
        <v>287</v>
      </c>
      <c r="C651">
        <v>1</v>
      </c>
      <c r="D651">
        <v>2</v>
      </c>
      <c r="E651" t="s">
        <v>213</v>
      </c>
      <c r="F651" t="s">
        <v>224</v>
      </c>
      <c r="G651" t="s">
        <v>316</v>
      </c>
      <c r="H651" t="s">
        <v>312</v>
      </c>
      <c r="I651" t="s">
        <v>273</v>
      </c>
      <c r="J651" t="s">
        <v>53</v>
      </c>
      <c r="K651" s="12">
        <v>1</v>
      </c>
      <c r="N651" s="24">
        <v>0.56000000000000005</v>
      </c>
      <c r="O651" s="12">
        <v>4</v>
      </c>
      <c r="R651" s="24">
        <v>0.57999999999999996</v>
      </c>
      <c r="S651" t="s">
        <v>52</v>
      </c>
      <c r="T651">
        <v>0</v>
      </c>
      <c r="U651">
        <v>0</v>
      </c>
      <c r="V651" t="s">
        <v>326</v>
      </c>
      <c r="W651" t="s">
        <v>263</v>
      </c>
      <c r="X651" t="s">
        <v>301</v>
      </c>
      <c r="Y651" s="4" t="s">
        <v>293</v>
      </c>
      <c r="Z651" s="4" t="s">
        <v>304</v>
      </c>
      <c r="AA651" s="4" t="s">
        <v>345</v>
      </c>
      <c r="AB651" s="4" t="s">
        <v>346</v>
      </c>
    </row>
    <row r="652" spans="1:28" x14ac:dyDescent="0.25">
      <c r="A652">
        <v>72</v>
      </c>
      <c r="B652" t="s">
        <v>287</v>
      </c>
      <c r="C652">
        <v>1</v>
      </c>
      <c r="D652">
        <v>2</v>
      </c>
      <c r="E652" t="s">
        <v>213</v>
      </c>
      <c r="F652" t="s">
        <v>224</v>
      </c>
      <c r="G652" t="s">
        <v>316</v>
      </c>
      <c r="H652" t="s">
        <v>312</v>
      </c>
      <c r="I652" t="s">
        <v>273</v>
      </c>
      <c r="J652" t="s">
        <v>217</v>
      </c>
      <c r="K652" s="12">
        <v>1</v>
      </c>
      <c r="N652" s="24">
        <v>7.0000000000000007E-2</v>
      </c>
      <c r="O652" s="12">
        <v>4</v>
      </c>
      <c r="R652" s="24">
        <v>0.06</v>
      </c>
      <c r="S652" t="s">
        <v>52</v>
      </c>
      <c r="T652">
        <v>0</v>
      </c>
      <c r="U652">
        <v>0</v>
      </c>
      <c r="V652" t="s">
        <v>326</v>
      </c>
      <c r="W652" t="s">
        <v>263</v>
      </c>
      <c r="X652" t="s">
        <v>301</v>
      </c>
      <c r="Y652" s="4" t="s">
        <v>293</v>
      </c>
      <c r="Z652" s="4" t="s">
        <v>304</v>
      </c>
      <c r="AA652" s="4" t="s">
        <v>345</v>
      </c>
      <c r="AB652" s="4" t="s">
        <v>346</v>
      </c>
    </row>
    <row r="653" spans="1:28" x14ac:dyDescent="0.25">
      <c r="A653">
        <v>72</v>
      </c>
      <c r="B653" t="s">
        <v>287</v>
      </c>
      <c r="C653">
        <v>1</v>
      </c>
      <c r="D653">
        <v>2</v>
      </c>
      <c r="E653" t="s">
        <v>213</v>
      </c>
      <c r="F653" t="s">
        <v>224</v>
      </c>
      <c r="G653" t="s">
        <v>316</v>
      </c>
      <c r="H653" t="s">
        <v>312</v>
      </c>
      <c r="I653" t="s">
        <v>273</v>
      </c>
      <c r="J653" t="s">
        <v>53</v>
      </c>
      <c r="K653" s="12">
        <v>2</v>
      </c>
      <c r="N653" s="24">
        <v>0.55000000000000004</v>
      </c>
      <c r="O653" s="12">
        <v>3</v>
      </c>
      <c r="R653" s="24">
        <v>0.65</v>
      </c>
      <c r="S653" t="s">
        <v>52</v>
      </c>
      <c r="T653">
        <v>0</v>
      </c>
      <c r="U653">
        <v>0</v>
      </c>
      <c r="V653" t="s">
        <v>329</v>
      </c>
      <c r="W653" s="4" t="s">
        <v>292</v>
      </c>
      <c r="X653" s="4" t="s">
        <v>303</v>
      </c>
      <c r="Y653" t="s">
        <v>291</v>
      </c>
      <c r="Z653" s="4" t="s">
        <v>302</v>
      </c>
      <c r="AA653" s="4" t="s">
        <v>345</v>
      </c>
      <c r="AB653" s="4" t="s">
        <v>346</v>
      </c>
    </row>
    <row r="654" spans="1:28" x14ac:dyDescent="0.25">
      <c r="A654">
        <v>72</v>
      </c>
      <c r="B654" t="s">
        <v>287</v>
      </c>
      <c r="C654">
        <v>1</v>
      </c>
      <c r="D654">
        <v>2</v>
      </c>
      <c r="E654" t="s">
        <v>213</v>
      </c>
      <c r="F654" t="s">
        <v>224</v>
      </c>
      <c r="G654" t="s">
        <v>316</v>
      </c>
      <c r="H654" t="s">
        <v>312</v>
      </c>
      <c r="I654" t="s">
        <v>273</v>
      </c>
      <c r="J654" t="s">
        <v>217</v>
      </c>
      <c r="K654" s="12">
        <v>2</v>
      </c>
      <c r="N654" s="24">
        <v>7.0000000000000007E-2</v>
      </c>
      <c r="O654" s="12">
        <v>3</v>
      </c>
      <c r="R654" s="24">
        <v>0.08</v>
      </c>
      <c r="S654" t="s">
        <v>52</v>
      </c>
      <c r="T654">
        <v>0</v>
      </c>
      <c r="U654">
        <v>0</v>
      </c>
      <c r="V654" t="s">
        <v>329</v>
      </c>
      <c r="W654" s="4" t="s">
        <v>292</v>
      </c>
      <c r="X654" s="4" t="s">
        <v>303</v>
      </c>
      <c r="Y654" t="s">
        <v>291</v>
      </c>
      <c r="Z654" s="4" t="s">
        <v>302</v>
      </c>
      <c r="AA654" s="4" t="s">
        <v>345</v>
      </c>
      <c r="AB654" s="4" t="s">
        <v>346</v>
      </c>
    </row>
    <row r="655" spans="1:28" x14ac:dyDescent="0.25">
      <c r="A655">
        <v>72</v>
      </c>
      <c r="B655" t="s">
        <v>287</v>
      </c>
      <c r="C655">
        <v>1</v>
      </c>
      <c r="D655">
        <v>2</v>
      </c>
      <c r="E655" t="s">
        <v>213</v>
      </c>
      <c r="F655" t="s">
        <v>224</v>
      </c>
      <c r="G655" t="s">
        <v>316</v>
      </c>
      <c r="H655" t="s">
        <v>312</v>
      </c>
      <c r="I655" t="s">
        <v>273</v>
      </c>
      <c r="J655" t="s">
        <v>53</v>
      </c>
      <c r="K655" s="12">
        <v>2</v>
      </c>
      <c r="N655" s="24">
        <v>0.55000000000000004</v>
      </c>
      <c r="O655" s="12">
        <v>4</v>
      </c>
      <c r="R655" s="24">
        <v>0.57999999999999996</v>
      </c>
      <c r="S655" t="s">
        <v>52</v>
      </c>
      <c r="T655">
        <v>0</v>
      </c>
      <c r="U655">
        <v>0</v>
      </c>
      <c r="V655" t="s">
        <v>327</v>
      </c>
      <c r="W655" s="4" t="s">
        <v>292</v>
      </c>
      <c r="X655" s="4" t="s">
        <v>303</v>
      </c>
      <c r="Y655" s="4" t="s">
        <v>293</v>
      </c>
      <c r="Z655" s="4" t="s">
        <v>304</v>
      </c>
      <c r="AA655" s="4" t="s">
        <v>345</v>
      </c>
      <c r="AB655" s="4" t="s">
        <v>346</v>
      </c>
    </row>
    <row r="656" spans="1:28" x14ac:dyDescent="0.25">
      <c r="A656">
        <v>72</v>
      </c>
      <c r="B656" t="s">
        <v>287</v>
      </c>
      <c r="C656">
        <v>1</v>
      </c>
      <c r="D656">
        <v>2</v>
      </c>
      <c r="E656" t="s">
        <v>213</v>
      </c>
      <c r="F656" t="s">
        <v>224</v>
      </c>
      <c r="G656" t="s">
        <v>316</v>
      </c>
      <c r="H656" t="s">
        <v>312</v>
      </c>
      <c r="I656" t="s">
        <v>273</v>
      </c>
      <c r="J656" t="s">
        <v>217</v>
      </c>
      <c r="K656" s="12">
        <v>2</v>
      </c>
      <c r="N656" s="24">
        <v>7.0000000000000007E-2</v>
      </c>
      <c r="O656" s="12">
        <v>4</v>
      </c>
      <c r="R656" s="24">
        <v>0.06</v>
      </c>
      <c r="S656" t="s">
        <v>52</v>
      </c>
      <c r="T656">
        <v>0</v>
      </c>
      <c r="U656">
        <v>0</v>
      </c>
      <c r="V656" t="s">
        <v>327</v>
      </c>
      <c r="W656" s="4" t="s">
        <v>292</v>
      </c>
      <c r="X656" s="4" t="s">
        <v>303</v>
      </c>
      <c r="Y656" s="4" t="s">
        <v>293</v>
      </c>
      <c r="Z656" s="4" t="s">
        <v>304</v>
      </c>
      <c r="AA656" s="4" t="s">
        <v>345</v>
      </c>
      <c r="AB656" s="4" t="s">
        <v>346</v>
      </c>
    </row>
    <row r="657" spans="1:29" x14ac:dyDescent="0.25">
      <c r="A657">
        <v>72</v>
      </c>
      <c r="B657" t="s">
        <v>287</v>
      </c>
      <c r="C657">
        <v>1</v>
      </c>
      <c r="D657">
        <v>2</v>
      </c>
      <c r="E657" t="s">
        <v>213</v>
      </c>
      <c r="F657" t="s">
        <v>224</v>
      </c>
      <c r="G657" t="s">
        <v>316</v>
      </c>
      <c r="H657" t="s">
        <v>312</v>
      </c>
      <c r="I657" t="s">
        <v>273</v>
      </c>
      <c r="J657" t="s">
        <v>53</v>
      </c>
      <c r="K657" s="12">
        <v>3</v>
      </c>
      <c r="N657" s="24">
        <v>0.65</v>
      </c>
      <c r="O657" s="12">
        <v>4</v>
      </c>
      <c r="R657" s="24">
        <v>0.57999999999999996</v>
      </c>
      <c r="S657" t="s">
        <v>52</v>
      </c>
      <c r="T657">
        <v>0</v>
      </c>
      <c r="U657">
        <v>0</v>
      </c>
      <c r="V657" t="s">
        <v>330</v>
      </c>
      <c r="W657" t="s">
        <v>291</v>
      </c>
      <c r="X657" s="4" t="s">
        <v>302</v>
      </c>
      <c r="Y657" s="4" t="s">
        <v>293</v>
      </c>
      <c r="Z657" s="4" t="s">
        <v>304</v>
      </c>
      <c r="AA657" s="4" t="s">
        <v>345</v>
      </c>
      <c r="AB657" s="4" t="s">
        <v>346</v>
      </c>
    </row>
    <row r="658" spans="1:29" x14ac:dyDescent="0.25">
      <c r="A658">
        <v>72</v>
      </c>
      <c r="B658" t="s">
        <v>287</v>
      </c>
      <c r="C658">
        <v>1</v>
      </c>
      <c r="D658">
        <v>2</v>
      </c>
      <c r="E658" t="s">
        <v>213</v>
      </c>
      <c r="F658" t="s">
        <v>224</v>
      </c>
      <c r="G658" t="s">
        <v>316</v>
      </c>
      <c r="H658" t="s">
        <v>312</v>
      </c>
      <c r="I658" t="s">
        <v>273</v>
      </c>
      <c r="J658" t="s">
        <v>217</v>
      </c>
      <c r="K658" s="12">
        <v>3</v>
      </c>
      <c r="N658" s="24">
        <v>0.08</v>
      </c>
      <c r="O658" s="12">
        <v>4</v>
      </c>
      <c r="R658" s="24">
        <v>0.06</v>
      </c>
      <c r="S658" t="s">
        <v>52</v>
      </c>
      <c r="T658">
        <v>0</v>
      </c>
      <c r="U658">
        <v>0</v>
      </c>
      <c r="V658" t="s">
        <v>330</v>
      </c>
      <c r="W658" t="s">
        <v>291</v>
      </c>
      <c r="X658" s="4" t="s">
        <v>302</v>
      </c>
      <c r="Y658" s="4" t="s">
        <v>293</v>
      </c>
      <c r="Z658" s="4" t="s">
        <v>304</v>
      </c>
      <c r="AA658" s="4" t="s">
        <v>345</v>
      </c>
      <c r="AB658" s="4" t="s">
        <v>346</v>
      </c>
    </row>
    <row r="659" spans="1:29" x14ac:dyDescent="0.25">
      <c r="A659">
        <v>72</v>
      </c>
      <c r="B659" t="s">
        <v>287</v>
      </c>
      <c r="C659">
        <v>2</v>
      </c>
      <c r="D659">
        <v>2</v>
      </c>
      <c r="E659" t="s">
        <v>213</v>
      </c>
      <c r="F659" t="s">
        <v>224</v>
      </c>
      <c r="G659" t="s">
        <v>316</v>
      </c>
      <c r="H659" t="s">
        <v>312</v>
      </c>
      <c r="I659" t="s">
        <v>273</v>
      </c>
      <c r="J659" t="s">
        <v>53</v>
      </c>
      <c r="K659" s="12">
        <v>1</v>
      </c>
      <c r="N659" s="24">
        <v>1.04</v>
      </c>
      <c r="O659" s="12">
        <v>2</v>
      </c>
      <c r="R659" s="24">
        <v>0.79</v>
      </c>
      <c r="S659" t="s">
        <v>52</v>
      </c>
      <c r="T659">
        <v>0</v>
      </c>
      <c r="U659">
        <v>0</v>
      </c>
      <c r="V659" t="s">
        <v>325</v>
      </c>
      <c r="W659" t="s">
        <v>263</v>
      </c>
      <c r="X659" t="s">
        <v>301</v>
      </c>
      <c r="Y659" s="4" t="s">
        <v>292</v>
      </c>
      <c r="Z659" s="4" t="s">
        <v>303</v>
      </c>
      <c r="AA659" s="4" t="s">
        <v>345</v>
      </c>
      <c r="AB659" s="4" t="s">
        <v>346</v>
      </c>
    </row>
    <row r="660" spans="1:29" x14ac:dyDescent="0.25">
      <c r="A660">
        <v>72</v>
      </c>
      <c r="B660" t="s">
        <v>287</v>
      </c>
      <c r="C660">
        <v>2</v>
      </c>
      <c r="D660">
        <v>2</v>
      </c>
      <c r="E660" t="s">
        <v>213</v>
      </c>
      <c r="F660" t="s">
        <v>224</v>
      </c>
      <c r="G660" t="s">
        <v>316</v>
      </c>
      <c r="H660" t="s">
        <v>312</v>
      </c>
      <c r="I660" t="s">
        <v>273</v>
      </c>
      <c r="J660" t="s">
        <v>217</v>
      </c>
      <c r="K660" s="12">
        <v>1</v>
      </c>
      <c r="N660" s="24">
        <v>0.15</v>
      </c>
      <c r="O660" s="12">
        <v>2</v>
      </c>
      <c r="R660" s="24">
        <v>0.13</v>
      </c>
      <c r="S660" t="s">
        <v>52</v>
      </c>
      <c r="T660">
        <v>0</v>
      </c>
      <c r="U660">
        <v>0</v>
      </c>
      <c r="V660" t="s">
        <v>325</v>
      </c>
      <c r="W660" t="s">
        <v>263</v>
      </c>
      <c r="X660" t="s">
        <v>301</v>
      </c>
      <c r="Y660" s="4" t="s">
        <v>292</v>
      </c>
      <c r="Z660" s="4" t="s">
        <v>303</v>
      </c>
      <c r="AA660" s="4" t="s">
        <v>345</v>
      </c>
      <c r="AB660" s="4" t="s">
        <v>346</v>
      </c>
    </row>
    <row r="661" spans="1:29" x14ac:dyDescent="0.25">
      <c r="A661">
        <v>72</v>
      </c>
      <c r="B661" t="s">
        <v>287</v>
      </c>
      <c r="C661">
        <v>2</v>
      </c>
      <c r="D661">
        <v>2</v>
      </c>
      <c r="E661" t="s">
        <v>213</v>
      </c>
      <c r="F661" t="s">
        <v>224</v>
      </c>
      <c r="G661" t="s">
        <v>316</v>
      </c>
      <c r="H661" t="s">
        <v>312</v>
      </c>
      <c r="I661" t="s">
        <v>273</v>
      </c>
      <c r="J661" t="s">
        <v>53</v>
      </c>
      <c r="K661" s="12">
        <v>1</v>
      </c>
      <c r="N661" s="24">
        <v>1.04</v>
      </c>
      <c r="O661" s="12">
        <v>3</v>
      </c>
      <c r="R661" s="24">
        <v>0.83</v>
      </c>
      <c r="S661" t="s">
        <v>52</v>
      </c>
      <c r="T661">
        <v>0</v>
      </c>
      <c r="U661">
        <v>0</v>
      </c>
      <c r="V661" t="s">
        <v>331</v>
      </c>
      <c r="W661" t="s">
        <v>263</v>
      </c>
      <c r="X661" t="s">
        <v>301</v>
      </c>
      <c r="Y661" t="s">
        <v>291</v>
      </c>
      <c r="Z661" s="4" t="s">
        <v>302</v>
      </c>
      <c r="AA661" s="4" t="s">
        <v>345</v>
      </c>
      <c r="AB661" s="4" t="s">
        <v>346</v>
      </c>
    </row>
    <row r="662" spans="1:29" x14ac:dyDescent="0.25">
      <c r="A662">
        <v>72</v>
      </c>
      <c r="B662" t="s">
        <v>287</v>
      </c>
      <c r="C662">
        <v>2</v>
      </c>
      <c r="D662">
        <v>2</v>
      </c>
      <c r="E662" t="s">
        <v>213</v>
      </c>
      <c r="F662" t="s">
        <v>224</v>
      </c>
      <c r="G662" t="s">
        <v>316</v>
      </c>
      <c r="H662" t="s">
        <v>312</v>
      </c>
      <c r="I662" t="s">
        <v>273</v>
      </c>
      <c r="J662" t="s">
        <v>217</v>
      </c>
      <c r="K662" s="12">
        <v>1</v>
      </c>
      <c r="N662" s="24">
        <v>0.15</v>
      </c>
      <c r="O662" s="12">
        <v>3</v>
      </c>
      <c r="R662" s="24">
        <v>0.14000000000000001</v>
      </c>
      <c r="S662" t="s">
        <v>52</v>
      </c>
      <c r="T662">
        <v>0</v>
      </c>
      <c r="U662">
        <v>0</v>
      </c>
      <c r="V662" t="s">
        <v>331</v>
      </c>
      <c r="W662" t="s">
        <v>263</v>
      </c>
      <c r="X662" t="s">
        <v>301</v>
      </c>
      <c r="Y662" t="s">
        <v>291</v>
      </c>
      <c r="Z662" s="4" t="s">
        <v>302</v>
      </c>
      <c r="AA662" s="4" t="s">
        <v>345</v>
      </c>
      <c r="AB662" s="4" t="s">
        <v>346</v>
      </c>
    </row>
    <row r="663" spans="1:29" x14ac:dyDescent="0.25">
      <c r="A663">
        <v>72</v>
      </c>
      <c r="B663" t="s">
        <v>287</v>
      </c>
      <c r="C663">
        <v>2</v>
      </c>
      <c r="D663">
        <v>2</v>
      </c>
      <c r="E663" t="s">
        <v>213</v>
      </c>
      <c r="F663" t="s">
        <v>224</v>
      </c>
      <c r="G663" t="s">
        <v>316</v>
      </c>
      <c r="H663" t="s">
        <v>312</v>
      </c>
      <c r="I663" t="s">
        <v>273</v>
      </c>
      <c r="J663" t="s">
        <v>53</v>
      </c>
      <c r="K663" s="12">
        <v>1</v>
      </c>
      <c r="N663" s="24">
        <v>1.04</v>
      </c>
      <c r="O663" s="12">
        <v>4</v>
      </c>
      <c r="R663" s="24">
        <v>0.78</v>
      </c>
      <c r="S663" t="s">
        <v>52</v>
      </c>
      <c r="T663">
        <v>0</v>
      </c>
      <c r="U663">
        <v>0</v>
      </c>
      <c r="V663" t="s">
        <v>326</v>
      </c>
      <c r="W663" t="s">
        <v>263</v>
      </c>
      <c r="X663" t="s">
        <v>301</v>
      </c>
      <c r="Y663" s="4" t="s">
        <v>293</v>
      </c>
      <c r="Z663" s="4" t="s">
        <v>304</v>
      </c>
      <c r="AA663" s="4" t="s">
        <v>345</v>
      </c>
      <c r="AB663" s="4" t="s">
        <v>346</v>
      </c>
    </row>
    <row r="664" spans="1:29" x14ac:dyDescent="0.25">
      <c r="A664">
        <v>72</v>
      </c>
      <c r="B664" t="s">
        <v>287</v>
      </c>
      <c r="C664">
        <v>2</v>
      </c>
      <c r="D664">
        <v>2</v>
      </c>
      <c r="E664" t="s">
        <v>213</v>
      </c>
      <c r="F664" t="s">
        <v>224</v>
      </c>
      <c r="G664" t="s">
        <v>316</v>
      </c>
      <c r="H664" t="s">
        <v>312</v>
      </c>
      <c r="I664" t="s">
        <v>273</v>
      </c>
      <c r="J664" t="s">
        <v>217</v>
      </c>
      <c r="K664" s="12">
        <v>1</v>
      </c>
      <c r="N664" s="24">
        <v>0.15</v>
      </c>
      <c r="O664" s="12">
        <v>4</v>
      </c>
      <c r="R664" s="24">
        <v>0.13</v>
      </c>
      <c r="S664" t="s">
        <v>52</v>
      </c>
      <c r="T664">
        <v>0</v>
      </c>
      <c r="U664">
        <v>0</v>
      </c>
      <c r="V664" t="s">
        <v>326</v>
      </c>
      <c r="W664" t="s">
        <v>263</v>
      </c>
      <c r="X664" t="s">
        <v>301</v>
      </c>
      <c r="Y664" s="4" t="s">
        <v>293</v>
      </c>
      <c r="Z664" s="4" t="s">
        <v>304</v>
      </c>
      <c r="AA664" s="4" t="s">
        <v>345</v>
      </c>
      <c r="AB664" s="4" t="s">
        <v>346</v>
      </c>
    </row>
    <row r="665" spans="1:29" x14ac:dyDescent="0.25">
      <c r="A665">
        <v>72</v>
      </c>
      <c r="B665" t="s">
        <v>287</v>
      </c>
      <c r="C665">
        <v>2</v>
      </c>
      <c r="D665">
        <v>2</v>
      </c>
      <c r="E665" t="s">
        <v>213</v>
      </c>
      <c r="F665" t="s">
        <v>224</v>
      </c>
      <c r="G665" t="s">
        <v>316</v>
      </c>
      <c r="H665" t="s">
        <v>312</v>
      </c>
      <c r="I665" t="s">
        <v>273</v>
      </c>
      <c r="J665" t="s">
        <v>53</v>
      </c>
      <c r="K665" s="12">
        <v>2</v>
      </c>
      <c r="N665" s="24">
        <v>0.79</v>
      </c>
      <c r="O665" s="12">
        <v>3</v>
      </c>
      <c r="R665" s="24">
        <v>0.83</v>
      </c>
      <c r="S665" t="s">
        <v>52</v>
      </c>
      <c r="T665">
        <v>0</v>
      </c>
      <c r="U665">
        <v>0</v>
      </c>
      <c r="V665" t="s">
        <v>329</v>
      </c>
      <c r="W665" s="4" t="s">
        <v>292</v>
      </c>
      <c r="X665" s="4" t="s">
        <v>303</v>
      </c>
      <c r="Y665" t="s">
        <v>291</v>
      </c>
      <c r="Z665" s="4" t="s">
        <v>302</v>
      </c>
      <c r="AA665" s="4" t="s">
        <v>345</v>
      </c>
      <c r="AB665" s="4" t="s">
        <v>346</v>
      </c>
    </row>
    <row r="666" spans="1:29" x14ac:dyDescent="0.25">
      <c r="A666">
        <v>72</v>
      </c>
      <c r="B666" t="s">
        <v>287</v>
      </c>
      <c r="C666">
        <v>2</v>
      </c>
      <c r="D666">
        <v>2</v>
      </c>
      <c r="E666" t="s">
        <v>213</v>
      </c>
      <c r="F666" t="s">
        <v>224</v>
      </c>
      <c r="G666" t="s">
        <v>316</v>
      </c>
      <c r="H666" t="s">
        <v>312</v>
      </c>
      <c r="I666" t="s">
        <v>273</v>
      </c>
      <c r="J666" t="s">
        <v>217</v>
      </c>
      <c r="K666" s="12">
        <v>2</v>
      </c>
      <c r="N666" s="24">
        <v>0.13</v>
      </c>
      <c r="O666" s="12">
        <v>3</v>
      </c>
      <c r="R666" s="24">
        <v>0.14000000000000001</v>
      </c>
      <c r="S666" t="s">
        <v>52</v>
      </c>
      <c r="T666">
        <v>0</v>
      </c>
      <c r="U666">
        <v>0</v>
      </c>
      <c r="V666" t="s">
        <v>329</v>
      </c>
      <c r="W666" s="4" t="s">
        <v>292</v>
      </c>
      <c r="X666" s="4" t="s">
        <v>303</v>
      </c>
      <c r="Y666" t="s">
        <v>291</v>
      </c>
      <c r="Z666" s="4" t="s">
        <v>302</v>
      </c>
      <c r="AA666" s="4" t="s">
        <v>345</v>
      </c>
      <c r="AB666" s="4" t="s">
        <v>346</v>
      </c>
    </row>
    <row r="667" spans="1:29" x14ac:dyDescent="0.25">
      <c r="A667">
        <v>72</v>
      </c>
      <c r="B667" t="s">
        <v>287</v>
      </c>
      <c r="C667">
        <v>2</v>
      </c>
      <c r="D667">
        <v>2</v>
      </c>
      <c r="E667" t="s">
        <v>213</v>
      </c>
      <c r="F667" t="s">
        <v>224</v>
      </c>
      <c r="G667" t="s">
        <v>316</v>
      </c>
      <c r="H667" t="s">
        <v>312</v>
      </c>
      <c r="I667" t="s">
        <v>273</v>
      </c>
      <c r="J667" t="s">
        <v>53</v>
      </c>
      <c r="K667" s="12">
        <v>2</v>
      </c>
      <c r="N667" s="24">
        <v>0.79</v>
      </c>
      <c r="O667" s="12">
        <v>4</v>
      </c>
      <c r="R667" s="24">
        <v>0.78</v>
      </c>
      <c r="S667" t="s">
        <v>52</v>
      </c>
      <c r="T667">
        <v>0</v>
      </c>
      <c r="U667">
        <v>0</v>
      </c>
      <c r="V667" t="s">
        <v>332</v>
      </c>
      <c r="W667" s="4" t="s">
        <v>292</v>
      </c>
      <c r="X667" s="4" t="s">
        <v>303</v>
      </c>
      <c r="Y667" s="4" t="s">
        <v>293</v>
      </c>
      <c r="Z667" s="4" t="s">
        <v>304</v>
      </c>
      <c r="AA667" s="4" t="s">
        <v>345</v>
      </c>
      <c r="AB667" s="4" t="s">
        <v>346</v>
      </c>
    </row>
    <row r="668" spans="1:29" x14ac:dyDescent="0.25">
      <c r="A668">
        <v>72</v>
      </c>
      <c r="B668" t="s">
        <v>287</v>
      </c>
      <c r="C668">
        <v>2</v>
      </c>
      <c r="D668">
        <v>2</v>
      </c>
      <c r="E668" t="s">
        <v>213</v>
      </c>
      <c r="F668" t="s">
        <v>224</v>
      </c>
      <c r="G668" t="s">
        <v>316</v>
      </c>
      <c r="H668" t="s">
        <v>312</v>
      </c>
      <c r="I668" t="s">
        <v>273</v>
      </c>
      <c r="J668" t="s">
        <v>217</v>
      </c>
      <c r="K668" s="12">
        <v>2</v>
      </c>
      <c r="N668" s="24">
        <v>0.13</v>
      </c>
      <c r="O668" s="12">
        <v>4</v>
      </c>
      <c r="R668" s="24">
        <v>0.13</v>
      </c>
      <c r="S668" t="s">
        <v>52</v>
      </c>
      <c r="T668">
        <v>0</v>
      </c>
      <c r="U668">
        <v>0</v>
      </c>
      <c r="V668" t="s">
        <v>332</v>
      </c>
      <c r="W668" s="4" t="s">
        <v>292</v>
      </c>
      <c r="X668" s="4" t="s">
        <v>303</v>
      </c>
      <c r="Y668" s="4" t="s">
        <v>293</v>
      </c>
      <c r="Z668" s="4" t="s">
        <v>304</v>
      </c>
      <c r="AA668" s="4" t="s">
        <v>345</v>
      </c>
      <c r="AB668" s="4" t="s">
        <v>346</v>
      </c>
    </row>
    <row r="669" spans="1:29" x14ac:dyDescent="0.25">
      <c r="A669">
        <v>72</v>
      </c>
      <c r="B669" t="s">
        <v>287</v>
      </c>
      <c r="C669">
        <v>2</v>
      </c>
      <c r="D669">
        <v>2</v>
      </c>
      <c r="E669" t="s">
        <v>213</v>
      </c>
      <c r="F669" t="s">
        <v>224</v>
      </c>
      <c r="G669" t="s">
        <v>316</v>
      </c>
      <c r="H669" t="s">
        <v>312</v>
      </c>
      <c r="I669" t="s">
        <v>273</v>
      </c>
      <c r="J669" t="s">
        <v>53</v>
      </c>
      <c r="K669" s="12">
        <v>3</v>
      </c>
      <c r="N669" s="24">
        <v>0.83</v>
      </c>
      <c r="O669" s="12">
        <v>4</v>
      </c>
      <c r="R669" s="24">
        <v>0.78</v>
      </c>
      <c r="S669" t="s">
        <v>52</v>
      </c>
      <c r="T669">
        <v>0</v>
      </c>
      <c r="U669">
        <v>0</v>
      </c>
      <c r="V669" t="s">
        <v>330</v>
      </c>
      <c r="W669" t="s">
        <v>291</v>
      </c>
      <c r="X669" s="4" t="s">
        <v>302</v>
      </c>
      <c r="Y669" s="4" t="s">
        <v>293</v>
      </c>
      <c r="Z669" s="4" t="s">
        <v>304</v>
      </c>
      <c r="AA669" s="4" t="s">
        <v>345</v>
      </c>
      <c r="AB669" s="4" t="s">
        <v>346</v>
      </c>
    </row>
    <row r="670" spans="1:29" x14ac:dyDescent="0.25">
      <c r="A670">
        <v>72</v>
      </c>
      <c r="B670" t="s">
        <v>287</v>
      </c>
      <c r="C670">
        <v>2</v>
      </c>
      <c r="D670">
        <v>2</v>
      </c>
      <c r="E670" t="s">
        <v>213</v>
      </c>
      <c r="F670" t="s">
        <v>224</v>
      </c>
      <c r="G670" t="s">
        <v>316</v>
      </c>
      <c r="H670" t="s">
        <v>312</v>
      </c>
      <c r="I670" t="s">
        <v>273</v>
      </c>
      <c r="J670" t="s">
        <v>217</v>
      </c>
      <c r="K670" s="12">
        <v>3</v>
      </c>
      <c r="N670" s="24">
        <v>0.14000000000000001</v>
      </c>
      <c r="O670" s="12">
        <v>4</v>
      </c>
      <c r="R670" s="24">
        <v>0.13</v>
      </c>
      <c r="S670" t="s">
        <v>52</v>
      </c>
      <c r="T670">
        <v>0</v>
      </c>
      <c r="U670">
        <v>0</v>
      </c>
      <c r="V670" t="s">
        <v>330</v>
      </c>
      <c r="W670" t="s">
        <v>291</v>
      </c>
      <c r="X670" s="4" t="s">
        <v>302</v>
      </c>
      <c r="Y670" s="4" t="s">
        <v>293</v>
      </c>
      <c r="Z670" s="4" t="s">
        <v>304</v>
      </c>
      <c r="AA670" s="4" t="s">
        <v>345</v>
      </c>
      <c r="AB670" s="4" t="s">
        <v>346</v>
      </c>
    </row>
    <row r="671" spans="1:29" x14ac:dyDescent="0.25">
      <c r="A671">
        <v>73</v>
      </c>
      <c r="B671" t="s">
        <v>358</v>
      </c>
      <c r="C671">
        <v>1</v>
      </c>
      <c r="D671">
        <v>2</v>
      </c>
      <c r="E671" t="s">
        <v>213</v>
      </c>
      <c r="F671" t="s">
        <v>224</v>
      </c>
      <c r="G671" t="s">
        <v>374</v>
      </c>
      <c r="H671" t="s">
        <v>375</v>
      </c>
      <c r="I671" t="s">
        <v>376</v>
      </c>
      <c r="J671" t="s">
        <v>53</v>
      </c>
      <c r="K671" s="12">
        <v>0</v>
      </c>
      <c r="N671" s="24">
        <v>25.9</v>
      </c>
      <c r="O671" s="12">
        <v>1</v>
      </c>
      <c r="R671" s="24">
        <v>2.2999999999999998</v>
      </c>
      <c r="S671">
        <v>0.05</v>
      </c>
      <c r="U671">
        <v>1</v>
      </c>
      <c r="V671" t="s">
        <v>378</v>
      </c>
      <c r="W671" t="s">
        <v>203</v>
      </c>
      <c r="X671" s="4" t="s">
        <v>402</v>
      </c>
      <c r="Y671" s="4" t="s">
        <v>362</v>
      </c>
      <c r="Z671" s="4" t="s">
        <v>380</v>
      </c>
      <c r="AA671" s="8" t="s">
        <v>404</v>
      </c>
      <c r="AB671" s="8"/>
      <c r="AC671" s="8" t="s">
        <v>406</v>
      </c>
    </row>
    <row r="672" spans="1:29" x14ac:dyDescent="0.25">
      <c r="A672">
        <v>73</v>
      </c>
      <c r="B672" t="s">
        <v>358</v>
      </c>
      <c r="C672">
        <v>1</v>
      </c>
      <c r="D672">
        <v>2</v>
      </c>
      <c r="E672" t="s">
        <v>213</v>
      </c>
      <c r="F672" t="s">
        <v>224</v>
      </c>
      <c r="G672" t="s">
        <v>374</v>
      </c>
      <c r="H672" t="s">
        <v>375</v>
      </c>
      <c r="I672" t="s">
        <v>376</v>
      </c>
      <c r="J672" t="s">
        <v>53</v>
      </c>
      <c r="K672" s="12">
        <v>0</v>
      </c>
      <c r="N672" s="24">
        <v>25.9</v>
      </c>
      <c r="O672" s="12">
        <v>2</v>
      </c>
      <c r="R672" s="24">
        <v>1.5</v>
      </c>
      <c r="S672">
        <v>0.05</v>
      </c>
      <c r="U672">
        <v>1</v>
      </c>
      <c r="V672" t="s">
        <v>378</v>
      </c>
      <c r="W672" t="s">
        <v>203</v>
      </c>
      <c r="X672" s="4" t="s">
        <v>402</v>
      </c>
      <c r="Y672" s="4" t="s">
        <v>362</v>
      </c>
      <c r="Z672" s="4" t="s">
        <v>381</v>
      </c>
      <c r="AA672" s="8" t="s">
        <v>404</v>
      </c>
      <c r="AC672" s="8" t="s">
        <v>406</v>
      </c>
    </row>
    <row r="673" spans="1:29" x14ac:dyDescent="0.25">
      <c r="A673">
        <v>73</v>
      </c>
      <c r="B673" t="s">
        <v>358</v>
      </c>
      <c r="C673">
        <v>1</v>
      </c>
      <c r="D673">
        <v>2</v>
      </c>
      <c r="E673" t="s">
        <v>213</v>
      </c>
      <c r="F673" t="s">
        <v>224</v>
      </c>
      <c r="G673" t="s">
        <v>374</v>
      </c>
      <c r="H673" t="s">
        <v>375</v>
      </c>
      <c r="I673" t="s">
        <v>376</v>
      </c>
      <c r="J673" t="s">
        <v>53</v>
      </c>
      <c r="K673" s="12">
        <v>0</v>
      </c>
      <c r="N673" s="24">
        <v>25.9</v>
      </c>
      <c r="O673" s="12">
        <v>3</v>
      </c>
      <c r="R673" s="24">
        <v>6.4</v>
      </c>
      <c r="S673">
        <v>0.05</v>
      </c>
      <c r="U673">
        <v>1</v>
      </c>
      <c r="V673" t="s">
        <v>378</v>
      </c>
      <c r="W673" t="s">
        <v>203</v>
      </c>
      <c r="X673" s="4" t="s">
        <v>402</v>
      </c>
      <c r="Y673" s="4" t="s">
        <v>365</v>
      </c>
      <c r="Z673" s="4" t="s">
        <v>383</v>
      </c>
      <c r="AA673" s="8" t="s">
        <v>404</v>
      </c>
      <c r="AC673" s="8" t="s">
        <v>406</v>
      </c>
    </row>
    <row r="674" spans="1:29" x14ac:dyDescent="0.25">
      <c r="A674">
        <v>73</v>
      </c>
      <c r="B674" t="s">
        <v>358</v>
      </c>
      <c r="C674">
        <v>1</v>
      </c>
      <c r="D674">
        <v>2</v>
      </c>
      <c r="E674" t="s">
        <v>213</v>
      </c>
      <c r="F674" t="s">
        <v>224</v>
      </c>
      <c r="G674" t="s">
        <v>374</v>
      </c>
      <c r="H674" t="s">
        <v>375</v>
      </c>
      <c r="I674" t="s">
        <v>376</v>
      </c>
      <c r="J674" t="s">
        <v>53</v>
      </c>
      <c r="K674" s="12">
        <v>0</v>
      </c>
      <c r="N674" s="24">
        <v>25.9</v>
      </c>
      <c r="O674" s="12">
        <v>4</v>
      </c>
      <c r="R674" s="24">
        <v>5.2</v>
      </c>
      <c r="S674">
        <v>0.05</v>
      </c>
      <c r="U674">
        <v>1</v>
      </c>
      <c r="V674" t="s">
        <v>378</v>
      </c>
      <c r="W674" t="s">
        <v>203</v>
      </c>
      <c r="X674" s="4" t="s">
        <v>402</v>
      </c>
      <c r="Y674" s="4" t="s">
        <v>365</v>
      </c>
      <c r="Z674" s="4" t="s">
        <v>382</v>
      </c>
      <c r="AA674" s="8" t="s">
        <v>404</v>
      </c>
      <c r="AC674" s="8" t="s">
        <v>406</v>
      </c>
    </row>
    <row r="675" spans="1:29" x14ac:dyDescent="0.25">
      <c r="A675">
        <v>73</v>
      </c>
      <c r="B675" t="s">
        <v>358</v>
      </c>
      <c r="C675">
        <v>1</v>
      </c>
      <c r="D675">
        <v>2</v>
      </c>
      <c r="E675" t="s">
        <v>213</v>
      </c>
      <c r="F675" t="s">
        <v>224</v>
      </c>
      <c r="G675" t="s">
        <v>374</v>
      </c>
      <c r="H675" t="s">
        <v>375</v>
      </c>
      <c r="I675" t="s">
        <v>376</v>
      </c>
      <c r="J675" t="s">
        <v>53</v>
      </c>
      <c r="K675" s="12">
        <v>0</v>
      </c>
      <c r="N675" s="24">
        <v>25.9</v>
      </c>
      <c r="O675" s="12">
        <v>5</v>
      </c>
      <c r="R675" s="24">
        <v>3.8</v>
      </c>
      <c r="S675">
        <v>0.05</v>
      </c>
      <c r="U675">
        <v>1</v>
      </c>
      <c r="V675" t="s">
        <v>378</v>
      </c>
      <c r="W675" t="s">
        <v>203</v>
      </c>
      <c r="X675" s="4" t="s">
        <v>402</v>
      </c>
      <c r="Y675" s="4" t="s">
        <v>365</v>
      </c>
      <c r="Z675" s="4" t="s">
        <v>384</v>
      </c>
      <c r="AA675" s="8" t="s">
        <v>404</v>
      </c>
      <c r="AC675" s="8" t="s">
        <v>406</v>
      </c>
    </row>
    <row r="676" spans="1:29" x14ac:dyDescent="0.25">
      <c r="A676">
        <v>73</v>
      </c>
      <c r="B676" t="s">
        <v>358</v>
      </c>
      <c r="C676">
        <v>1</v>
      </c>
      <c r="D676">
        <v>2</v>
      </c>
      <c r="E676" t="s">
        <v>213</v>
      </c>
      <c r="F676" t="s">
        <v>224</v>
      </c>
      <c r="G676" t="s">
        <v>374</v>
      </c>
      <c r="H676" t="s">
        <v>375</v>
      </c>
      <c r="I676" t="s">
        <v>376</v>
      </c>
      <c r="J676" t="s">
        <v>53</v>
      </c>
      <c r="K676" s="12">
        <v>0</v>
      </c>
      <c r="N676" s="24">
        <v>25.9</v>
      </c>
      <c r="O676" s="12">
        <v>6</v>
      </c>
      <c r="R676" s="24">
        <v>7.4</v>
      </c>
      <c r="S676">
        <v>0.05</v>
      </c>
      <c r="U676">
        <v>1</v>
      </c>
      <c r="V676" t="s">
        <v>378</v>
      </c>
      <c r="W676" t="s">
        <v>203</v>
      </c>
      <c r="X676" s="4" t="s">
        <v>402</v>
      </c>
      <c r="Y676" s="4" t="s">
        <v>369</v>
      </c>
      <c r="Z676" s="4" t="s">
        <v>389</v>
      </c>
      <c r="AA676" s="8" t="s">
        <v>404</v>
      </c>
      <c r="AC676" s="8" t="s">
        <v>406</v>
      </c>
    </row>
    <row r="677" spans="1:29" x14ac:dyDescent="0.25">
      <c r="A677">
        <v>73</v>
      </c>
      <c r="B677" t="s">
        <v>358</v>
      </c>
      <c r="C677">
        <v>1</v>
      </c>
      <c r="D677">
        <v>2</v>
      </c>
      <c r="E677" t="s">
        <v>213</v>
      </c>
      <c r="F677" t="s">
        <v>224</v>
      </c>
      <c r="G677" t="s">
        <v>374</v>
      </c>
      <c r="H677" t="s">
        <v>375</v>
      </c>
      <c r="I677" t="s">
        <v>376</v>
      </c>
      <c r="J677" t="s">
        <v>53</v>
      </c>
      <c r="K677" s="12">
        <v>0</v>
      </c>
      <c r="N677" s="24">
        <v>25.9</v>
      </c>
      <c r="O677" s="12">
        <v>7</v>
      </c>
      <c r="R677" s="24">
        <v>5.4</v>
      </c>
      <c r="S677">
        <v>0.05</v>
      </c>
      <c r="U677">
        <v>1</v>
      </c>
      <c r="V677" t="s">
        <v>378</v>
      </c>
      <c r="W677" t="s">
        <v>203</v>
      </c>
      <c r="X677" s="4" t="s">
        <v>402</v>
      </c>
      <c r="Y677" s="4" t="s">
        <v>369</v>
      </c>
      <c r="Z677" s="4" t="s">
        <v>390</v>
      </c>
      <c r="AA677" s="8" t="s">
        <v>404</v>
      </c>
      <c r="AC677" s="8" t="s">
        <v>406</v>
      </c>
    </row>
    <row r="678" spans="1:29" x14ac:dyDescent="0.25">
      <c r="A678">
        <v>73</v>
      </c>
      <c r="B678" t="s">
        <v>358</v>
      </c>
      <c r="C678">
        <v>1</v>
      </c>
      <c r="D678">
        <v>2</v>
      </c>
      <c r="E678" t="s">
        <v>213</v>
      </c>
      <c r="F678" t="s">
        <v>224</v>
      </c>
      <c r="G678" t="s">
        <v>374</v>
      </c>
      <c r="H678" t="s">
        <v>375</v>
      </c>
      <c r="I678" t="s">
        <v>376</v>
      </c>
      <c r="J678" t="s">
        <v>53</v>
      </c>
      <c r="K678" s="12">
        <v>0</v>
      </c>
      <c r="N678" s="24">
        <v>25.9</v>
      </c>
      <c r="O678" s="12">
        <v>8</v>
      </c>
      <c r="R678" s="24">
        <v>1.9</v>
      </c>
      <c r="S678">
        <v>0.05</v>
      </c>
      <c r="U678">
        <v>1</v>
      </c>
      <c r="V678" t="s">
        <v>378</v>
      </c>
      <c r="W678" t="s">
        <v>203</v>
      </c>
      <c r="X678" s="4" t="s">
        <v>402</v>
      </c>
      <c r="Y678" s="4" t="s">
        <v>369</v>
      </c>
      <c r="Z678" s="4" t="s">
        <v>391</v>
      </c>
      <c r="AA678" s="8" t="s">
        <v>404</v>
      </c>
      <c r="AC678" s="8" t="s">
        <v>406</v>
      </c>
    </row>
    <row r="679" spans="1:29" x14ac:dyDescent="0.25">
      <c r="A679">
        <v>73</v>
      </c>
      <c r="B679" t="s">
        <v>358</v>
      </c>
      <c r="C679">
        <v>1</v>
      </c>
      <c r="D679">
        <v>2</v>
      </c>
      <c r="E679" t="s">
        <v>213</v>
      </c>
      <c r="F679" t="s">
        <v>224</v>
      </c>
      <c r="G679" t="s">
        <v>374</v>
      </c>
      <c r="H679" t="s">
        <v>375</v>
      </c>
      <c r="I679" t="s">
        <v>376</v>
      </c>
      <c r="J679" t="s">
        <v>53</v>
      </c>
      <c r="K679" s="12">
        <v>0</v>
      </c>
      <c r="N679" s="24">
        <v>25.9</v>
      </c>
      <c r="O679" s="12">
        <v>9</v>
      </c>
      <c r="R679" s="24">
        <v>3.8</v>
      </c>
      <c r="S679">
        <v>0.05</v>
      </c>
      <c r="U679">
        <v>1</v>
      </c>
      <c r="V679" t="s">
        <v>378</v>
      </c>
      <c r="W679" t="s">
        <v>203</v>
      </c>
      <c r="X679" s="4" t="s">
        <v>402</v>
      </c>
      <c r="Y679" s="4" t="s">
        <v>369</v>
      </c>
      <c r="Z679" s="4" t="s">
        <v>392</v>
      </c>
      <c r="AA679" s="8" t="s">
        <v>404</v>
      </c>
      <c r="AC679" s="8" t="s">
        <v>406</v>
      </c>
    </row>
    <row r="680" spans="1:29" x14ac:dyDescent="0.25">
      <c r="A680">
        <v>73</v>
      </c>
      <c r="B680" t="s">
        <v>358</v>
      </c>
      <c r="C680">
        <v>1</v>
      </c>
      <c r="D680">
        <v>2</v>
      </c>
      <c r="E680" t="s">
        <v>213</v>
      </c>
      <c r="F680" t="s">
        <v>224</v>
      </c>
      <c r="G680" t="s">
        <v>374</v>
      </c>
      <c r="H680" t="s">
        <v>375</v>
      </c>
      <c r="I680" t="s">
        <v>376</v>
      </c>
      <c r="J680" t="s">
        <v>53</v>
      </c>
      <c r="K680" s="12">
        <v>1</v>
      </c>
      <c r="N680" s="24">
        <v>2.2999999999999998</v>
      </c>
      <c r="O680" s="12">
        <v>2</v>
      </c>
      <c r="R680" s="24">
        <v>1.5</v>
      </c>
      <c r="S680" t="s">
        <v>52</v>
      </c>
      <c r="U680">
        <v>0</v>
      </c>
      <c r="V680" t="s">
        <v>379</v>
      </c>
      <c r="W680" s="4" t="s">
        <v>362</v>
      </c>
      <c r="X680" t="s">
        <v>380</v>
      </c>
      <c r="Y680" s="4" t="s">
        <v>362</v>
      </c>
      <c r="Z680" t="s">
        <v>381</v>
      </c>
      <c r="AA680" s="8" t="s">
        <v>404</v>
      </c>
      <c r="AC680" s="8" t="s">
        <v>406</v>
      </c>
    </row>
    <row r="681" spans="1:29" x14ac:dyDescent="0.25">
      <c r="A681">
        <v>73</v>
      </c>
      <c r="B681" t="s">
        <v>358</v>
      </c>
      <c r="C681">
        <v>1</v>
      </c>
      <c r="D681">
        <v>2</v>
      </c>
      <c r="E681" t="s">
        <v>213</v>
      </c>
      <c r="F681" t="s">
        <v>224</v>
      </c>
      <c r="G681" t="s">
        <v>374</v>
      </c>
      <c r="H681" t="s">
        <v>375</v>
      </c>
      <c r="I681" t="s">
        <v>376</v>
      </c>
      <c r="J681" t="s">
        <v>53</v>
      </c>
      <c r="K681" s="12">
        <v>3</v>
      </c>
      <c r="N681" s="24">
        <v>6.4</v>
      </c>
      <c r="O681" s="12">
        <v>4</v>
      </c>
      <c r="R681" s="24">
        <v>5.2</v>
      </c>
      <c r="S681" t="s">
        <v>52</v>
      </c>
      <c r="U681">
        <v>0</v>
      </c>
      <c r="V681" t="s">
        <v>379</v>
      </c>
      <c r="W681" s="4" t="s">
        <v>365</v>
      </c>
      <c r="X681" t="s">
        <v>383</v>
      </c>
      <c r="Y681" s="4" t="s">
        <v>365</v>
      </c>
      <c r="Z681" t="s">
        <v>382</v>
      </c>
      <c r="AA681" s="8" t="s">
        <v>404</v>
      </c>
      <c r="AC681" s="8" t="s">
        <v>406</v>
      </c>
    </row>
    <row r="682" spans="1:29" x14ac:dyDescent="0.25">
      <c r="A682">
        <v>73</v>
      </c>
      <c r="B682" t="s">
        <v>358</v>
      </c>
      <c r="C682">
        <v>1</v>
      </c>
      <c r="D682">
        <v>2</v>
      </c>
      <c r="E682" t="s">
        <v>213</v>
      </c>
      <c r="F682" t="s">
        <v>224</v>
      </c>
      <c r="G682" t="s">
        <v>374</v>
      </c>
      <c r="H682" t="s">
        <v>375</v>
      </c>
      <c r="I682" t="s">
        <v>376</v>
      </c>
      <c r="J682" t="s">
        <v>53</v>
      </c>
      <c r="K682" s="12">
        <v>3</v>
      </c>
      <c r="N682" s="24">
        <v>6.4</v>
      </c>
      <c r="O682" s="12">
        <v>5</v>
      </c>
      <c r="R682" s="24">
        <v>3.8</v>
      </c>
      <c r="S682">
        <v>0.05</v>
      </c>
      <c r="U682">
        <v>1</v>
      </c>
      <c r="V682" t="s">
        <v>379</v>
      </c>
      <c r="W682" s="4" t="s">
        <v>365</v>
      </c>
      <c r="X682" t="s">
        <v>383</v>
      </c>
      <c r="Y682" s="4" t="s">
        <v>365</v>
      </c>
      <c r="Z682" t="s">
        <v>384</v>
      </c>
      <c r="AA682" s="8" t="s">
        <v>404</v>
      </c>
      <c r="AC682" s="8" t="s">
        <v>406</v>
      </c>
    </row>
    <row r="683" spans="1:29" s="4" customFormat="1" x14ac:dyDescent="0.25">
      <c r="A683" s="4">
        <v>73</v>
      </c>
      <c r="B683" s="4" t="s">
        <v>358</v>
      </c>
      <c r="C683" s="4">
        <v>1</v>
      </c>
      <c r="D683" s="4">
        <v>2</v>
      </c>
      <c r="E683" s="4" t="s">
        <v>213</v>
      </c>
      <c r="F683" s="4" t="s">
        <v>224</v>
      </c>
      <c r="G683" s="4" t="s">
        <v>374</v>
      </c>
      <c r="H683" s="4" t="s">
        <v>375</v>
      </c>
      <c r="I683" s="4" t="s">
        <v>376</v>
      </c>
      <c r="J683" s="4" t="s">
        <v>53</v>
      </c>
      <c r="K683" s="12">
        <v>4</v>
      </c>
      <c r="N683" s="33">
        <v>5.2</v>
      </c>
      <c r="O683" s="12">
        <v>5</v>
      </c>
      <c r="R683" s="33">
        <v>3.8</v>
      </c>
      <c r="S683" s="4" t="s">
        <v>52</v>
      </c>
      <c r="U683" s="4">
        <v>0</v>
      </c>
      <c r="V683" s="4" t="s">
        <v>379</v>
      </c>
      <c r="W683" s="4" t="s">
        <v>365</v>
      </c>
      <c r="X683" s="4" t="s">
        <v>382</v>
      </c>
      <c r="Y683" s="4" t="s">
        <v>365</v>
      </c>
      <c r="Z683" s="4" t="s">
        <v>384</v>
      </c>
      <c r="AA683" s="8" t="s">
        <v>404</v>
      </c>
      <c r="AC683" s="8" t="s">
        <v>406</v>
      </c>
    </row>
    <row r="684" spans="1:29" x14ac:dyDescent="0.25">
      <c r="A684">
        <v>73</v>
      </c>
      <c r="B684" t="s">
        <v>358</v>
      </c>
      <c r="C684">
        <v>1</v>
      </c>
      <c r="D684">
        <v>2</v>
      </c>
      <c r="E684" t="s">
        <v>213</v>
      </c>
      <c r="F684" t="s">
        <v>224</v>
      </c>
      <c r="G684" t="s">
        <v>374</v>
      </c>
      <c r="H684" t="s">
        <v>375</v>
      </c>
      <c r="I684" t="s">
        <v>376</v>
      </c>
      <c r="J684" t="s">
        <v>53</v>
      </c>
      <c r="K684" s="12">
        <v>6</v>
      </c>
      <c r="N684" s="24">
        <v>7.4</v>
      </c>
      <c r="O684" s="12">
        <v>7</v>
      </c>
      <c r="R684" s="24">
        <v>5.4</v>
      </c>
      <c r="S684" t="s">
        <v>52</v>
      </c>
      <c r="U684">
        <v>0</v>
      </c>
      <c r="V684" t="s">
        <v>379</v>
      </c>
      <c r="W684" s="4" t="s">
        <v>369</v>
      </c>
      <c r="X684" s="4" t="s">
        <v>389</v>
      </c>
      <c r="Y684" s="4" t="s">
        <v>369</v>
      </c>
      <c r="Z684" s="4" t="s">
        <v>390</v>
      </c>
      <c r="AA684" s="8" t="s">
        <v>404</v>
      </c>
      <c r="AC684" s="8" t="s">
        <v>406</v>
      </c>
    </row>
    <row r="685" spans="1:29" x14ac:dyDescent="0.25">
      <c r="A685">
        <v>73</v>
      </c>
      <c r="B685" t="s">
        <v>358</v>
      </c>
      <c r="C685">
        <v>1</v>
      </c>
      <c r="D685">
        <v>2</v>
      </c>
      <c r="E685" t="s">
        <v>213</v>
      </c>
      <c r="F685" t="s">
        <v>224</v>
      </c>
      <c r="G685" t="s">
        <v>374</v>
      </c>
      <c r="H685" t="s">
        <v>375</v>
      </c>
      <c r="I685" t="s">
        <v>376</v>
      </c>
      <c r="J685" t="s">
        <v>53</v>
      </c>
      <c r="K685" s="12">
        <v>6</v>
      </c>
      <c r="N685" s="24">
        <v>7.4</v>
      </c>
      <c r="O685" s="12">
        <v>8</v>
      </c>
      <c r="R685" s="24">
        <v>1.9</v>
      </c>
      <c r="S685">
        <v>0.05</v>
      </c>
      <c r="U685">
        <v>1</v>
      </c>
      <c r="V685" t="s">
        <v>379</v>
      </c>
      <c r="W685" s="4" t="s">
        <v>369</v>
      </c>
      <c r="X685" s="4" t="s">
        <v>389</v>
      </c>
      <c r="Y685" s="4" t="s">
        <v>369</v>
      </c>
      <c r="Z685" s="4" t="s">
        <v>391</v>
      </c>
      <c r="AA685" s="8" t="s">
        <v>404</v>
      </c>
      <c r="AC685" s="8" t="s">
        <v>406</v>
      </c>
    </row>
    <row r="686" spans="1:29" x14ac:dyDescent="0.25">
      <c r="A686">
        <v>73</v>
      </c>
      <c r="B686" t="s">
        <v>358</v>
      </c>
      <c r="C686">
        <v>1</v>
      </c>
      <c r="D686">
        <v>2</v>
      </c>
      <c r="E686" t="s">
        <v>213</v>
      </c>
      <c r="F686" t="s">
        <v>224</v>
      </c>
      <c r="G686" t="s">
        <v>374</v>
      </c>
      <c r="H686" t="s">
        <v>375</v>
      </c>
      <c r="I686" t="s">
        <v>376</v>
      </c>
      <c r="J686" t="s">
        <v>53</v>
      </c>
      <c r="K686" s="12">
        <v>6</v>
      </c>
      <c r="N686" s="24">
        <v>7.4</v>
      </c>
      <c r="O686" s="12">
        <v>9</v>
      </c>
      <c r="R686" s="24">
        <v>3.8</v>
      </c>
      <c r="S686">
        <v>0.05</v>
      </c>
      <c r="U686">
        <v>1</v>
      </c>
      <c r="V686" t="s">
        <v>379</v>
      </c>
      <c r="W686" s="4" t="s">
        <v>369</v>
      </c>
      <c r="X686" s="4" t="s">
        <v>389</v>
      </c>
      <c r="Y686" s="4" t="s">
        <v>369</v>
      </c>
      <c r="Z686" s="4" t="s">
        <v>392</v>
      </c>
      <c r="AA686" s="8" t="s">
        <v>404</v>
      </c>
      <c r="AC686" s="8" t="s">
        <v>406</v>
      </c>
    </row>
    <row r="687" spans="1:29" x14ac:dyDescent="0.25">
      <c r="A687">
        <v>73</v>
      </c>
      <c r="B687" t="s">
        <v>358</v>
      </c>
      <c r="C687">
        <v>1</v>
      </c>
      <c r="D687">
        <v>2</v>
      </c>
      <c r="E687" t="s">
        <v>213</v>
      </c>
      <c r="F687" t="s">
        <v>224</v>
      </c>
      <c r="G687" t="s">
        <v>374</v>
      </c>
      <c r="H687" t="s">
        <v>375</v>
      </c>
      <c r="I687" t="s">
        <v>376</v>
      </c>
      <c r="J687" t="s">
        <v>53</v>
      </c>
      <c r="K687" s="12">
        <v>7</v>
      </c>
      <c r="N687" s="24">
        <v>5.4</v>
      </c>
      <c r="O687" s="12">
        <v>8</v>
      </c>
      <c r="R687" s="24">
        <v>1.9</v>
      </c>
      <c r="S687">
        <v>0.05</v>
      </c>
      <c r="U687">
        <v>1</v>
      </c>
      <c r="V687" t="s">
        <v>379</v>
      </c>
      <c r="W687" s="4" t="s">
        <v>369</v>
      </c>
      <c r="X687" s="4" t="s">
        <v>390</v>
      </c>
      <c r="Y687" s="4" t="s">
        <v>369</v>
      </c>
      <c r="Z687" s="4" t="s">
        <v>391</v>
      </c>
      <c r="AA687" s="8" t="s">
        <v>404</v>
      </c>
      <c r="AC687" s="8" t="s">
        <v>406</v>
      </c>
    </row>
    <row r="688" spans="1:29" x14ac:dyDescent="0.25">
      <c r="A688">
        <v>73</v>
      </c>
      <c r="B688" t="s">
        <v>358</v>
      </c>
      <c r="C688">
        <v>1</v>
      </c>
      <c r="D688">
        <v>2</v>
      </c>
      <c r="E688" t="s">
        <v>213</v>
      </c>
      <c r="F688" t="s">
        <v>224</v>
      </c>
      <c r="G688" t="s">
        <v>374</v>
      </c>
      <c r="H688" t="s">
        <v>375</v>
      </c>
      <c r="I688" t="s">
        <v>376</v>
      </c>
      <c r="J688" t="s">
        <v>53</v>
      </c>
      <c r="K688" s="12">
        <v>7</v>
      </c>
      <c r="N688" s="24">
        <v>5.4</v>
      </c>
      <c r="O688" s="12">
        <v>9</v>
      </c>
      <c r="R688" s="24">
        <v>3.8</v>
      </c>
      <c r="S688" t="s">
        <v>52</v>
      </c>
      <c r="U688">
        <v>0</v>
      </c>
      <c r="V688" t="s">
        <v>379</v>
      </c>
      <c r="W688" s="4" t="s">
        <v>369</v>
      </c>
      <c r="X688" s="4" t="s">
        <v>390</v>
      </c>
      <c r="Y688" s="4" t="s">
        <v>369</v>
      </c>
      <c r="Z688" s="4" t="s">
        <v>392</v>
      </c>
      <c r="AA688" s="8" t="s">
        <v>404</v>
      </c>
      <c r="AC688" s="8" t="s">
        <v>406</v>
      </c>
    </row>
    <row r="689" spans="1:29" x14ac:dyDescent="0.25">
      <c r="A689">
        <v>73</v>
      </c>
      <c r="B689" t="s">
        <v>358</v>
      </c>
      <c r="C689">
        <v>1</v>
      </c>
      <c r="D689">
        <v>2</v>
      </c>
      <c r="E689" t="s">
        <v>213</v>
      </c>
      <c r="F689" t="s">
        <v>224</v>
      </c>
      <c r="G689" t="s">
        <v>374</v>
      </c>
      <c r="H689" t="s">
        <v>375</v>
      </c>
      <c r="I689" t="s">
        <v>376</v>
      </c>
      <c r="J689" t="s">
        <v>53</v>
      </c>
      <c r="K689" s="12">
        <v>8</v>
      </c>
      <c r="N689" s="24">
        <v>1.9</v>
      </c>
      <c r="O689" s="12">
        <v>9</v>
      </c>
      <c r="R689" s="24">
        <v>3.8</v>
      </c>
      <c r="S689" t="s">
        <v>52</v>
      </c>
      <c r="U689">
        <v>0</v>
      </c>
      <c r="V689" t="s">
        <v>379</v>
      </c>
      <c r="W689" s="4" t="s">
        <v>369</v>
      </c>
      <c r="X689" s="4" t="s">
        <v>391</v>
      </c>
      <c r="Y689" s="4" t="s">
        <v>369</v>
      </c>
      <c r="Z689" s="4" t="s">
        <v>392</v>
      </c>
      <c r="AA689" s="8" t="s">
        <v>404</v>
      </c>
      <c r="AC689" s="8" t="s">
        <v>406</v>
      </c>
    </row>
    <row r="690" spans="1:29" x14ac:dyDescent="0.25">
      <c r="A690">
        <v>73</v>
      </c>
      <c r="B690" t="s">
        <v>358</v>
      </c>
      <c r="C690">
        <v>1.5</v>
      </c>
      <c r="D690">
        <v>2</v>
      </c>
      <c r="E690" t="s">
        <v>213</v>
      </c>
      <c r="F690" t="s">
        <v>224</v>
      </c>
      <c r="G690" t="s">
        <v>374</v>
      </c>
      <c r="H690" t="s">
        <v>375</v>
      </c>
      <c r="I690" t="s">
        <v>376</v>
      </c>
      <c r="J690" t="s">
        <v>53</v>
      </c>
      <c r="K690" s="12">
        <v>0</v>
      </c>
      <c r="N690" s="24">
        <v>28.4</v>
      </c>
      <c r="O690" s="12">
        <v>1</v>
      </c>
      <c r="R690" s="24">
        <v>9.9</v>
      </c>
      <c r="S690">
        <v>0.05</v>
      </c>
      <c r="U690">
        <v>1</v>
      </c>
      <c r="V690" t="s">
        <v>378</v>
      </c>
      <c r="W690" t="s">
        <v>203</v>
      </c>
      <c r="X690" t="s">
        <v>402</v>
      </c>
      <c r="Y690" t="s">
        <v>362</v>
      </c>
      <c r="Z690" s="4" t="s">
        <v>380</v>
      </c>
      <c r="AA690" s="8" t="s">
        <v>404</v>
      </c>
      <c r="AC690" s="8" t="s">
        <v>406</v>
      </c>
    </row>
    <row r="691" spans="1:29" x14ac:dyDescent="0.25">
      <c r="A691">
        <v>73</v>
      </c>
      <c r="B691" t="s">
        <v>358</v>
      </c>
      <c r="C691">
        <v>1.5</v>
      </c>
      <c r="D691">
        <v>2</v>
      </c>
      <c r="E691" t="s">
        <v>213</v>
      </c>
      <c r="F691" t="s">
        <v>224</v>
      </c>
      <c r="G691" t="s">
        <v>374</v>
      </c>
      <c r="H691" t="s">
        <v>375</v>
      </c>
      <c r="I691" t="s">
        <v>376</v>
      </c>
      <c r="J691" t="s">
        <v>53</v>
      </c>
      <c r="K691" s="12">
        <v>0</v>
      </c>
      <c r="N691" s="24">
        <v>28.4</v>
      </c>
      <c r="O691" s="12">
        <v>2</v>
      </c>
      <c r="R691" s="24">
        <v>8.1</v>
      </c>
      <c r="S691">
        <v>0.05</v>
      </c>
      <c r="U691">
        <v>1</v>
      </c>
      <c r="V691" t="s">
        <v>378</v>
      </c>
      <c r="W691" t="s">
        <v>203</v>
      </c>
      <c r="X691" t="s">
        <v>402</v>
      </c>
      <c r="Y691" t="s">
        <v>362</v>
      </c>
      <c r="Z691" s="4" t="s">
        <v>381</v>
      </c>
      <c r="AA691" s="8" t="s">
        <v>404</v>
      </c>
      <c r="AC691" s="8" t="s">
        <v>406</v>
      </c>
    </row>
    <row r="692" spans="1:29" x14ac:dyDescent="0.25">
      <c r="A692">
        <v>73</v>
      </c>
      <c r="B692" t="s">
        <v>358</v>
      </c>
      <c r="C692">
        <v>1.5</v>
      </c>
      <c r="D692">
        <v>2</v>
      </c>
      <c r="E692" t="s">
        <v>213</v>
      </c>
      <c r="F692" t="s">
        <v>224</v>
      </c>
      <c r="G692" t="s">
        <v>374</v>
      </c>
      <c r="H692" t="s">
        <v>375</v>
      </c>
      <c r="I692" t="s">
        <v>376</v>
      </c>
      <c r="J692" t="s">
        <v>53</v>
      </c>
      <c r="K692" s="12">
        <v>0</v>
      </c>
      <c r="N692" s="24">
        <v>28.4</v>
      </c>
      <c r="O692" s="12">
        <v>3</v>
      </c>
      <c r="R692" s="24">
        <v>8.6</v>
      </c>
      <c r="S692">
        <v>0.05</v>
      </c>
      <c r="U692">
        <v>1</v>
      </c>
      <c r="V692" t="s">
        <v>378</v>
      </c>
      <c r="W692" t="s">
        <v>203</v>
      </c>
      <c r="X692" t="s">
        <v>402</v>
      </c>
      <c r="Y692" t="s">
        <v>365</v>
      </c>
      <c r="Z692" s="4" t="s">
        <v>383</v>
      </c>
      <c r="AA692" s="8" t="s">
        <v>404</v>
      </c>
      <c r="AC692" s="8" t="s">
        <v>406</v>
      </c>
    </row>
    <row r="693" spans="1:29" x14ac:dyDescent="0.25">
      <c r="A693">
        <v>73</v>
      </c>
      <c r="B693" t="s">
        <v>358</v>
      </c>
      <c r="C693">
        <v>1.5</v>
      </c>
      <c r="D693">
        <v>2</v>
      </c>
      <c r="E693" t="s">
        <v>213</v>
      </c>
      <c r="F693" t="s">
        <v>224</v>
      </c>
      <c r="G693" t="s">
        <v>374</v>
      </c>
      <c r="H693" t="s">
        <v>375</v>
      </c>
      <c r="I693" t="s">
        <v>376</v>
      </c>
      <c r="J693" t="s">
        <v>53</v>
      </c>
      <c r="K693" s="12">
        <v>0</v>
      </c>
      <c r="N693" s="24">
        <v>28.4</v>
      </c>
      <c r="O693" s="12">
        <v>4</v>
      </c>
      <c r="R693" s="24">
        <v>7.2</v>
      </c>
      <c r="S693">
        <v>0.05</v>
      </c>
      <c r="U693">
        <v>1</v>
      </c>
      <c r="V693" t="s">
        <v>378</v>
      </c>
      <c r="W693" t="s">
        <v>203</v>
      </c>
      <c r="X693" t="s">
        <v>402</v>
      </c>
      <c r="Y693" t="s">
        <v>365</v>
      </c>
      <c r="Z693" s="4" t="s">
        <v>382</v>
      </c>
      <c r="AA693" s="8" t="s">
        <v>404</v>
      </c>
      <c r="AC693" s="8" t="s">
        <v>406</v>
      </c>
    </row>
    <row r="694" spans="1:29" x14ac:dyDescent="0.25">
      <c r="A694">
        <v>73</v>
      </c>
      <c r="B694" t="s">
        <v>358</v>
      </c>
      <c r="C694">
        <v>1.5</v>
      </c>
      <c r="D694">
        <v>2</v>
      </c>
      <c r="E694" t="s">
        <v>213</v>
      </c>
      <c r="F694" t="s">
        <v>224</v>
      </c>
      <c r="G694" t="s">
        <v>374</v>
      </c>
      <c r="H694" t="s">
        <v>375</v>
      </c>
      <c r="I694" t="s">
        <v>376</v>
      </c>
      <c r="J694" t="s">
        <v>53</v>
      </c>
      <c r="K694" s="12">
        <v>0</v>
      </c>
      <c r="N694" s="24">
        <v>28.4</v>
      </c>
      <c r="O694" s="12">
        <v>5</v>
      </c>
      <c r="R694" s="24">
        <v>8.6</v>
      </c>
      <c r="S694">
        <v>0.05</v>
      </c>
      <c r="U694">
        <v>1</v>
      </c>
      <c r="V694" t="s">
        <v>378</v>
      </c>
      <c r="W694" t="s">
        <v>203</v>
      </c>
      <c r="X694" t="s">
        <v>402</v>
      </c>
      <c r="Y694" t="s">
        <v>365</v>
      </c>
      <c r="Z694" s="4" t="s">
        <v>384</v>
      </c>
      <c r="AA694" s="8" t="s">
        <v>404</v>
      </c>
      <c r="AC694" s="8" t="s">
        <v>406</v>
      </c>
    </row>
    <row r="695" spans="1:29" x14ac:dyDescent="0.25">
      <c r="A695">
        <v>73</v>
      </c>
      <c r="B695" t="s">
        <v>358</v>
      </c>
      <c r="C695">
        <v>1.5</v>
      </c>
      <c r="D695">
        <v>2</v>
      </c>
      <c r="E695" t="s">
        <v>213</v>
      </c>
      <c r="F695" t="s">
        <v>224</v>
      </c>
      <c r="G695" t="s">
        <v>374</v>
      </c>
      <c r="H695" t="s">
        <v>375</v>
      </c>
      <c r="I695" t="s">
        <v>376</v>
      </c>
      <c r="J695" t="s">
        <v>53</v>
      </c>
      <c r="K695" s="12">
        <v>0</v>
      </c>
      <c r="N695" s="24">
        <v>28.4</v>
      </c>
      <c r="O695" s="12">
        <v>6</v>
      </c>
      <c r="R695" s="24">
        <v>12.6</v>
      </c>
      <c r="S695">
        <v>0.05</v>
      </c>
      <c r="U695">
        <v>1</v>
      </c>
      <c r="V695" t="s">
        <v>378</v>
      </c>
      <c r="W695" t="s">
        <v>203</v>
      </c>
      <c r="X695" t="s">
        <v>402</v>
      </c>
      <c r="Y695" t="s">
        <v>369</v>
      </c>
      <c r="Z695" s="4" t="s">
        <v>389</v>
      </c>
      <c r="AA695" s="8" t="s">
        <v>404</v>
      </c>
      <c r="AC695" s="8" t="s">
        <v>406</v>
      </c>
    </row>
    <row r="696" spans="1:29" x14ac:dyDescent="0.25">
      <c r="A696">
        <v>73</v>
      </c>
      <c r="B696" t="s">
        <v>358</v>
      </c>
      <c r="C696">
        <v>1.5</v>
      </c>
      <c r="D696">
        <v>2</v>
      </c>
      <c r="E696" t="s">
        <v>213</v>
      </c>
      <c r="F696" t="s">
        <v>224</v>
      </c>
      <c r="G696" t="s">
        <v>374</v>
      </c>
      <c r="H696" t="s">
        <v>375</v>
      </c>
      <c r="I696" t="s">
        <v>376</v>
      </c>
      <c r="J696" t="s">
        <v>53</v>
      </c>
      <c r="K696" s="12">
        <v>0</v>
      </c>
      <c r="N696" s="24">
        <v>28.4</v>
      </c>
      <c r="O696" s="12">
        <v>7</v>
      </c>
      <c r="R696" s="24">
        <v>10.7</v>
      </c>
      <c r="S696">
        <v>0.05</v>
      </c>
      <c r="U696">
        <v>1</v>
      </c>
      <c r="V696" t="s">
        <v>378</v>
      </c>
      <c r="W696" t="s">
        <v>203</v>
      </c>
      <c r="X696" t="s">
        <v>402</v>
      </c>
      <c r="Y696" t="s">
        <v>369</v>
      </c>
      <c r="Z696" s="4" t="s">
        <v>390</v>
      </c>
      <c r="AA696" s="8" t="s">
        <v>404</v>
      </c>
      <c r="AC696" s="8" t="s">
        <v>406</v>
      </c>
    </row>
    <row r="697" spans="1:29" x14ac:dyDescent="0.25">
      <c r="A697">
        <v>73</v>
      </c>
      <c r="B697" t="s">
        <v>358</v>
      </c>
      <c r="C697">
        <v>1.5</v>
      </c>
      <c r="D697">
        <v>2</v>
      </c>
      <c r="E697" t="s">
        <v>213</v>
      </c>
      <c r="F697" t="s">
        <v>224</v>
      </c>
      <c r="G697" t="s">
        <v>374</v>
      </c>
      <c r="H697" t="s">
        <v>375</v>
      </c>
      <c r="I697" t="s">
        <v>376</v>
      </c>
      <c r="J697" t="s">
        <v>53</v>
      </c>
      <c r="K697" s="12">
        <v>0</v>
      </c>
      <c r="N697" s="24">
        <v>28.4</v>
      </c>
      <c r="O697" s="12">
        <v>8</v>
      </c>
      <c r="R697" s="24">
        <v>7.5</v>
      </c>
      <c r="S697">
        <v>0.05</v>
      </c>
      <c r="U697">
        <v>1</v>
      </c>
      <c r="V697" t="s">
        <v>378</v>
      </c>
      <c r="W697" t="s">
        <v>203</v>
      </c>
      <c r="X697" t="s">
        <v>402</v>
      </c>
      <c r="Y697" t="s">
        <v>369</v>
      </c>
      <c r="Z697" s="4" t="s">
        <v>391</v>
      </c>
      <c r="AA697" s="8" t="s">
        <v>404</v>
      </c>
      <c r="AC697" s="8" t="s">
        <v>406</v>
      </c>
    </row>
    <row r="698" spans="1:29" x14ac:dyDescent="0.25">
      <c r="A698">
        <v>73</v>
      </c>
      <c r="B698" t="s">
        <v>358</v>
      </c>
      <c r="C698">
        <v>1.5</v>
      </c>
      <c r="D698">
        <v>2</v>
      </c>
      <c r="E698" t="s">
        <v>213</v>
      </c>
      <c r="F698" t="s">
        <v>224</v>
      </c>
      <c r="G698" t="s">
        <v>374</v>
      </c>
      <c r="H698" t="s">
        <v>375</v>
      </c>
      <c r="I698" t="s">
        <v>376</v>
      </c>
      <c r="J698" t="s">
        <v>53</v>
      </c>
      <c r="K698" s="12">
        <v>0</v>
      </c>
      <c r="N698" s="24">
        <v>28.4</v>
      </c>
      <c r="O698" s="12">
        <v>9</v>
      </c>
      <c r="R698" s="24">
        <v>8.3000000000000007</v>
      </c>
      <c r="S698">
        <v>0.05</v>
      </c>
      <c r="U698">
        <v>1</v>
      </c>
      <c r="V698" t="s">
        <v>378</v>
      </c>
      <c r="W698" t="s">
        <v>203</v>
      </c>
      <c r="X698" t="s">
        <v>402</v>
      </c>
      <c r="Y698" t="s">
        <v>369</v>
      </c>
      <c r="Z698" s="4" t="s">
        <v>392</v>
      </c>
      <c r="AA698" s="8" t="s">
        <v>404</v>
      </c>
      <c r="AC698" s="8" t="s">
        <v>406</v>
      </c>
    </row>
    <row r="699" spans="1:29" x14ac:dyDescent="0.25">
      <c r="A699">
        <v>73</v>
      </c>
      <c r="B699" t="s">
        <v>358</v>
      </c>
      <c r="C699">
        <v>1.5</v>
      </c>
      <c r="D699">
        <v>2</v>
      </c>
      <c r="E699" t="s">
        <v>213</v>
      </c>
      <c r="F699" t="s">
        <v>224</v>
      </c>
      <c r="G699" t="s">
        <v>374</v>
      </c>
      <c r="H699" t="s">
        <v>375</v>
      </c>
      <c r="I699" t="s">
        <v>376</v>
      </c>
      <c r="J699" t="s">
        <v>53</v>
      </c>
      <c r="K699" s="12">
        <v>1</v>
      </c>
      <c r="N699" s="24">
        <v>9.9</v>
      </c>
      <c r="O699" s="12">
        <v>2</v>
      </c>
      <c r="R699" s="24">
        <v>8.1</v>
      </c>
      <c r="S699" t="s">
        <v>52</v>
      </c>
      <c r="U699">
        <v>0</v>
      </c>
      <c r="V699" t="s">
        <v>379</v>
      </c>
      <c r="W699" t="s">
        <v>362</v>
      </c>
      <c r="X699" t="s">
        <v>380</v>
      </c>
      <c r="Y699" t="s">
        <v>362</v>
      </c>
      <c r="Z699" s="31" t="s">
        <v>381</v>
      </c>
      <c r="AA699" s="8" t="s">
        <v>404</v>
      </c>
      <c r="AC699" s="8" t="s">
        <v>406</v>
      </c>
    </row>
    <row r="700" spans="1:29" x14ac:dyDescent="0.25">
      <c r="A700">
        <v>73</v>
      </c>
      <c r="B700" t="s">
        <v>358</v>
      </c>
      <c r="C700">
        <v>1.5</v>
      </c>
      <c r="D700">
        <v>2</v>
      </c>
      <c r="E700" t="s">
        <v>213</v>
      </c>
      <c r="F700" t="s">
        <v>224</v>
      </c>
      <c r="G700" t="s">
        <v>374</v>
      </c>
      <c r="H700" t="s">
        <v>375</v>
      </c>
      <c r="I700" t="s">
        <v>376</v>
      </c>
      <c r="J700" t="s">
        <v>53</v>
      </c>
      <c r="K700" s="12">
        <v>3</v>
      </c>
      <c r="N700" s="24">
        <v>8.6</v>
      </c>
      <c r="O700" s="12">
        <v>4</v>
      </c>
      <c r="R700" s="24">
        <v>7.2</v>
      </c>
      <c r="S700" t="s">
        <v>52</v>
      </c>
      <c r="U700">
        <v>0</v>
      </c>
      <c r="V700" t="s">
        <v>379</v>
      </c>
      <c r="W700" t="s">
        <v>365</v>
      </c>
      <c r="X700" t="s">
        <v>383</v>
      </c>
      <c r="Y700" t="s">
        <v>365</v>
      </c>
      <c r="Z700" t="s">
        <v>382</v>
      </c>
      <c r="AA700" s="8" t="s">
        <v>404</v>
      </c>
      <c r="AC700" s="8" t="s">
        <v>406</v>
      </c>
    </row>
    <row r="701" spans="1:29" x14ac:dyDescent="0.25">
      <c r="A701">
        <v>73</v>
      </c>
      <c r="B701" t="s">
        <v>358</v>
      </c>
      <c r="C701">
        <v>1.5</v>
      </c>
      <c r="D701">
        <v>2</v>
      </c>
      <c r="E701" t="s">
        <v>213</v>
      </c>
      <c r="F701" t="s">
        <v>224</v>
      </c>
      <c r="G701" t="s">
        <v>374</v>
      </c>
      <c r="H701" t="s">
        <v>375</v>
      </c>
      <c r="I701" t="s">
        <v>376</v>
      </c>
      <c r="J701" t="s">
        <v>53</v>
      </c>
      <c r="K701" s="12">
        <v>3</v>
      </c>
      <c r="N701" s="24">
        <v>8.6</v>
      </c>
      <c r="O701" s="12">
        <v>5</v>
      </c>
      <c r="R701" s="24">
        <v>8.6</v>
      </c>
      <c r="S701" t="s">
        <v>52</v>
      </c>
      <c r="U701">
        <v>0</v>
      </c>
      <c r="V701" t="s">
        <v>379</v>
      </c>
      <c r="W701" t="s">
        <v>365</v>
      </c>
      <c r="X701" t="s">
        <v>383</v>
      </c>
      <c r="Y701" t="s">
        <v>365</v>
      </c>
      <c r="Z701" t="s">
        <v>384</v>
      </c>
      <c r="AA701" s="8" t="s">
        <v>404</v>
      </c>
      <c r="AC701" s="8" t="s">
        <v>406</v>
      </c>
    </row>
    <row r="702" spans="1:29" x14ac:dyDescent="0.25">
      <c r="A702">
        <v>73</v>
      </c>
      <c r="B702" t="s">
        <v>358</v>
      </c>
      <c r="C702">
        <v>1.5</v>
      </c>
      <c r="D702">
        <v>2</v>
      </c>
      <c r="E702" t="s">
        <v>213</v>
      </c>
      <c r="F702" t="s">
        <v>224</v>
      </c>
      <c r="G702" t="s">
        <v>374</v>
      </c>
      <c r="H702" t="s">
        <v>375</v>
      </c>
      <c r="I702" t="s">
        <v>376</v>
      </c>
      <c r="J702" t="s">
        <v>53</v>
      </c>
      <c r="K702" s="12">
        <v>4</v>
      </c>
      <c r="N702" s="24">
        <v>7.2</v>
      </c>
      <c r="O702" s="12">
        <v>5</v>
      </c>
      <c r="R702" s="24">
        <v>8.6</v>
      </c>
      <c r="S702" t="s">
        <v>52</v>
      </c>
      <c r="U702">
        <v>0</v>
      </c>
      <c r="V702" t="s">
        <v>379</v>
      </c>
      <c r="W702" t="s">
        <v>365</v>
      </c>
      <c r="X702" s="4" t="s">
        <v>382</v>
      </c>
      <c r="Y702" s="4" t="s">
        <v>365</v>
      </c>
      <c r="Z702" s="4" t="s">
        <v>384</v>
      </c>
      <c r="AA702" s="8" t="s">
        <v>404</v>
      </c>
      <c r="AC702" s="8" t="s">
        <v>406</v>
      </c>
    </row>
    <row r="703" spans="1:29" x14ac:dyDescent="0.25">
      <c r="A703">
        <v>73</v>
      </c>
      <c r="B703" t="s">
        <v>358</v>
      </c>
      <c r="C703">
        <v>1.5</v>
      </c>
      <c r="D703">
        <v>2</v>
      </c>
      <c r="E703" t="s">
        <v>213</v>
      </c>
      <c r="F703" t="s">
        <v>224</v>
      </c>
      <c r="G703" t="s">
        <v>374</v>
      </c>
      <c r="H703" t="s">
        <v>375</v>
      </c>
      <c r="I703" t="s">
        <v>376</v>
      </c>
      <c r="J703" t="s">
        <v>53</v>
      </c>
      <c r="K703" s="12">
        <v>6</v>
      </c>
      <c r="N703" s="24">
        <v>12.6</v>
      </c>
      <c r="O703" s="12">
        <v>7</v>
      </c>
      <c r="R703" s="24">
        <v>10.7</v>
      </c>
      <c r="S703" t="s">
        <v>52</v>
      </c>
      <c r="U703">
        <v>0</v>
      </c>
      <c r="V703" t="s">
        <v>379</v>
      </c>
      <c r="W703" t="s">
        <v>369</v>
      </c>
      <c r="X703" s="4" t="s">
        <v>389</v>
      </c>
      <c r="Y703" s="4" t="s">
        <v>369</v>
      </c>
      <c r="Z703" s="4" t="s">
        <v>390</v>
      </c>
      <c r="AA703" s="8" t="s">
        <v>404</v>
      </c>
      <c r="AC703" s="8" t="s">
        <v>406</v>
      </c>
    </row>
    <row r="704" spans="1:29" x14ac:dyDescent="0.25">
      <c r="A704">
        <v>73</v>
      </c>
      <c r="B704" t="s">
        <v>358</v>
      </c>
      <c r="C704">
        <v>1.5</v>
      </c>
      <c r="D704">
        <v>2</v>
      </c>
      <c r="E704" t="s">
        <v>213</v>
      </c>
      <c r="F704" t="s">
        <v>224</v>
      </c>
      <c r="G704" t="s">
        <v>374</v>
      </c>
      <c r="H704" t="s">
        <v>375</v>
      </c>
      <c r="I704" t="s">
        <v>376</v>
      </c>
      <c r="J704" t="s">
        <v>53</v>
      </c>
      <c r="K704" s="12">
        <v>6</v>
      </c>
      <c r="N704" s="24">
        <v>12.6</v>
      </c>
      <c r="O704" s="12">
        <v>8</v>
      </c>
      <c r="R704" s="24">
        <v>7.5</v>
      </c>
      <c r="S704" t="s">
        <v>52</v>
      </c>
      <c r="U704">
        <v>0</v>
      </c>
      <c r="V704" t="s">
        <v>379</v>
      </c>
      <c r="W704" t="s">
        <v>369</v>
      </c>
      <c r="X704" s="4" t="s">
        <v>389</v>
      </c>
      <c r="Y704" s="4" t="s">
        <v>369</v>
      </c>
      <c r="Z704" s="4" t="s">
        <v>391</v>
      </c>
      <c r="AA704" s="8" t="s">
        <v>404</v>
      </c>
      <c r="AC704" s="8" t="s">
        <v>406</v>
      </c>
    </row>
    <row r="705" spans="1:29" x14ac:dyDescent="0.25">
      <c r="A705">
        <v>73</v>
      </c>
      <c r="B705" t="s">
        <v>358</v>
      </c>
      <c r="C705">
        <v>1.5</v>
      </c>
      <c r="D705">
        <v>2</v>
      </c>
      <c r="E705" t="s">
        <v>213</v>
      </c>
      <c r="F705" t="s">
        <v>224</v>
      </c>
      <c r="G705" t="s">
        <v>374</v>
      </c>
      <c r="H705" t="s">
        <v>375</v>
      </c>
      <c r="I705" t="s">
        <v>376</v>
      </c>
      <c r="J705" t="s">
        <v>53</v>
      </c>
      <c r="K705" s="12">
        <v>6</v>
      </c>
      <c r="N705" s="24">
        <v>12.6</v>
      </c>
      <c r="O705" s="12">
        <v>9</v>
      </c>
      <c r="R705" s="24">
        <v>8.3000000000000007</v>
      </c>
      <c r="S705" t="s">
        <v>52</v>
      </c>
      <c r="U705">
        <v>0</v>
      </c>
      <c r="V705" t="s">
        <v>379</v>
      </c>
      <c r="W705" t="s">
        <v>369</v>
      </c>
      <c r="X705" s="4" t="s">
        <v>389</v>
      </c>
      <c r="Y705" s="4" t="s">
        <v>369</v>
      </c>
      <c r="Z705" s="4" t="s">
        <v>392</v>
      </c>
      <c r="AA705" s="8" t="s">
        <v>404</v>
      </c>
      <c r="AC705" s="8" t="s">
        <v>406</v>
      </c>
    </row>
    <row r="706" spans="1:29" x14ac:dyDescent="0.25">
      <c r="A706">
        <v>73</v>
      </c>
      <c r="B706" t="s">
        <v>358</v>
      </c>
      <c r="C706">
        <v>1.5</v>
      </c>
      <c r="D706">
        <v>2</v>
      </c>
      <c r="E706" t="s">
        <v>213</v>
      </c>
      <c r="F706" t="s">
        <v>224</v>
      </c>
      <c r="G706" t="s">
        <v>374</v>
      </c>
      <c r="H706" t="s">
        <v>375</v>
      </c>
      <c r="I706" t="s">
        <v>376</v>
      </c>
      <c r="J706" t="s">
        <v>53</v>
      </c>
      <c r="K706" s="12">
        <v>7</v>
      </c>
      <c r="N706" s="24">
        <v>10.7</v>
      </c>
      <c r="O706" s="12">
        <v>8</v>
      </c>
      <c r="R706" s="24">
        <v>7.5</v>
      </c>
      <c r="S706" t="s">
        <v>52</v>
      </c>
      <c r="U706">
        <v>0</v>
      </c>
      <c r="V706" t="s">
        <v>379</v>
      </c>
      <c r="W706" t="s">
        <v>369</v>
      </c>
      <c r="X706" s="4" t="s">
        <v>390</v>
      </c>
      <c r="Y706" s="4" t="s">
        <v>369</v>
      </c>
      <c r="Z706" s="4" t="s">
        <v>391</v>
      </c>
      <c r="AA706" s="8" t="s">
        <v>404</v>
      </c>
      <c r="AC706" s="8" t="s">
        <v>406</v>
      </c>
    </row>
    <row r="707" spans="1:29" x14ac:dyDescent="0.25">
      <c r="A707">
        <v>73</v>
      </c>
      <c r="B707" t="s">
        <v>358</v>
      </c>
      <c r="C707">
        <v>1.5</v>
      </c>
      <c r="D707">
        <v>2</v>
      </c>
      <c r="E707" t="s">
        <v>213</v>
      </c>
      <c r="F707" t="s">
        <v>224</v>
      </c>
      <c r="G707" t="s">
        <v>374</v>
      </c>
      <c r="H707" t="s">
        <v>375</v>
      </c>
      <c r="I707" t="s">
        <v>376</v>
      </c>
      <c r="J707" t="s">
        <v>53</v>
      </c>
      <c r="K707" s="12">
        <v>7</v>
      </c>
      <c r="N707" s="24">
        <v>10.7</v>
      </c>
      <c r="O707" s="12">
        <v>9</v>
      </c>
      <c r="R707" s="24">
        <v>8.3000000000000007</v>
      </c>
      <c r="S707" t="s">
        <v>52</v>
      </c>
      <c r="U707">
        <v>0</v>
      </c>
      <c r="V707" t="s">
        <v>379</v>
      </c>
      <c r="W707" t="s">
        <v>369</v>
      </c>
      <c r="X707" s="4" t="s">
        <v>390</v>
      </c>
      <c r="Y707" s="4" t="s">
        <v>369</v>
      </c>
      <c r="Z707" s="4" t="s">
        <v>392</v>
      </c>
      <c r="AA707" s="8" t="s">
        <v>404</v>
      </c>
      <c r="AC707" s="8" t="s">
        <v>406</v>
      </c>
    </row>
    <row r="708" spans="1:29" x14ac:dyDescent="0.25">
      <c r="A708">
        <v>73</v>
      </c>
      <c r="B708" t="s">
        <v>358</v>
      </c>
      <c r="C708">
        <v>1.5</v>
      </c>
      <c r="D708">
        <v>2</v>
      </c>
      <c r="E708" t="s">
        <v>213</v>
      </c>
      <c r="F708" t="s">
        <v>224</v>
      </c>
      <c r="G708" t="s">
        <v>374</v>
      </c>
      <c r="H708" t="s">
        <v>375</v>
      </c>
      <c r="I708" t="s">
        <v>376</v>
      </c>
      <c r="J708" t="s">
        <v>53</v>
      </c>
      <c r="K708" s="12">
        <v>8</v>
      </c>
      <c r="N708" s="24">
        <v>7.5</v>
      </c>
      <c r="O708" s="12">
        <v>9</v>
      </c>
      <c r="R708" s="24">
        <v>8.3000000000000007</v>
      </c>
      <c r="S708" t="s">
        <v>52</v>
      </c>
      <c r="U708">
        <v>0</v>
      </c>
      <c r="V708" t="s">
        <v>379</v>
      </c>
      <c r="W708" t="s">
        <v>369</v>
      </c>
      <c r="X708" s="4" t="s">
        <v>391</v>
      </c>
      <c r="Y708" s="4" t="s">
        <v>369</v>
      </c>
      <c r="Z708" s="4" t="s">
        <v>392</v>
      </c>
      <c r="AA708" s="8" t="s">
        <v>404</v>
      </c>
      <c r="AC708" s="8" t="s">
        <v>406</v>
      </c>
    </row>
    <row r="709" spans="1:29" x14ac:dyDescent="0.25">
      <c r="A709">
        <v>73</v>
      </c>
      <c r="B709" t="s">
        <v>358</v>
      </c>
      <c r="C709">
        <v>1</v>
      </c>
      <c r="D709">
        <v>1</v>
      </c>
      <c r="E709" t="s">
        <v>213</v>
      </c>
      <c r="F709" t="s">
        <v>224</v>
      </c>
      <c r="G709" t="s">
        <v>374</v>
      </c>
      <c r="H709" t="s">
        <v>375</v>
      </c>
      <c r="I709" t="s">
        <v>376</v>
      </c>
      <c r="J709" t="s">
        <v>53</v>
      </c>
      <c r="K709" s="12">
        <v>0</v>
      </c>
      <c r="N709" s="24">
        <v>40.799999999999997</v>
      </c>
      <c r="O709" s="12">
        <v>1</v>
      </c>
      <c r="R709" s="24">
        <v>9.8000000000000007</v>
      </c>
      <c r="S709">
        <v>0.05</v>
      </c>
      <c r="U709">
        <v>1</v>
      </c>
      <c r="V709" t="s">
        <v>378</v>
      </c>
      <c r="W709" t="s">
        <v>203</v>
      </c>
      <c r="X709" t="s">
        <v>402</v>
      </c>
      <c r="Y709" t="s">
        <v>362</v>
      </c>
      <c r="Z709" s="4" t="s">
        <v>380</v>
      </c>
      <c r="AA709" s="8" t="s">
        <v>404</v>
      </c>
      <c r="AC709" s="8" t="s">
        <v>406</v>
      </c>
    </row>
    <row r="710" spans="1:29" x14ac:dyDescent="0.25">
      <c r="A710">
        <v>73</v>
      </c>
      <c r="B710" t="s">
        <v>358</v>
      </c>
      <c r="C710">
        <v>1</v>
      </c>
      <c r="D710">
        <v>1</v>
      </c>
      <c r="E710" t="s">
        <v>213</v>
      </c>
      <c r="F710" t="s">
        <v>224</v>
      </c>
      <c r="G710" t="s">
        <v>374</v>
      </c>
      <c r="H710" t="s">
        <v>375</v>
      </c>
      <c r="I710" t="s">
        <v>376</v>
      </c>
      <c r="J710" t="s">
        <v>53</v>
      </c>
      <c r="K710" s="12">
        <v>0</v>
      </c>
      <c r="N710" s="24">
        <v>40.799999999999997</v>
      </c>
      <c r="O710" s="12">
        <v>2</v>
      </c>
      <c r="R710" s="24">
        <v>5.3</v>
      </c>
      <c r="S710">
        <v>0.05</v>
      </c>
      <c r="U710">
        <v>1</v>
      </c>
      <c r="V710" t="s">
        <v>378</v>
      </c>
      <c r="W710" t="s">
        <v>203</v>
      </c>
      <c r="X710" t="s">
        <v>402</v>
      </c>
      <c r="Y710" t="s">
        <v>362</v>
      </c>
      <c r="Z710" s="4" t="s">
        <v>381</v>
      </c>
      <c r="AA710" s="8" t="s">
        <v>404</v>
      </c>
      <c r="AC710" s="8" t="s">
        <v>406</v>
      </c>
    </row>
    <row r="711" spans="1:29" x14ac:dyDescent="0.25">
      <c r="A711">
        <v>73</v>
      </c>
      <c r="B711" t="s">
        <v>358</v>
      </c>
      <c r="C711">
        <v>1</v>
      </c>
      <c r="D711">
        <v>1</v>
      </c>
      <c r="E711" t="s">
        <v>213</v>
      </c>
      <c r="F711" t="s">
        <v>224</v>
      </c>
      <c r="G711" t="s">
        <v>374</v>
      </c>
      <c r="H711" t="s">
        <v>375</v>
      </c>
      <c r="I711" t="s">
        <v>376</v>
      </c>
      <c r="J711" t="s">
        <v>53</v>
      </c>
      <c r="K711" s="12">
        <v>0</v>
      </c>
      <c r="N711" s="24">
        <v>40.799999999999997</v>
      </c>
      <c r="O711" s="12">
        <v>3</v>
      </c>
      <c r="R711" s="24">
        <v>11.8</v>
      </c>
      <c r="S711">
        <v>0.05</v>
      </c>
      <c r="U711">
        <v>1</v>
      </c>
      <c r="V711" t="s">
        <v>378</v>
      </c>
      <c r="W711" t="s">
        <v>203</v>
      </c>
      <c r="X711" t="s">
        <v>402</v>
      </c>
      <c r="Y711" t="s">
        <v>365</v>
      </c>
      <c r="Z711" s="4" t="s">
        <v>383</v>
      </c>
      <c r="AA711" s="8" t="s">
        <v>404</v>
      </c>
      <c r="AC711" s="8" t="s">
        <v>406</v>
      </c>
    </row>
    <row r="712" spans="1:29" x14ac:dyDescent="0.25">
      <c r="A712">
        <v>73</v>
      </c>
      <c r="B712" t="s">
        <v>358</v>
      </c>
      <c r="C712">
        <v>1</v>
      </c>
      <c r="D712">
        <v>1</v>
      </c>
      <c r="E712" t="s">
        <v>213</v>
      </c>
      <c r="F712" t="s">
        <v>224</v>
      </c>
      <c r="G712" t="s">
        <v>374</v>
      </c>
      <c r="H712" t="s">
        <v>375</v>
      </c>
      <c r="I712" t="s">
        <v>376</v>
      </c>
      <c r="J712" t="s">
        <v>53</v>
      </c>
      <c r="K712" s="12">
        <v>0</v>
      </c>
      <c r="N712" s="24">
        <v>40.799999999999997</v>
      </c>
      <c r="O712" s="12">
        <v>4</v>
      </c>
      <c r="R712" s="24">
        <v>11.3</v>
      </c>
      <c r="S712">
        <v>0.05</v>
      </c>
      <c r="U712">
        <v>1</v>
      </c>
      <c r="V712" t="s">
        <v>378</v>
      </c>
      <c r="W712" t="s">
        <v>203</v>
      </c>
      <c r="X712" t="s">
        <v>402</v>
      </c>
      <c r="Y712" t="s">
        <v>365</v>
      </c>
      <c r="Z712" s="4" t="s">
        <v>382</v>
      </c>
      <c r="AA712" s="8" t="s">
        <v>404</v>
      </c>
      <c r="AC712" s="8" t="s">
        <v>406</v>
      </c>
    </row>
    <row r="713" spans="1:29" x14ac:dyDescent="0.25">
      <c r="A713">
        <v>73</v>
      </c>
      <c r="B713" t="s">
        <v>358</v>
      </c>
      <c r="C713">
        <v>1</v>
      </c>
      <c r="D713">
        <v>1</v>
      </c>
      <c r="E713" t="s">
        <v>213</v>
      </c>
      <c r="F713" t="s">
        <v>224</v>
      </c>
      <c r="G713" t="s">
        <v>374</v>
      </c>
      <c r="H713" t="s">
        <v>375</v>
      </c>
      <c r="I713" t="s">
        <v>376</v>
      </c>
      <c r="J713" t="s">
        <v>53</v>
      </c>
      <c r="K713" s="12">
        <v>0</v>
      </c>
      <c r="N713" s="24">
        <v>40.799999999999997</v>
      </c>
      <c r="O713" s="12">
        <v>5</v>
      </c>
      <c r="R713" s="24">
        <v>8.5</v>
      </c>
      <c r="S713">
        <v>0.05</v>
      </c>
      <c r="U713">
        <v>1</v>
      </c>
      <c r="V713" t="s">
        <v>378</v>
      </c>
      <c r="W713" t="s">
        <v>203</v>
      </c>
      <c r="X713" t="s">
        <v>402</v>
      </c>
      <c r="Y713" t="s">
        <v>365</v>
      </c>
      <c r="Z713" s="4" t="s">
        <v>384</v>
      </c>
      <c r="AA713" s="8" t="s">
        <v>404</v>
      </c>
      <c r="AC713" s="8" t="s">
        <v>406</v>
      </c>
    </row>
    <row r="714" spans="1:29" x14ac:dyDescent="0.25">
      <c r="A714">
        <v>73</v>
      </c>
      <c r="B714" t="s">
        <v>358</v>
      </c>
      <c r="C714">
        <v>1</v>
      </c>
      <c r="D714">
        <v>1</v>
      </c>
      <c r="E714" t="s">
        <v>213</v>
      </c>
      <c r="F714" t="s">
        <v>224</v>
      </c>
      <c r="G714" t="s">
        <v>374</v>
      </c>
      <c r="H714" t="s">
        <v>375</v>
      </c>
      <c r="I714" t="s">
        <v>376</v>
      </c>
      <c r="J714" t="s">
        <v>53</v>
      </c>
      <c r="K714" s="12">
        <v>0</v>
      </c>
      <c r="N714" s="24">
        <v>40.799999999999997</v>
      </c>
      <c r="O714" s="12">
        <v>6</v>
      </c>
      <c r="R714" s="24">
        <v>14.5</v>
      </c>
      <c r="S714">
        <v>0.05</v>
      </c>
      <c r="U714">
        <v>1</v>
      </c>
      <c r="V714" t="s">
        <v>378</v>
      </c>
      <c r="W714" t="s">
        <v>203</v>
      </c>
      <c r="X714" t="s">
        <v>402</v>
      </c>
      <c r="Y714" t="s">
        <v>369</v>
      </c>
      <c r="Z714" s="4" t="s">
        <v>389</v>
      </c>
      <c r="AA714" s="8" t="s">
        <v>404</v>
      </c>
      <c r="AC714" s="8" t="s">
        <v>406</v>
      </c>
    </row>
    <row r="715" spans="1:29" x14ac:dyDescent="0.25">
      <c r="A715">
        <v>73</v>
      </c>
      <c r="B715" t="s">
        <v>358</v>
      </c>
      <c r="C715">
        <v>1</v>
      </c>
      <c r="D715">
        <v>1</v>
      </c>
      <c r="E715" t="s">
        <v>213</v>
      </c>
      <c r="F715" t="s">
        <v>224</v>
      </c>
      <c r="G715" t="s">
        <v>374</v>
      </c>
      <c r="H715" t="s">
        <v>375</v>
      </c>
      <c r="I715" t="s">
        <v>376</v>
      </c>
      <c r="J715" t="s">
        <v>53</v>
      </c>
      <c r="K715" s="12">
        <v>0</v>
      </c>
      <c r="N715" s="24">
        <v>40.799999999999997</v>
      </c>
      <c r="O715" s="12">
        <v>7</v>
      </c>
      <c r="R715" s="24">
        <v>11.4</v>
      </c>
      <c r="S715">
        <v>0.05</v>
      </c>
      <c r="U715">
        <v>1</v>
      </c>
      <c r="V715" t="s">
        <v>378</v>
      </c>
      <c r="W715" t="s">
        <v>203</v>
      </c>
      <c r="X715" t="s">
        <v>402</v>
      </c>
      <c r="Y715" t="s">
        <v>369</v>
      </c>
      <c r="Z715" s="4" t="s">
        <v>390</v>
      </c>
      <c r="AA715" s="8" t="s">
        <v>404</v>
      </c>
      <c r="AC715" s="8" t="s">
        <v>406</v>
      </c>
    </row>
    <row r="716" spans="1:29" x14ac:dyDescent="0.25">
      <c r="A716">
        <v>73</v>
      </c>
      <c r="B716" t="s">
        <v>358</v>
      </c>
      <c r="C716">
        <v>1</v>
      </c>
      <c r="D716">
        <v>1</v>
      </c>
      <c r="E716" t="s">
        <v>213</v>
      </c>
      <c r="F716" t="s">
        <v>224</v>
      </c>
      <c r="G716" t="s">
        <v>374</v>
      </c>
      <c r="H716" t="s">
        <v>375</v>
      </c>
      <c r="I716" t="s">
        <v>376</v>
      </c>
      <c r="J716" t="s">
        <v>53</v>
      </c>
      <c r="K716" s="12">
        <v>0</v>
      </c>
      <c r="N716" s="24">
        <v>40.799999999999997</v>
      </c>
      <c r="O716" s="12">
        <v>8</v>
      </c>
      <c r="R716" s="24">
        <v>9.8000000000000007</v>
      </c>
      <c r="S716">
        <v>0.05</v>
      </c>
      <c r="U716">
        <v>1</v>
      </c>
      <c r="V716" t="s">
        <v>378</v>
      </c>
      <c r="W716" t="s">
        <v>203</v>
      </c>
      <c r="X716" t="s">
        <v>402</v>
      </c>
      <c r="Y716" t="s">
        <v>369</v>
      </c>
      <c r="Z716" s="4" t="s">
        <v>391</v>
      </c>
      <c r="AA716" s="8" t="s">
        <v>404</v>
      </c>
      <c r="AC716" s="8" t="s">
        <v>406</v>
      </c>
    </row>
    <row r="717" spans="1:29" x14ac:dyDescent="0.25">
      <c r="A717">
        <v>73</v>
      </c>
      <c r="B717" t="s">
        <v>358</v>
      </c>
      <c r="C717">
        <v>1</v>
      </c>
      <c r="D717">
        <v>1</v>
      </c>
      <c r="E717" t="s">
        <v>213</v>
      </c>
      <c r="F717" t="s">
        <v>224</v>
      </c>
      <c r="G717" t="s">
        <v>374</v>
      </c>
      <c r="H717" t="s">
        <v>375</v>
      </c>
      <c r="I717" t="s">
        <v>376</v>
      </c>
      <c r="J717" t="s">
        <v>53</v>
      </c>
      <c r="K717" s="12">
        <v>0</v>
      </c>
      <c r="N717" s="24">
        <v>40.799999999999997</v>
      </c>
      <c r="O717" s="12">
        <v>9</v>
      </c>
      <c r="R717" s="24">
        <v>10.3</v>
      </c>
      <c r="S717">
        <v>0.05</v>
      </c>
      <c r="U717">
        <v>1</v>
      </c>
      <c r="V717" t="s">
        <v>378</v>
      </c>
      <c r="W717" t="s">
        <v>203</v>
      </c>
      <c r="X717" t="s">
        <v>402</v>
      </c>
      <c r="Y717" t="s">
        <v>369</v>
      </c>
      <c r="Z717" s="4" t="s">
        <v>392</v>
      </c>
      <c r="AA717" s="8" t="s">
        <v>404</v>
      </c>
      <c r="AC717" s="8" t="s">
        <v>406</v>
      </c>
    </row>
    <row r="718" spans="1:29" x14ac:dyDescent="0.25">
      <c r="A718">
        <v>73</v>
      </c>
      <c r="B718" t="s">
        <v>358</v>
      </c>
      <c r="C718">
        <v>1</v>
      </c>
      <c r="D718">
        <v>1</v>
      </c>
      <c r="E718" t="s">
        <v>213</v>
      </c>
      <c r="F718" t="s">
        <v>224</v>
      </c>
      <c r="G718" t="s">
        <v>374</v>
      </c>
      <c r="H718" t="s">
        <v>375</v>
      </c>
      <c r="I718" t="s">
        <v>376</v>
      </c>
      <c r="J718" t="s">
        <v>53</v>
      </c>
      <c r="K718" s="12">
        <v>1</v>
      </c>
      <c r="N718" s="24">
        <v>9.8000000000000007</v>
      </c>
      <c r="O718" s="12">
        <v>2</v>
      </c>
      <c r="R718" s="24">
        <v>5.3</v>
      </c>
      <c r="S718" t="s">
        <v>52</v>
      </c>
      <c r="U718">
        <v>0</v>
      </c>
      <c r="V718" t="s">
        <v>379</v>
      </c>
      <c r="W718" t="s">
        <v>362</v>
      </c>
      <c r="X718" t="s">
        <v>380</v>
      </c>
      <c r="Y718" t="s">
        <v>362</v>
      </c>
      <c r="Z718" s="31" t="s">
        <v>381</v>
      </c>
      <c r="AA718" s="8" t="s">
        <v>404</v>
      </c>
      <c r="AC718" s="8" t="s">
        <v>406</v>
      </c>
    </row>
    <row r="719" spans="1:29" x14ac:dyDescent="0.25">
      <c r="A719">
        <v>73</v>
      </c>
      <c r="B719" t="s">
        <v>358</v>
      </c>
      <c r="C719">
        <v>1</v>
      </c>
      <c r="D719">
        <v>1</v>
      </c>
      <c r="E719" t="s">
        <v>213</v>
      </c>
      <c r="F719" t="s">
        <v>224</v>
      </c>
      <c r="G719" t="s">
        <v>374</v>
      </c>
      <c r="H719" t="s">
        <v>375</v>
      </c>
      <c r="I719" t="s">
        <v>376</v>
      </c>
      <c r="J719" t="s">
        <v>53</v>
      </c>
      <c r="K719" s="12">
        <v>3</v>
      </c>
      <c r="N719" s="24">
        <v>11.8</v>
      </c>
      <c r="O719" s="12">
        <v>4</v>
      </c>
      <c r="R719" s="24">
        <v>11.3</v>
      </c>
      <c r="S719" t="s">
        <v>52</v>
      </c>
      <c r="U719">
        <v>0</v>
      </c>
      <c r="V719" t="s">
        <v>379</v>
      </c>
      <c r="W719" t="s">
        <v>365</v>
      </c>
      <c r="X719" t="s">
        <v>383</v>
      </c>
      <c r="Y719" t="s">
        <v>365</v>
      </c>
      <c r="Z719" t="s">
        <v>382</v>
      </c>
      <c r="AA719" s="8" t="s">
        <v>404</v>
      </c>
      <c r="AC719" s="8" t="s">
        <v>406</v>
      </c>
    </row>
    <row r="720" spans="1:29" x14ac:dyDescent="0.25">
      <c r="A720">
        <v>73</v>
      </c>
      <c r="B720" t="s">
        <v>358</v>
      </c>
      <c r="C720">
        <v>1</v>
      </c>
      <c r="D720">
        <v>1</v>
      </c>
      <c r="E720" t="s">
        <v>213</v>
      </c>
      <c r="F720" t="s">
        <v>224</v>
      </c>
      <c r="G720" t="s">
        <v>374</v>
      </c>
      <c r="H720" t="s">
        <v>375</v>
      </c>
      <c r="I720" t="s">
        <v>376</v>
      </c>
      <c r="J720" t="s">
        <v>53</v>
      </c>
      <c r="K720" s="12">
        <v>3</v>
      </c>
      <c r="N720" s="24">
        <v>11.8</v>
      </c>
      <c r="O720" s="12">
        <v>5</v>
      </c>
      <c r="R720" s="24">
        <v>8.5</v>
      </c>
      <c r="S720" t="s">
        <v>52</v>
      </c>
      <c r="U720">
        <v>0</v>
      </c>
      <c r="V720" t="s">
        <v>379</v>
      </c>
      <c r="W720" t="s">
        <v>365</v>
      </c>
      <c r="X720" t="s">
        <v>383</v>
      </c>
      <c r="Y720" t="s">
        <v>365</v>
      </c>
      <c r="Z720" t="s">
        <v>384</v>
      </c>
      <c r="AA720" s="8" t="s">
        <v>404</v>
      </c>
      <c r="AC720" s="8" t="s">
        <v>406</v>
      </c>
    </row>
    <row r="721" spans="1:29" x14ac:dyDescent="0.25">
      <c r="A721">
        <v>73</v>
      </c>
      <c r="B721" t="s">
        <v>358</v>
      </c>
      <c r="C721">
        <v>1</v>
      </c>
      <c r="D721">
        <v>1</v>
      </c>
      <c r="E721" t="s">
        <v>213</v>
      </c>
      <c r="F721" t="s">
        <v>224</v>
      </c>
      <c r="G721" t="s">
        <v>374</v>
      </c>
      <c r="H721" t="s">
        <v>375</v>
      </c>
      <c r="I721" t="s">
        <v>376</v>
      </c>
      <c r="J721" t="s">
        <v>53</v>
      </c>
      <c r="K721" s="12">
        <v>4</v>
      </c>
      <c r="N721" s="24">
        <v>11.3</v>
      </c>
      <c r="O721" s="12">
        <v>5</v>
      </c>
      <c r="R721" s="24">
        <v>8.5</v>
      </c>
      <c r="S721" t="s">
        <v>52</v>
      </c>
      <c r="U721">
        <v>0</v>
      </c>
      <c r="V721" t="s">
        <v>379</v>
      </c>
      <c r="W721" t="s">
        <v>365</v>
      </c>
      <c r="X721" s="4" t="s">
        <v>382</v>
      </c>
      <c r="Y721" t="s">
        <v>365</v>
      </c>
      <c r="Z721" s="4" t="s">
        <v>384</v>
      </c>
      <c r="AA721" s="8" t="s">
        <v>404</v>
      </c>
      <c r="AC721" s="8" t="s">
        <v>406</v>
      </c>
    </row>
    <row r="722" spans="1:29" x14ac:dyDescent="0.25">
      <c r="A722">
        <v>73</v>
      </c>
      <c r="B722" t="s">
        <v>358</v>
      </c>
      <c r="C722">
        <v>1</v>
      </c>
      <c r="D722">
        <v>1</v>
      </c>
      <c r="E722" t="s">
        <v>213</v>
      </c>
      <c r="F722" t="s">
        <v>224</v>
      </c>
      <c r="G722" t="s">
        <v>374</v>
      </c>
      <c r="H722" t="s">
        <v>375</v>
      </c>
      <c r="I722" t="s">
        <v>376</v>
      </c>
      <c r="J722" t="s">
        <v>53</v>
      </c>
      <c r="K722" s="12">
        <v>6</v>
      </c>
      <c r="N722" s="24">
        <v>14.5</v>
      </c>
      <c r="O722" s="12">
        <v>7</v>
      </c>
      <c r="R722" s="24">
        <v>11.4</v>
      </c>
      <c r="S722" t="s">
        <v>52</v>
      </c>
      <c r="U722">
        <v>0</v>
      </c>
      <c r="V722" t="s">
        <v>379</v>
      </c>
      <c r="W722" t="s">
        <v>369</v>
      </c>
      <c r="X722" s="4" t="s">
        <v>389</v>
      </c>
      <c r="Y722" s="4" t="s">
        <v>369</v>
      </c>
      <c r="Z722" s="4" t="s">
        <v>390</v>
      </c>
      <c r="AA722" s="8" t="s">
        <v>404</v>
      </c>
      <c r="AC722" s="8" t="s">
        <v>406</v>
      </c>
    </row>
    <row r="723" spans="1:29" x14ac:dyDescent="0.25">
      <c r="A723">
        <v>73</v>
      </c>
      <c r="B723" t="s">
        <v>358</v>
      </c>
      <c r="C723">
        <v>1</v>
      </c>
      <c r="D723">
        <v>1</v>
      </c>
      <c r="E723" t="s">
        <v>213</v>
      </c>
      <c r="F723" t="s">
        <v>224</v>
      </c>
      <c r="G723" t="s">
        <v>374</v>
      </c>
      <c r="H723" t="s">
        <v>375</v>
      </c>
      <c r="I723" t="s">
        <v>376</v>
      </c>
      <c r="J723" t="s">
        <v>53</v>
      </c>
      <c r="K723" s="12">
        <v>6</v>
      </c>
      <c r="N723" s="24">
        <v>14.5</v>
      </c>
      <c r="O723" s="12">
        <v>8</v>
      </c>
      <c r="R723" s="24">
        <v>9.8000000000000007</v>
      </c>
      <c r="S723">
        <v>0.05</v>
      </c>
      <c r="U723">
        <v>1</v>
      </c>
      <c r="V723" t="s">
        <v>379</v>
      </c>
      <c r="W723" t="s">
        <v>369</v>
      </c>
      <c r="X723" s="4" t="s">
        <v>389</v>
      </c>
      <c r="Y723" s="4" t="s">
        <v>369</v>
      </c>
      <c r="Z723" s="4" t="s">
        <v>391</v>
      </c>
      <c r="AA723" s="8" t="s">
        <v>404</v>
      </c>
      <c r="AC723" s="8" t="s">
        <v>406</v>
      </c>
    </row>
    <row r="724" spans="1:29" x14ac:dyDescent="0.25">
      <c r="A724">
        <v>73</v>
      </c>
      <c r="B724" t="s">
        <v>358</v>
      </c>
      <c r="C724">
        <v>1</v>
      </c>
      <c r="D724">
        <v>1</v>
      </c>
      <c r="E724" t="s">
        <v>213</v>
      </c>
      <c r="F724" t="s">
        <v>224</v>
      </c>
      <c r="G724" t="s">
        <v>374</v>
      </c>
      <c r="H724" t="s">
        <v>375</v>
      </c>
      <c r="I724" t="s">
        <v>376</v>
      </c>
      <c r="J724" t="s">
        <v>53</v>
      </c>
      <c r="K724" s="12">
        <v>6</v>
      </c>
      <c r="N724" s="24">
        <v>14.5</v>
      </c>
      <c r="O724" s="12">
        <v>9</v>
      </c>
      <c r="R724" s="24">
        <v>10.3</v>
      </c>
      <c r="S724" t="s">
        <v>52</v>
      </c>
      <c r="U724">
        <v>0</v>
      </c>
      <c r="V724" t="s">
        <v>379</v>
      </c>
      <c r="W724" t="s">
        <v>369</v>
      </c>
      <c r="X724" s="4" t="s">
        <v>389</v>
      </c>
      <c r="Y724" s="4" t="s">
        <v>369</v>
      </c>
      <c r="Z724" s="4" t="s">
        <v>392</v>
      </c>
      <c r="AA724" s="8" t="s">
        <v>404</v>
      </c>
      <c r="AC724" s="8" t="s">
        <v>406</v>
      </c>
    </row>
    <row r="725" spans="1:29" x14ac:dyDescent="0.25">
      <c r="A725">
        <v>73</v>
      </c>
      <c r="B725" t="s">
        <v>358</v>
      </c>
      <c r="C725">
        <v>1</v>
      </c>
      <c r="D725">
        <v>1</v>
      </c>
      <c r="E725" t="s">
        <v>213</v>
      </c>
      <c r="F725" t="s">
        <v>224</v>
      </c>
      <c r="G725" t="s">
        <v>374</v>
      </c>
      <c r="H725" t="s">
        <v>375</v>
      </c>
      <c r="I725" t="s">
        <v>376</v>
      </c>
      <c r="J725" t="s">
        <v>53</v>
      </c>
      <c r="K725" s="12">
        <v>7</v>
      </c>
      <c r="N725" s="24">
        <v>11.4</v>
      </c>
      <c r="O725" s="12">
        <v>8</v>
      </c>
      <c r="R725" s="24">
        <v>9.8000000000000007</v>
      </c>
      <c r="S725" t="s">
        <v>52</v>
      </c>
      <c r="U725">
        <v>0</v>
      </c>
      <c r="V725" t="s">
        <v>379</v>
      </c>
      <c r="W725" t="s">
        <v>369</v>
      </c>
      <c r="X725" s="4" t="s">
        <v>390</v>
      </c>
      <c r="Y725" s="4" t="s">
        <v>369</v>
      </c>
      <c r="Z725" s="4" t="s">
        <v>391</v>
      </c>
      <c r="AA725" s="8" t="s">
        <v>404</v>
      </c>
      <c r="AC725" s="8" t="s">
        <v>406</v>
      </c>
    </row>
    <row r="726" spans="1:29" x14ac:dyDescent="0.25">
      <c r="A726">
        <v>73</v>
      </c>
      <c r="B726" t="s">
        <v>358</v>
      </c>
      <c r="C726">
        <v>1</v>
      </c>
      <c r="D726">
        <v>1</v>
      </c>
      <c r="E726" t="s">
        <v>213</v>
      </c>
      <c r="F726" t="s">
        <v>224</v>
      </c>
      <c r="G726" t="s">
        <v>374</v>
      </c>
      <c r="H726" t="s">
        <v>375</v>
      </c>
      <c r="I726" t="s">
        <v>376</v>
      </c>
      <c r="J726" t="s">
        <v>53</v>
      </c>
      <c r="K726" s="12">
        <v>7</v>
      </c>
      <c r="N726" s="24">
        <v>11.4</v>
      </c>
      <c r="O726" s="12">
        <v>9</v>
      </c>
      <c r="R726" s="24">
        <v>10.3</v>
      </c>
      <c r="S726" t="s">
        <v>52</v>
      </c>
      <c r="U726">
        <v>0</v>
      </c>
      <c r="V726" t="s">
        <v>379</v>
      </c>
      <c r="W726" t="s">
        <v>369</v>
      </c>
      <c r="X726" s="4" t="s">
        <v>390</v>
      </c>
      <c r="Y726" s="4" t="s">
        <v>369</v>
      </c>
      <c r="Z726" s="4" t="s">
        <v>392</v>
      </c>
      <c r="AA726" s="8" t="s">
        <v>404</v>
      </c>
      <c r="AC726" s="8" t="s">
        <v>406</v>
      </c>
    </row>
    <row r="727" spans="1:29" x14ac:dyDescent="0.25">
      <c r="A727">
        <v>73</v>
      </c>
      <c r="B727" t="s">
        <v>358</v>
      </c>
      <c r="C727">
        <v>1</v>
      </c>
      <c r="D727">
        <v>1</v>
      </c>
      <c r="E727" t="s">
        <v>213</v>
      </c>
      <c r="F727" t="s">
        <v>224</v>
      </c>
      <c r="G727" t="s">
        <v>374</v>
      </c>
      <c r="H727" t="s">
        <v>375</v>
      </c>
      <c r="I727" t="s">
        <v>376</v>
      </c>
      <c r="J727" t="s">
        <v>53</v>
      </c>
      <c r="K727" s="12">
        <v>8</v>
      </c>
      <c r="N727" s="24">
        <v>9.8000000000000007</v>
      </c>
      <c r="O727" s="12">
        <v>9</v>
      </c>
      <c r="R727" s="24">
        <v>10.3</v>
      </c>
      <c r="S727" t="s">
        <v>52</v>
      </c>
      <c r="U727">
        <v>0</v>
      </c>
      <c r="V727" t="s">
        <v>379</v>
      </c>
      <c r="W727" t="s">
        <v>369</v>
      </c>
      <c r="X727" s="4" t="s">
        <v>391</v>
      </c>
      <c r="Y727" s="4" t="s">
        <v>369</v>
      </c>
      <c r="Z727" s="4" t="s">
        <v>392</v>
      </c>
      <c r="AA727" s="8" t="s">
        <v>404</v>
      </c>
      <c r="AC727" s="8" t="s">
        <v>406</v>
      </c>
    </row>
    <row r="728" spans="1:29" x14ac:dyDescent="0.25">
      <c r="A728">
        <v>73</v>
      </c>
      <c r="B728" t="s">
        <v>358</v>
      </c>
      <c r="C728">
        <v>1.5</v>
      </c>
      <c r="D728">
        <v>1</v>
      </c>
      <c r="E728" t="s">
        <v>213</v>
      </c>
      <c r="F728" t="s">
        <v>224</v>
      </c>
      <c r="G728" t="s">
        <v>374</v>
      </c>
      <c r="H728" t="s">
        <v>375</v>
      </c>
      <c r="I728" t="s">
        <v>376</v>
      </c>
      <c r="J728" t="s">
        <v>53</v>
      </c>
      <c r="K728" s="12">
        <v>0</v>
      </c>
      <c r="N728" s="24">
        <v>90.5</v>
      </c>
      <c r="O728" s="12">
        <v>1</v>
      </c>
      <c r="R728" s="24">
        <v>24.3</v>
      </c>
      <c r="S728">
        <v>0.05</v>
      </c>
      <c r="U728">
        <v>1</v>
      </c>
      <c r="V728" t="s">
        <v>378</v>
      </c>
      <c r="W728" t="s">
        <v>203</v>
      </c>
      <c r="X728" t="s">
        <v>402</v>
      </c>
      <c r="Y728" t="s">
        <v>362</v>
      </c>
      <c r="Z728" s="4" t="s">
        <v>380</v>
      </c>
      <c r="AA728" s="8" t="s">
        <v>404</v>
      </c>
      <c r="AC728" s="8" t="s">
        <v>406</v>
      </c>
    </row>
    <row r="729" spans="1:29" x14ac:dyDescent="0.25">
      <c r="A729">
        <v>73</v>
      </c>
      <c r="B729" t="s">
        <v>358</v>
      </c>
      <c r="C729">
        <v>1.5</v>
      </c>
      <c r="D729">
        <v>1</v>
      </c>
      <c r="E729" t="s">
        <v>213</v>
      </c>
      <c r="F729" t="s">
        <v>224</v>
      </c>
      <c r="G729" t="s">
        <v>374</v>
      </c>
      <c r="H729" t="s">
        <v>375</v>
      </c>
      <c r="I729" t="s">
        <v>376</v>
      </c>
      <c r="J729" t="s">
        <v>53</v>
      </c>
      <c r="K729" s="12">
        <v>0</v>
      </c>
      <c r="N729" s="24">
        <v>90.5</v>
      </c>
      <c r="O729" s="12">
        <v>2</v>
      </c>
      <c r="R729" s="24">
        <v>26.2</v>
      </c>
      <c r="S729">
        <v>0.05</v>
      </c>
      <c r="U729">
        <v>1</v>
      </c>
      <c r="V729" t="s">
        <v>378</v>
      </c>
      <c r="W729" t="s">
        <v>203</v>
      </c>
      <c r="X729" t="s">
        <v>402</v>
      </c>
      <c r="Y729" t="s">
        <v>362</v>
      </c>
      <c r="Z729" s="4" t="s">
        <v>381</v>
      </c>
      <c r="AA729" s="8" t="s">
        <v>404</v>
      </c>
      <c r="AC729" s="8" t="s">
        <v>406</v>
      </c>
    </row>
    <row r="730" spans="1:29" x14ac:dyDescent="0.25">
      <c r="A730">
        <v>73</v>
      </c>
      <c r="B730" t="s">
        <v>358</v>
      </c>
      <c r="C730">
        <v>1.5</v>
      </c>
      <c r="D730">
        <v>1</v>
      </c>
      <c r="E730" t="s">
        <v>213</v>
      </c>
      <c r="F730" t="s">
        <v>224</v>
      </c>
      <c r="G730" t="s">
        <v>374</v>
      </c>
      <c r="H730" t="s">
        <v>375</v>
      </c>
      <c r="I730" t="s">
        <v>376</v>
      </c>
      <c r="J730" t="s">
        <v>53</v>
      </c>
      <c r="K730" s="12">
        <v>0</v>
      </c>
      <c r="N730" s="24">
        <v>90.5</v>
      </c>
      <c r="O730" s="12">
        <v>3</v>
      </c>
      <c r="R730" s="24">
        <v>30.3</v>
      </c>
      <c r="S730">
        <v>0.05</v>
      </c>
      <c r="U730">
        <v>1</v>
      </c>
      <c r="V730" t="s">
        <v>378</v>
      </c>
      <c r="W730" t="s">
        <v>203</v>
      </c>
      <c r="X730" t="s">
        <v>402</v>
      </c>
      <c r="Y730" t="s">
        <v>365</v>
      </c>
      <c r="Z730" s="4" t="s">
        <v>383</v>
      </c>
      <c r="AA730" s="8" t="s">
        <v>404</v>
      </c>
      <c r="AC730" s="8" t="s">
        <v>406</v>
      </c>
    </row>
    <row r="731" spans="1:29" x14ac:dyDescent="0.25">
      <c r="A731">
        <v>73</v>
      </c>
      <c r="B731" t="s">
        <v>358</v>
      </c>
      <c r="C731">
        <v>1.5</v>
      </c>
      <c r="D731">
        <v>1</v>
      </c>
      <c r="E731" t="s">
        <v>213</v>
      </c>
      <c r="F731" t="s">
        <v>224</v>
      </c>
      <c r="G731" t="s">
        <v>374</v>
      </c>
      <c r="H731" t="s">
        <v>375</v>
      </c>
      <c r="I731" t="s">
        <v>376</v>
      </c>
      <c r="J731" t="s">
        <v>53</v>
      </c>
      <c r="K731" s="12">
        <v>0</v>
      </c>
      <c r="N731" s="24">
        <v>90.5</v>
      </c>
      <c r="O731" s="12">
        <v>4</v>
      </c>
      <c r="R731" s="24">
        <v>28</v>
      </c>
      <c r="S731">
        <v>0.05</v>
      </c>
      <c r="U731">
        <v>1</v>
      </c>
      <c r="V731" t="s">
        <v>378</v>
      </c>
      <c r="W731" t="s">
        <v>203</v>
      </c>
      <c r="X731" t="s">
        <v>402</v>
      </c>
      <c r="Y731" t="s">
        <v>365</v>
      </c>
      <c r="Z731" s="4" t="s">
        <v>382</v>
      </c>
      <c r="AA731" s="8" t="s">
        <v>404</v>
      </c>
      <c r="AC731" s="8" t="s">
        <v>406</v>
      </c>
    </row>
    <row r="732" spans="1:29" x14ac:dyDescent="0.25">
      <c r="A732">
        <v>73</v>
      </c>
      <c r="B732" t="s">
        <v>358</v>
      </c>
      <c r="C732">
        <v>1.5</v>
      </c>
      <c r="D732">
        <v>1</v>
      </c>
      <c r="E732" t="s">
        <v>213</v>
      </c>
      <c r="F732" t="s">
        <v>224</v>
      </c>
      <c r="G732" t="s">
        <v>374</v>
      </c>
      <c r="H732" t="s">
        <v>375</v>
      </c>
      <c r="I732" t="s">
        <v>376</v>
      </c>
      <c r="J732" t="s">
        <v>53</v>
      </c>
      <c r="K732" s="12">
        <v>0</v>
      </c>
      <c r="N732" s="24">
        <v>90.5</v>
      </c>
      <c r="O732" s="12">
        <v>5</v>
      </c>
      <c r="R732" s="24">
        <v>26.7</v>
      </c>
      <c r="S732">
        <v>0.05</v>
      </c>
      <c r="U732">
        <v>1</v>
      </c>
      <c r="V732" t="s">
        <v>378</v>
      </c>
      <c r="W732" t="s">
        <v>203</v>
      </c>
      <c r="X732" t="s">
        <v>402</v>
      </c>
      <c r="Y732" t="s">
        <v>365</v>
      </c>
      <c r="Z732" s="4" t="s">
        <v>384</v>
      </c>
      <c r="AA732" s="8" t="s">
        <v>404</v>
      </c>
      <c r="AC732" s="8" t="s">
        <v>406</v>
      </c>
    </row>
    <row r="733" spans="1:29" x14ac:dyDescent="0.25">
      <c r="A733">
        <v>73</v>
      </c>
      <c r="B733" t="s">
        <v>358</v>
      </c>
      <c r="C733">
        <v>1.5</v>
      </c>
      <c r="D733">
        <v>1</v>
      </c>
      <c r="E733" t="s">
        <v>213</v>
      </c>
      <c r="F733" t="s">
        <v>224</v>
      </c>
      <c r="G733" t="s">
        <v>374</v>
      </c>
      <c r="H733" t="s">
        <v>375</v>
      </c>
      <c r="I733" t="s">
        <v>376</v>
      </c>
      <c r="J733" t="s">
        <v>53</v>
      </c>
      <c r="K733" s="12">
        <v>0</v>
      </c>
      <c r="N733" s="24">
        <v>90.5</v>
      </c>
      <c r="O733" s="12">
        <v>6</v>
      </c>
      <c r="R733" s="24">
        <v>30.6</v>
      </c>
      <c r="S733">
        <v>0.05</v>
      </c>
      <c r="U733">
        <v>1</v>
      </c>
      <c r="V733" t="s">
        <v>378</v>
      </c>
      <c r="W733" t="s">
        <v>203</v>
      </c>
      <c r="X733" t="s">
        <v>402</v>
      </c>
      <c r="Y733" t="s">
        <v>369</v>
      </c>
      <c r="Z733" s="4" t="s">
        <v>389</v>
      </c>
      <c r="AA733" s="8" t="s">
        <v>404</v>
      </c>
      <c r="AC733" s="8" t="s">
        <v>406</v>
      </c>
    </row>
    <row r="734" spans="1:29" x14ac:dyDescent="0.25">
      <c r="A734">
        <v>73</v>
      </c>
      <c r="B734" t="s">
        <v>358</v>
      </c>
      <c r="C734">
        <v>1.5</v>
      </c>
      <c r="D734">
        <v>1</v>
      </c>
      <c r="E734" t="s">
        <v>213</v>
      </c>
      <c r="F734" t="s">
        <v>224</v>
      </c>
      <c r="G734" t="s">
        <v>374</v>
      </c>
      <c r="H734" t="s">
        <v>375</v>
      </c>
      <c r="I734" t="s">
        <v>376</v>
      </c>
      <c r="J734" t="s">
        <v>53</v>
      </c>
      <c r="K734" s="12">
        <v>0</v>
      </c>
      <c r="N734" s="24">
        <v>90.5</v>
      </c>
      <c r="O734" s="12">
        <v>7</v>
      </c>
      <c r="R734" s="24">
        <v>31.3</v>
      </c>
      <c r="S734">
        <v>0.05</v>
      </c>
      <c r="U734">
        <v>1</v>
      </c>
      <c r="V734" t="s">
        <v>378</v>
      </c>
      <c r="W734" t="s">
        <v>203</v>
      </c>
      <c r="X734" t="s">
        <v>402</v>
      </c>
      <c r="Y734" t="s">
        <v>369</v>
      </c>
      <c r="Z734" s="4" t="s">
        <v>390</v>
      </c>
      <c r="AA734" s="8" t="s">
        <v>404</v>
      </c>
      <c r="AC734" s="8" t="s">
        <v>406</v>
      </c>
    </row>
    <row r="735" spans="1:29" x14ac:dyDescent="0.25">
      <c r="A735">
        <v>73</v>
      </c>
      <c r="B735" t="s">
        <v>358</v>
      </c>
      <c r="C735">
        <v>1.5</v>
      </c>
      <c r="D735">
        <v>1</v>
      </c>
      <c r="E735" t="s">
        <v>213</v>
      </c>
      <c r="F735" t="s">
        <v>224</v>
      </c>
      <c r="G735" t="s">
        <v>374</v>
      </c>
      <c r="H735" t="s">
        <v>375</v>
      </c>
      <c r="I735" t="s">
        <v>376</v>
      </c>
      <c r="J735" t="s">
        <v>53</v>
      </c>
      <c r="K735" s="12">
        <v>0</v>
      </c>
      <c r="N735" s="24">
        <v>90.5</v>
      </c>
      <c r="O735" s="12">
        <v>8</v>
      </c>
      <c r="R735" s="24">
        <v>24.8</v>
      </c>
      <c r="S735">
        <v>0.05</v>
      </c>
      <c r="U735">
        <v>1</v>
      </c>
      <c r="V735" t="s">
        <v>378</v>
      </c>
      <c r="W735" t="s">
        <v>203</v>
      </c>
      <c r="X735" t="s">
        <v>402</v>
      </c>
      <c r="Y735" t="s">
        <v>369</v>
      </c>
      <c r="Z735" s="4" t="s">
        <v>391</v>
      </c>
      <c r="AA735" s="8" t="s">
        <v>404</v>
      </c>
      <c r="AC735" s="8" t="s">
        <v>406</v>
      </c>
    </row>
    <row r="736" spans="1:29" x14ac:dyDescent="0.25">
      <c r="A736">
        <v>73</v>
      </c>
      <c r="B736" t="s">
        <v>358</v>
      </c>
      <c r="C736">
        <v>1.5</v>
      </c>
      <c r="D736">
        <v>1</v>
      </c>
      <c r="E736" t="s">
        <v>213</v>
      </c>
      <c r="F736" t="s">
        <v>224</v>
      </c>
      <c r="G736" t="s">
        <v>374</v>
      </c>
      <c r="H736" t="s">
        <v>375</v>
      </c>
      <c r="I736" t="s">
        <v>376</v>
      </c>
      <c r="J736" t="s">
        <v>53</v>
      </c>
      <c r="K736" s="12">
        <v>0</v>
      </c>
      <c r="N736" s="24">
        <v>90.5</v>
      </c>
      <c r="O736" s="12">
        <v>9</v>
      </c>
      <c r="R736" s="24">
        <v>26.2</v>
      </c>
      <c r="S736">
        <v>0.05</v>
      </c>
      <c r="U736">
        <v>1</v>
      </c>
      <c r="V736" t="s">
        <v>378</v>
      </c>
      <c r="W736" t="s">
        <v>203</v>
      </c>
      <c r="X736" t="s">
        <v>402</v>
      </c>
      <c r="Y736" t="s">
        <v>369</v>
      </c>
      <c r="Z736" s="4" t="s">
        <v>392</v>
      </c>
      <c r="AA736" s="8" t="s">
        <v>404</v>
      </c>
      <c r="AC736" s="8" t="s">
        <v>406</v>
      </c>
    </row>
    <row r="737" spans="1:29" x14ac:dyDescent="0.25">
      <c r="A737">
        <v>73</v>
      </c>
      <c r="B737" t="s">
        <v>358</v>
      </c>
      <c r="C737">
        <v>1.5</v>
      </c>
      <c r="D737">
        <v>1</v>
      </c>
      <c r="E737" t="s">
        <v>213</v>
      </c>
      <c r="F737" t="s">
        <v>224</v>
      </c>
      <c r="G737" t="s">
        <v>374</v>
      </c>
      <c r="H737" t="s">
        <v>375</v>
      </c>
      <c r="I737" t="s">
        <v>376</v>
      </c>
      <c r="J737" t="s">
        <v>53</v>
      </c>
      <c r="K737" s="12">
        <v>1</v>
      </c>
      <c r="N737" s="24">
        <v>24.3</v>
      </c>
      <c r="O737" s="12">
        <v>2</v>
      </c>
      <c r="R737" s="24">
        <v>26.2</v>
      </c>
      <c r="S737" t="s">
        <v>52</v>
      </c>
      <c r="U737">
        <v>0</v>
      </c>
      <c r="V737" t="s">
        <v>379</v>
      </c>
      <c r="W737" t="s">
        <v>362</v>
      </c>
      <c r="X737" t="s">
        <v>380</v>
      </c>
      <c r="Y737" t="s">
        <v>362</v>
      </c>
      <c r="Z737" s="31" t="s">
        <v>381</v>
      </c>
      <c r="AA737" s="8" t="s">
        <v>404</v>
      </c>
      <c r="AC737" s="8" t="s">
        <v>406</v>
      </c>
    </row>
    <row r="738" spans="1:29" x14ac:dyDescent="0.25">
      <c r="A738">
        <v>73</v>
      </c>
      <c r="B738" t="s">
        <v>358</v>
      </c>
      <c r="C738">
        <v>1.5</v>
      </c>
      <c r="D738">
        <v>1</v>
      </c>
      <c r="E738" t="s">
        <v>213</v>
      </c>
      <c r="F738" t="s">
        <v>224</v>
      </c>
      <c r="G738" t="s">
        <v>374</v>
      </c>
      <c r="H738" t="s">
        <v>375</v>
      </c>
      <c r="I738" t="s">
        <v>376</v>
      </c>
      <c r="J738" t="s">
        <v>53</v>
      </c>
      <c r="K738" s="12">
        <v>3</v>
      </c>
      <c r="N738" s="24">
        <v>30.3</v>
      </c>
      <c r="O738" s="12">
        <v>4</v>
      </c>
      <c r="R738" s="24">
        <v>28</v>
      </c>
      <c r="S738" t="s">
        <v>52</v>
      </c>
      <c r="U738">
        <v>0</v>
      </c>
      <c r="V738" t="s">
        <v>379</v>
      </c>
      <c r="W738" t="s">
        <v>365</v>
      </c>
      <c r="X738" t="s">
        <v>383</v>
      </c>
      <c r="Y738" t="s">
        <v>365</v>
      </c>
      <c r="Z738" t="s">
        <v>382</v>
      </c>
      <c r="AA738" s="8" t="s">
        <v>404</v>
      </c>
      <c r="AC738" s="8" t="s">
        <v>406</v>
      </c>
    </row>
    <row r="739" spans="1:29" x14ac:dyDescent="0.25">
      <c r="A739">
        <v>73</v>
      </c>
      <c r="B739" t="s">
        <v>358</v>
      </c>
      <c r="C739">
        <v>1.5</v>
      </c>
      <c r="D739">
        <v>1</v>
      </c>
      <c r="E739" t="s">
        <v>213</v>
      </c>
      <c r="F739" t="s">
        <v>224</v>
      </c>
      <c r="G739" t="s">
        <v>374</v>
      </c>
      <c r="H739" t="s">
        <v>375</v>
      </c>
      <c r="I739" t="s">
        <v>376</v>
      </c>
      <c r="J739" t="s">
        <v>53</v>
      </c>
      <c r="K739" s="12">
        <v>3</v>
      </c>
      <c r="N739" s="24">
        <v>30.3</v>
      </c>
      <c r="O739" s="12">
        <v>5</v>
      </c>
      <c r="R739" s="24">
        <v>26.7</v>
      </c>
      <c r="S739" t="s">
        <v>52</v>
      </c>
      <c r="U739">
        <v>0</v>
      </c>
      <c r="V739" t="s">
        <v>379</v>
      </c>
      <c r="W739" t="s">
        <v>365</v>
      </c>
      <c r="X739" t="s">
        <v>383</v>
      </c>
      <c r="Y739" t="s">
        <v>365</v>
      </c>
      <c r="Z739" t="s">
        <v>384</v>
      </c>
      <c r="AA739" s="8" t="s">
        <v>404</v>
      </c>
      <c r="AC739" s="8" t="s">
        <v>406</v>
      </c>
    </row>
    <row r="740" spans="1:29" x14ac:dyDescent="0.25">
      <c r="A740">
        <v>73</v>
      </c>
      <c r="B740" t="s">
        <v>358</v>
      </c>
      <c r="C740">
        <v>1.5</v>
      </c>
      <c r="D740">
        <v>1</v>
      </c>
      <c r="E740" t="s">
        <v>213</v>
      </c>
      <c r="F740" t="s">
        <v>224</v>
      </c>
      <c r="G740" t="s">
        <v>374</v>
      </c>
      <c r="H740" t="s">
        <v>375</v>
      </c>
      <c r="I740" t="s">
        <v>376</v>
      </c>
      <c r="J740" t="s">
        <v>53</v>
      </c>
      <c r="K740" s="12">
        <v>4</v>
      </c>
      <c r="N740" s="24">
        <v>28</v>
      </c>
      <c r="O740" s="12">
        <v>5</v>
      </c>
      <c r="R740" s="24">
        <v>26.7</v>
      </c>
      <c r="S740" t="s">
        <v>52</v>
      </c>
      <c r="U740">
        <v>0</v>
      </c>
      <c r="V740" t="s">
        <v>379</v>
      </c>
      <c r="W740" t="s">
        <v>365</v>
      </c>
      <c r="X740" s="4" t="s">
        <v>382</v>
      </c>
      <c r="Y740" t="s">
        <v>365</v>
      </c>
      <c r="Z740" s="4" t="s">
        <v>384</v>
      </c>
      <c r="AA740" s="8" t="s">
        <v>404</v>
      </c>
      <c r="AC740" s="8" t="s">
        <v>406</v>
      </c>
    </row>
    <row r="741" spans="1:29" x14ac:dyDescent="0.25">
      <c r="A741">
        <v>73</v>
      </c>
      <c r="B741" t="s">
        <v>358</v>
      </c>
      <c r="C741">
        <v>1.5</v>
      </c>
      <c r="D741">
        <v>1</v>
      </c>
      <c r="E741" t="s">
        <v>213</v>
      </c>
      <c r="F741" t="s">
        <v>224</v>
      </c>
      <c r="G741" t="s">
        <v>374</v>
      </c>
      <c r="H741" t="s">
        <v>375</v>
      </c>
      <c r="I741" t="s">
        <v>376</v>
      </c>
      <c r="J741" t="s">
        <v>53</v>
      </c>
      <c r="K741" s="12">
        <v>6</v>
      </c>
      <c r="N741" s="24">
        <v>30.6</v>
      </c>
      <c r="O741" s="12">
        <v>7</v>
      </c>
      <c r="R741" s="24">
        <v>31.3</v>
      </c>
      <c r="S741" t="s">
        <v>52</v>
      </c>
      <c r="U741">
        <v>0</v>
      </c>
      <c r="V741" t="s">
        <v>379</v>
      </c>
      <c r="W741" t="s">
        <v>369</v>
      </c>
      <c r="X741" s="4" t="s">
        <v>389</v>
      </c>
      <c r="Y741" s="4" t="s">
        <v>369</v>
      </c>
      <c r="Z741" s="4" t="s">
        <v>390</v>
      </c>
      <c r="AA741" s="8" t="s">
        <v>404</v>
      </c>
      <c r="AC741" s="8" t="s">
        <v>406</v>
      </c>
    </row>
    <row r="742" spans="1:29" x14ac:dyDescent="0.25">
      <c r="A742">
        <v>73</v>
      </c>
      <c r="B742" t="s">
        <v>358</v>
      </c>
      <c r="C742">
        <v>1.5</v>
      </c>
      <c r="D742">
        <v>1</v>
      </c>
      <c r="E742" t="s">
        <v>213</v>
      </c>
      <c r="F742" t="s">
        <v>224</v>
      </c>
      <c r="G742" t="s">
        <v>374</v>
      </c>
      <c r="H742" t="s">
        <v>375</v>
      </c>
      <c r="I742" t="s">
        <v>376</v>
      </c>
      <c r="J742" t="s">
        <v>53</v>
      </c>
      <c r="K742" s="12">
        <v>6</v>
      </c>
      <c r="N742" s="24">
        <v>30.6</v>
      </c>
      <c r="O742" s="12">
        <v>8</v>
      </c>
      <c r="R742" s="24">
        <v>24.8</v>
      </c>
      <c r="S742">
        <v>0.05</v>
      </c>
      <c r="U742">
        <v>1</v>
      </c>
      <c r="V742" t="s">
        <v>379</v>
      </c>
      <c r="W742" t="s">
        <v>369</v>
      </c>
      <c r="X742" s="4" t="s">
        <v>389</v>
      </c>
      <c r="Y742" s="4" t="s">
        <v>369</v>
      </c>
      <c r="Z742" s="4" t="s">
        <v>391</v>
      </c>
      <c r="AA742" s="8" t="s">
        <v>404</v>
      </c>
      <c r="AC742" s="8" t="s">
        <v>406</v>
      </c>
    </row>
    <row r="743" spans="1:29" x14ac:dyDescent="0.25">
      <c r="A743">
        <v>73</v>
      </c>
      <c r="B743" t="s">
        <v>358</v>
      </c>
      <c r="C743">
        <v>1.5</v>
      </c>
      <c r="D743">
        <v>1</v>
      </c>
      <c r="E743" t="s">
        <v>213</v>
      </c>
      <c r="F743" t="s">
        <v>224</v>
      </c>
      <c r="G743" t="s">
        <v>374</v>
      </c>
      <c r="H743" t="s">
        <v>375</v>
      </c>
      <c r="I743" t="s">
        <v>376</v>
      </c>
      <c r="J743" t="s">
        <v>53</v>
      </c>
      <c r="K743" s="12">
        <v>6</v>
      </c>
      <c r="N743" s="24">
        <v>30.6</v>
      </c>
      <c r="O743" s="12">
        <v>9</v>
      </c>
      <c r="R743" s="24">
        <v>26.2</v>
      </c>
      <c r="S743" t="s">
        <v>52</v>
      </c>
      <c r="U743">
        <v>0</v>
      </c>
      <c r="V743" t="s">
        <v>379</v>
      </c>
      <c r="W743" t="s">
        <v>369</v>
      </c>
      <c r="X743" s="4" t="s">
        <v>389</v>
      </c>
      <c r="Y743" s="4" t="s">
        <v>369</v>
      </c>
      <c r="Z743" s="4" t="s">
        <v>392</v>
      </c>
      <c r="AA743" s="8" t="s">
        <v>404</v>
      </c>
      <c r="AC743" s="8" t="s">
        <v>406</v>
      </c>
    </row>
    <row r="744" spans="1:29" x14ac:dyDescent="0.25">
      <c r="A744">
        <v>73</v>
      </c>
      <c r="B744" t="s">
        <v>358</v>
      </c>
      <c r="C744">
        <v>1.5</v>
      </c>
      <c r="D744">
        <v>1</v>
      </c>
      <c r="E744" t="s">
        <v>213</v>
      </c>
      <c r="F744" t="s">
        <v>224</v>
      </c>
      <c r="G744" t="s">
        <v>374</v>
      </c>
      <c r="H744" t="s">
        <v>375</v>
      </c>
      <c r="I744" t="s">
        <v>376</v>
      </c>
      <c r="J744" t="s">
        <v>53</v>
      </c>
      <c r="K744" s="12">
        <v>7</v>
      </c>
      <c r="N744" s="24">
        <v>31.3</v>
      </c>
      <c r="O744" s="12">
        <v>8</v>
      </c>
      <c r="R744" s="24">
        <v>24.8</v>
      </c>
      <c r="S744">
        <v>0.05</v>
      </c>
      <c r="U744">
        <v>1</v>
      </c>
      <c r="V744" t="s">
        <v>379</v>
      </c>
      <c r="W744" t="s">
        <v>369</v>
      </c>
      <c r="X744" s="4" t="s">
        <v>390</v>
      </c>
      <c r="Y744" s="4" t="s">
        <v>369</v>
      </c>
      <c r="Z744" s="4" t="s">
        <v>391</v>
      </c>
      <c r="AA744" s="8" t="s">
        <v>404</v>
      </c>
      <c r="AC744" s="8" t="s">
        <v>406</v>
      </c>
    </row>
    <row r="745" spans="1:29" x14ac:dyDescent="0.25">
      <c r="A745">
        <v>73</v>
      </c>
      <c r="B745" t="s">
        <v>358</v>
      </c>
      <c r="C745">
        <v>1.5</v>
      </c>
      <c r="D745">
        <v>1</v>
      </c>
      <c r="E745" t="s">
        <v>213</v>
      </c>
      <c r="F745" t="s">
        <v>224</v>
      </c>
      <c r="G745" t="s">
        <v>374</v>
      </c>
      <c r="H745" t="s">
        <v>375</v>
      </c>
      <c r="I745" t="s">
        <v>376</v>
      </c>
      <c r="J745" t="s">
        <v>53</v>
      </c>
      <c r="K745" s="12">
        <v>7</v>
      </c>
      <c r="N745" s="24">
        <v>31.3</v>
      </c>
      <c r="O745" s="12">
        <v>9</v>
      </c>
      <c r="R745" s="24">
        <v>26.2</v>
      </c>
      <c r="S745">
        <v>0.05</v>
      </c>
      <c r="U745">
        <v>1</v>
      </c>
      <c r="V745" t="s">
        <v>379</v>
      </c>
      <c r="W745" t="s">
        <v>369</v>
      </c>
      <c r="X745" s="4" t="s">
        <v>390</v>
      </c>
      <c r="Y745" s="4" t="s">
        <v>369</v>
      </c>
      <c r="Z745" s="4" t="s">
        <v>392</v>
      </c>
      <c r="AA745" s="8" t="s">
        <v>404</v>
      </c>
      <c r="AC745" s="8" t="s">
        <v>406</v>
      </c>
    </row>
    <row r="746" spans="1:29" x14ac:dyDescent="0.25">
      <c r="A746">
        <v>73</v>
      </c>
      <c r="B746" t="s">
        <v>358</v>
      </c>
      <c r="C746">
        <v>1.5</v>
      </c>
      <c r="D746">
        <v>1</v>
      </c>
      <c r="E746" t="s">
        <v>213</v>
      </c>
      <c r="F746" t="s">
        <v>224</v>
      </c>
      <c r="G746" t="s">
        <v>374</v>
      </c>
      <c r="H746" t="s">
        <v>375</v>
      </c>
      <c r="I746" t="s">
        <v>376</v>
      </c>
      <c r="J746" t="s">
        <v>53</v>
      </c>
      <c r="K746" s="12">
        <v>8</v>
      </c>
      <c r="N746" s="24">
        <v>24.8</v>
      </c>
      <c r="O746" s="12">
        <v>9</v>
      </c>
      <c r="R746" s="24">
        <v>26.2</v>
      </c>
      <c r="S746" t="s">
        <v>52</v>
      </c>
      <c r="U746">
        <v>0</v>
      </c>
      <c r="V746" t="s">
        <v>379</v>
      </c>
      <c r="W746" t="s">
        <v>369</v>
      </c>
      <c r="X746" s="4" t="s">
        <v>391</v>
      </c>
      <c r="Y746" s="4" t="s">
        <v>369</v>
      </c>
      <c r="Z746" s="4" t="s">
        <v>392</v>
      </c>
      <c r="AA746" s="8" t="s">
        <v>404</v>
      </c>
      <c r="AC746" s="8" t="s">
        <v>406</v>
      </c>
    </row>
    <row r="747" spans="1:29" x14ac:dyDescent="0.25">
      <c r="A747">
        <v>73</v>
      </c>
      <c r="B747" t="s">
        <v>358</v>
      </c>
      <c r="C747">
        <v>3</v>
      </c>
      <c r="D747">
        <v>1</v>
      </c>
      <c r="E747" t="s">
        <v>213</v>
      </c>
      <c r="F747" t="s">
        <v>224</v>
      </c>
      <c r="G747" t="s">
        <v>374</v>
      </c>
      <c r="H747" t="s">
        <v>375</v>
      </c>
      <c r="I747" t="s">
        <v>376</v>
      </c>
      <c r="J747" t="s">
        <v>53</v>
      </c>
      <c r="K747" s="12">
        <v>0</v>
      </c>
      <c r="N747" s="24">
        <v>15.6</v>
      </c>
      <c r="O747" s="12">
        <v>1</v>
      </c>
      <c r="R747" s="24">
        <v>3.6</v>
      </c>
      <c r="S747">
        <v>0.05</v>
      </c>
      <c r="U747">
        <v>1</v>
      </c>
      <c r="V747" t="s">
        <v>378</v>
      </c>
      <c r="W747" t="s">
        <v>203</v>
      </c>
      <c r="X747" t="s">
        <v>402</v>
      </c>
      <c r="Y747" t="s">
        <v>362</v>
      </c>
      <c r="Z747" t="s">
        <v>393</v>
      </c>
      <c r="AA747" s="8" t="s">
        <v>404</v>
      </c>
      <c r="AC747" s="8" t="s">
        <v>406</v>
      </c>
    </row>
    <row r="748" spans="1:29" x14ac:dyDescent="0.25">
      <c r="A748">
        <v>73</v>
      </c>
      <c r="B748" t="s">
        <v>358</v>
      </c>
      <c r="C748">
        <v>3</v>
      </c>
      <c r="D748">
        <v>1</v>
      </c>
      <c r="E748" t="s">
        <v>213</v>
      </c>
      <c r="F748" t="s">
        <v>224</v>
      </c>
      <c r="G748" t="s">
        <v>374</v>
      </c>
      <c r="H748" t="s">
        <v>375</v>
      </c>
      <c r="I748" t="s">
        <v>376</v>
      </c>
      <c r="J748" t="s">
        <v>53</v>
      </c>
      <c r="K748" s="12">
        <v>0</v>
      </c>
      <c r="N748" s="24">
        <v>15.6</v>
      </c>
      <c r="O748" s="12">
        <v>2</v>
      </c>
      <c r="R748" s="24">
        <v>3.1</v>
      </c>
      <c r="S748">
        <v>0.05</v>
      </c>
      <c r="U748">
        <v>1</v>
      </c>
      <c r="V748" t="s">
        <v>378</v>
      </c>
      <c r="W748" t="s">
        <v>203</v>
      </c>
      <c r="X748" t="s">
        <v>402</v>
      </c>
      <c r="Y748" t="s">
        <v>362</v>
      </c>
      <c r="Z748" t="s">
        <v>394</v>
      </c>
      <c r="AA748" s="8" t="s">
        <v>404</v>
      </c>
      <c r="AC748" s="8" t="s">
        <v>406</v>
      </c>
    </row>
    <row r="749" spans="1:29" x14ac:dyDescent="0.25">
      <c r="A749">
        <v>73</v>
      </c>
      <c r="B749" t="s">
        <v>358</v>
      </c>
      <c r="C749">
        <v>3</v>
      </c>
      <c r="D749">
        <v>1</v>
      </c>
      <c r="E749" t="s">
        <v>213</v>
      </c>
      <c r="F749" t="s">
        <v>224</v>
      </c>
      <c r="G749" t="s">
        <v>374</v>
      </c>
      <c r="H749" t="s">
        <v>375</v>
      </c>
      <c r="I749" t="s">
        <v>376</v>
      </c>
      <c r="J749" t="s">
        <v>53</v>
      </c>
      <c r="K749" s="12">
        <v>0</v>
      </c>
      <c r="N749" s="24">
        <v>15.6</v>
      </c>
      <c r="O749" s="12">
        <v>3</v>
      </c>
      <c r="R749" s="24">
        <v>2.9</v>
      </c>
      <c r="S749">
        <v>0.05</v>
      </c>
      <c r="U749">
        <v>1</v>
      </c>
      <c r="V749" t="s">
        <v>378</v>
      </c>
      <c r="W749" t="s">
        <v>203</v>
      </c>
      <c r="X749" t="s">
        <v>402</v>
      </c>
      <c r="Y749" t="s">
        <v>362</v>
      </c>
      <c r="Z749" t="s">
        <v>380</v>
      </c>
      <c r="AA749" s="8" t="s">
        <v>404</v>
      </c>
      <c r="AC749" s="8" t="s">
        <v>406</v>
      </c>
    </row>
    <row r="750" spans="1:29" x14ac:dyDescent="0.25">
      <c r="A750">
        <v>73</v>
      </c>
      <c r="B750" t="s">
        <v>358</v>
      </c>
      <c r="C750">
        <v>3</v>
      </c>
      <c r="D750">
        <v>1</v>
      </c>
      <c r="E750" t="s">
        <v>213</v>
      </c>
      <c r="F750" t="s">
        <v>224</v>
      </c>
      <c r="G750" t="s">
        <v>374</v>
      </c>
      <c r="H750" t="s">
        <v>375</v>
      </c>
      <c r="I750" t="s">
        <v>376</v>
      </c>
      <c r="J750" t="s">
        <v>53</v>
      </c>
      <c r="K750" s="12">
        <v>0</v>
      </c>
      <c r="N750" s="24">
        <v>15.6</v>
      </c>
      <c r="O750" s="12">
        <v>4</v>
      </c>
      <c r="R750" s="24">
        <v>2.2000000000000002</v>
      </c>
      <c r="S750">
        <v>0.05</v>
      </c>
      <c r="U750">
        <v>1</v>
      </c>
      <c r="V750" t="s">
        <v>378</v>
      </c>
      <c r="W750" t="s">
        <v>203</v>
      </c>
      <c r="X750" t="s">
        <v>402</v>
      </c>
      <c r="Y750" t="s">
        <v>362</v>
      </c>
      <c r="Z750" t="s">
        <v>381</v>
      </c>
      <c r="AA750" s="8" t="s">
        <v>404</v>
      </c>
      <c r="AC750" s="8" t="s">
        <v>406</v>
      </c>
    </row>
    <row r="751" spans="1:29" x14ac:dyDescent="0.25">
      <c r="A751">
        <v>73</v>
      </c>
      <c r="B751" t="s">
        <v>358</v>
      </c>
      <c r="C751">
        <v>3</v>
      </c>
      <c r="D751">
        <v>1</v>
      </c>
      <c r="E751" t="s">
        <v>213</v>
      </c>
      <c r="F751" t="s">
        <v>224</v>
      </c>
      <c r="G751" t="s">
        <v>374</v>
      </c>
      <c r="H751" t="s">
        <v>375</v>
      </c>
      <c r="I751" t="s">
        <v>376</v>
      </c>
      <c r="J751" t="s">
        <v>53</v>
      </c>
      <c r="K751" s="12">
        <v>0</v>
      </c>
      <c r="N751" s="24">
        <v>15.6</v>
      </c>
      <c r="O751" s="12">
        <v>5</v>
      </c>
      <c r="R751" s="24">
        <v>5.0999999999999996</v>
      </c>
      <c r="S751">
        <v>0.05</v>
      </c>
      <c r="U751">
        <v>1</v>
      </c>
      <c r="V751" t="s">
        <v>378</v>
      </c>
      <c r="W751" t="s">
        <v>203</v>
      </c>
      <c r="X751" t="s">
        <v>402</v>
      </c>
      <c r="Y751" t="s">
        <v>365</v>
      </c>
      <c r="Z751" t="s">
        <v>395</v>
      </c>
      <c r="AA751" s="8" t="s">
        <v>404</v>
      </c>
      <c r="AC751" s="8" t="s">
        <v>406</v>
      </c>
    </row>
    <row r="752" spans="1:29" x14ac:dyDescent="0.25">
      <c r="A752">
        <v>73</v>
      </c>
      <c r="B752" t="s">
        <v>358</v>
      </c>
      <c r="C752">
        <v>3</v>
      </c>
      <c r="D752">
        <v>1</v>
      </c>
      <c r="E752" t="s">
        <v>213</v>
      </c>
      <c r="F752" t="s">
        <v>224</v>
      </c>
      <c r="G752" t="s">
        <v>374</v>
      </c>
      <c r="H752" t="s">
        <v>375</v>
      </c>
      <c r="I752" t="s">
        <v>376</v>
      </c>
      <c r="J752" t="s">
        <v>53</v>
      </c>
      <c r="K752" s="12">
        <v>0</v>
      </c>
      <c r="N752" s="24">
        <v>15.6</v>
      </c>
      <c r="O752" s="12">
        <v>6</v>
      </c>
      <c r="R752" s="24">
        <v>3.5</v>
      </c>
      <c r="S752">
        <v>0.05</v>
      </c>
      <c r="U752">
        <v>1</v>
      </c>
      <c r="V752" t="s">
        <v>378</v>
      </c>
      <c r="W752" t="s">
        <v>203</v>
      </c>
      <c r="X752" t="s">
        <v>402</v>
      </c>
      <c r="Y752" t="s">
        <v>365</v>
      </c>
      <c r="Z752" t="s">
        <v>384</v>
      </c>
      <c r="AA752" s="8" t="s">
        <v>404</v>
      </c>
      <c r="AC752" s="8" t="s">
        <v>406</v>
      </c>
    </row>
    <row r="753" spans="1:29" x14ac:dyDescent="0.25">
      <c r="A753">
        <v>73</v>
      </c>
      <c r="B753" t="s">
        <v>358</v>
      </c>
      <c r="C753">
        <v>3</v>
      </c>
      <c r="D753">
        <v>1</v>
      </c>
      <c r="E753" t="s">
        <v>213</v>
      </c>
      <c r="F753" t="s">
        <v>224</v>
      </c>
      <c r="G753" t="s">
        <v>374</v>
      </c>
      <c r="H753" t="s">
        <v>375</v>
      </c>
      <c r="I753" t="s">
        <v>376</v>
      </c>
      <c r="J753" t="s">
        <v>53</v>
      </c>
      <c r="K753" s="12">
        <v>0</v>
      </c>
      <c r="N753" s="24">
        <v>15.6</v>
      </c>
      <c r="O753" s="12">
        <v>7</v>
      </c>
      <c r="R753" s="24">
        <v>5.9</v>
      </c>
      <c r="S753">
        <v>0.05</v>
      </c>
      <c r="U753">
        <v>1</v>
      </c>
      <c r="V753" t="s">
        <v>378</v>
      </c>
      <c r="W753" t="s">
        <v>203</v>
      </c>
      <c r="X753" t="s">
        <v>402</v>
      </c>
      <c r="Y753" t="s">
        <v>369</v>
      </c>
      <c r="Z753" t="s">
        <v>396</v>
      </c>
      <c r="AA753" s="8" t="s">
        <v>404</v>
      </c>
      <c r="AC753" s="8" t="s">
        <v>406</v>
      </c>
    </row>
    <row r="754" spans="1:29" x14ac:dyDescent="0.25">
      <c r="A754">
        <v>73</v>
      </c>
      <c r="B754" t="s">
        <v>358</v>
      </c>
      <c r="C754">
        <v>3</v>
      </c>
      <c r="D754">
        <v>1</v>
      </c>
      <c r="E754" t="s">
        <v>213</v>
      </c>
      <c r="F754" t="s">
        <v>224</v>
      </c>
      <c r="G754" t="s">
        <v>374</v>
      </c>
      <c r="H754" t="s">
        <v>375</v>
      </c>
      <c r="I754" t="s">
        <v>376</v>
      </c>
      <c r="J754" t="s">
        <v>53</v>
      </c>
      <c r="K754" s="12">
        <v>0</v>
      </c>
      <c r="N754" s="24">
        <v>15.6</v>
      </c>
      <c r="O754" s="12">
        <v>8</v>
      </c>
      <c r="R754" s="24">
        <v>4.9000000000000004</v>
      </c>
      <c r="S754">
        <v>0.05</v>
      </c>
      <c r="U754">
        <v>1</v>
      </c>
      <c r="V754" t="s">
        <v>378</v>
      </c>
      <c r="W754" t="s">
        <v>203</v>
      </c>
      <c r="X754" t="s">
        <v>402</v>
      </c>
      <c r="Y754" t="s">
        <v>369</v>
      </c>
      <c r="Z754" t="s">
        <v>397</v>
      </c>
      <c r="AA754" s="8" t="s">
        <v>404</v>
      </c>
      <c r="AC754" s="8" t="s">
        <v>406</v>
      </c>
    </row>
    <row r="755" spans="1:29" x14ac:dyDescent="0.25">
      <c r="A755">
        <v>73</v>
      </c>
      <c r="B755" t="s">
        <v>358</v>
      </c>
      <c r="C755">
        <v>3</v>
      </c>
      <c r="D755">
        <v>1</v>
      </c>
      <c r="E755" t="s">
        <v>213</v>
      </c>
      <c r="F755" t="s">
        <v>224</v>
      </c>
      <c r="G755" t="s">
        <v>374</v>
      </c>
      <c r="H755" t="s">
        <v>375</v>
      </c>
      <c r="I755" t="s">
        <v>376</v>
      </c>
      <c r="J755" t="s">
        <v>53</v>
      </c>
      <c r="K755" s="12">
        <v>1</v>
      </c>
      <c r="N755" s="24">
        <v>3.6</v>
      </c>
      <c r="O755" s="12">
        <v>2</v>
      </c>
      <c r="R755" s="24">
        <v>3.1</v>
      </c>
      <c r="S755" t="s">
        <v>52</v>
      </c>
      <c r="U755">
        <v>0</v>
      </c>
      <c r="V755" t="s">
        <v>379</v>
      </c>
      <c r="W755" t="s">
        <v>362</v>
      </c>
      <c r="X755" t="s">
        <v>393</v>
      </c>
      <c r="Y755" t="s">
        <v>362</v>
      </c>
      <c r="Z755" s="31" t="s">
        <v>394</v>
      </c>
      <c r="AA755" s="8" t="s">
        <v>404</v>
      </c>
      <c r="AC755" s="8" t="s">
        <v>406</v>
      </c>
    </row>
    <row r="756" spans="1:29" x14ac:dyDescent="0.25">
      <c r="A756">
        <v>73</v>
      </c>
      <c r="B756" t="s">
        <v>358</v>
      </c>
      <c r="C756">
        <v>3</v>
      </c>
      <c r="D756">
        <v>1</v>
      </c>
      <c r="E756" t="s">
        <v>213</v>
      </c>
      <c r="F756" t="s">
        <v>224</v>
      </c>
      <c r="G756" t="s">
        <v>374</v>
      </c>
      <c r="H756" t="s">
        <v>375</v>
      </c>
      <c r="I756" t="s">
        <v>376</v>
      </c>
      <c r="J756" t="s">
        <v>53</v>
      </c>
      <c r="K756" s="12">
        <v>1</v>
      </c>
      <c r="N756" s="24">
        <v>3.6</v>
      </c>
      <c r="O756" s="12">
        <v>3</v>
      </c>
      <c r="R756" s="24">
        <v>2.9</v>
      </c>
      <c r="S756" t="s">
        <v>52</v>
      </c>
      <c r="U756">
        <v>0</v>
      </c>
      <c r="V756" t="s">
        <v>379</v>
      </c>
      <c r="W756" t="s">
        <v>362</v>
      </c>
      <c r="X756" t="s">
        <v>393</v>
      </c>
      <c r="Y756" t="s">
        <v>362</v>
      </c>
      <c r="Z756" s="31" t="s">
        <v>380</v>
      </c>
      <c r="AA756" s="8" t="s">
        <v>404</v>
      </c>
      <c r="AC756" s="8" t="s">
        <v>406</v>
      </c>
    </row>
    <row r="757" spans="1:29" x14ac:dyDescent="0.25">
      <c r="A757">
        <v>73</v>
      </c>
      <c r="B757" t="s">
        <v>358</v>
      </c>
      <c r="C757">
        <v>3</v>
      </c>
      <c r="D757">
        <v>1</v>
      </c>
      <c r="E757" t="s">
        <v>213</v>
      </c>
      <c r="F757" t="s">
        <v>224</v>
      </c>
      <c r="G757" t="s">
        <v>374</v>
      </c>
      <c r="H757" t="s">
        <v>375</v>
      </c>
      <c r="I757" t="s">
        <v>376</v>
      </c>
      <c r="J757" t="s">
        <v>53</v>
      </c>
      <c r="K757" s="12">
        <v>1</v>
      </c>
      <c r="N757" s="24">
        <v>3.6</v>
      </c>
      <c r="O757" s="12">
        <v>4</v>
      </c>
      <c r="R757" s="24">
        <v>2.2000000000000002</v>
      </c>
      <c r="S757" t="s">
        <v>52</v>
      </c>
      <c r="U757">
        <v>0</v>
      </c>
      <c r="V757" t="s">
        <v>379</v>
      </c>
      <c r="W757" t="s">
        <v>362</v>
      </c>
      <c r="X757" t="s">
        <v>393</v>
      </c>
      <c r="Y757" t="s">
        <v>362</v>
      </c>
      <c r="Z757" s="31" t="s">
        <v>381</v>
      </c>
      <c r="AA757" s="8" t="s">
        <v>404</v>
      </c>
      <c r="AC757" s="8" t="s">
        <v>406</v>
      </c>
    </row>
    <row r="758" spans="1:29" x14ac:dyDescent="0.25">
      <c r="A758">
        <v>73</v>
      </c>
      <c r="B758" t="s">
        <v>358</v>
      </c>
      <c r="C758">
        <v>3</v>
      </c>
      <c r="D758">
        <v>1</v>
      </c>
      <c r="E758" t="s">
        <v>213</v>
      </c>
      <c r="F758" t="s">
        <v>224</v>
      </c>
      <c r="G758" t="s">
        <v>374</v>
      </c>
      <c r="H758" t="s">
        <v>375</v>
      </c>
      <c r="I758" t="s">
        <v>376</v>
      </c>
      <c r="J758" t="s">
        <v>53</v>
      </c>
      <c r="K758" s="12">
        <v>2</v>
      </c>
      <c r="N758" s="24">
        <v>3.1</v>
      </c>
      <c r="O758" s="12">
        <v>3</v>
      </c>
      <c r="R758" s="24">
        <v>2.9</v>
      </c>
      <c r="S758" t="s">
        <v>52</v>
      </c>
      <c r="U758">
        <v>0</v>
      </c>
      <c r="V758" t="s">
        <v>379</v>
      </c>
      <c r="W758" t="s">
        <v>362</v>
      </c>
      <c r="X758" t="s">
        <v>394</v>
      </c>
      <c r="Y758" t="s">
        <v>362</v>
      </c>
      <c r="Z758" s="31" t="s">
        <v>380</v>
      </c>
      <c r="AA758" s="8" t="s">
        <v>404</v>
      </c>
      <c r="AC758" s="8" t="s">
        <v>406</v>
      </c>
    </row>
    <row r="759" spans="1:29" x14ac:dyDescent="0.25">
      <c r="A759">
        <v>73</v>
      </c>
      <c r="B759" t="s">
        <v>358</v>
      </c>
      <c r="C759">
        <v>3</v>
      </c>
      <c r="D759">
        <v>1</v>
      </c>
      <c r="E759" t="s">
        <v>213</v>
      </c>
      <c r="F759" t="s">
        <v>224</v>
      </c>
      <c r="G759" t="s">
        <v>374</v>
      </c>
      <c r="H759" t="s">
        <v>375</v>
      </c>
      <c r="I759" t="s">
        <v>376</v>
      </c>
      <c r="J759" t="s">
        <v>53</v>
      </c>
      <c r="K759" s="12">
        <v>2</v>
      </c>
      <c r="N759" s="24">
        <v>3.1</v>
      </c>
      <c r="O759" s="12">
        <v>4</v>
      </c>
      <c r="R759" s="24">
        <v>2.2000000000000002</v>
      </c>
      <c r="S759" t="s">
        <v>52</v>
      </c>
      <c r="U759">
        <v>0</v>
      </c>
      <c r="V759" t="s">
        <v>379</v>
      </c>
      <c r="W759" t="s">
        <v>362</v>
      </c>
      <c r="X759" t="s">
        <v>394</v>
      </c>
      <c r="Y759" t="s">
        <v>362</v>
      </c>
      <c r="Z759" s="31" t="s">
        <v>381</v>
      </c>
      <c r="AA759" s="8" t="s">
        <v>404</v>
      </c>
      <c r="AC759" s="8" t="s">
        <v>406</v>
      </c>
    </row>
    <row r="760" spans="1:29" x14ac:dyDescent="0.25">
      <c r="A760">
        <v>73</v>
      </c>
      <c r="B760" t="s">
        <v>358</v>
      </c>
      <c r="C760">
        <v>3</v>
      </c>
      <c r="D760">
        <v>1</v>
      </c>
      <c r="E760" t="s">
        <v>213</v>
      </c>
      <c r="F760" t="s">
        <v>224</v>
      </c>
      <c r="G760" t="s">
        <v>374</v>
      </c>
      <c r="H760" t="s">
        <v>375</v>
      </c>
      <c r="I760" t="s">
        <v>376</v>
      </c>
      <c r="J760" t="s">
        <v>53</v>
      </c>
      <c r="K760" s="12">
        <v>3</v>
      </c>
      <c r="N760" s="24">
        <v>2.9</v>
      </c>
      <c r="O760" s="12">
        <v>4</v>
      </c>
      <c r="R760" s="24">
        <v>2.2000000000000002</v>
      </c>
      <c r="S760" t="s">
        <v>52</v>
      </c>
      <c r="U760">
        <v>0</v>
      </c>
      <c r="V760" t="s">
        <v>379</v>
      </c>
      <c r="W760" t="s">
        <v>362</v>
      </c>
      <c r="X760" s="4" t="s">
        <v>380</v>
      </c>
      <c r="Y760" s="4" t="s">
        <v>362</v>
      </c>
      <c r="Z760" s="31" t="s">
        <v>381</v>
      </c>
      <c r="AA760" s="8" t="s">
        <v>404</v>
      </c>
      <c r="AC760" s="8" t="s">
        <v>406</v>
      </c>
    </row>
    <row r="761" spans="1:29" x14ac:dyDescent="0.25">
      <c r="A761">
        <v>73</v>
      </c>
      <c r="B761" t="s">
        <v>358</v>
      </c>
      <c r="C761">
        <v>3</v>
      </c>
      <c r="D761">
        <v>1</v>
      </c>
      <c r="E761" t="s">
        <v>213</v>
      </c>
      <c r="F761" t="s">
        <v>224</v>
      </c>
      <c r="G761" t="s">
        <v>374</v>
      </c>
      <c r="H761" t="s">
        <v>375</v>
      </c>
      <c r="I761" t="s">
        <v>376</v>
      </c>
      <c r="J761" t="s">
        <v>53</v>
      </c>
      <c r="K761" s="12">
        <v>5</v>
      </c>
      <c r="N761" s="24">
        <v>5.0999999999999996</v>
      </c>
      <c r="O761" s="12">
        <v>6</v>
      </c>
      <c r="R761" s="24">
        <v>3.5</v>
      </c>
      <c r="S761" t="s">
        <v>52</v>
      </c>
      <c r="U761">
        <v>0</v>
      </c>
      <c r="V761" t="s">
        <v>379</v>
      </c>
      <c r="W761" t="s">
        <v>365</v>
      </c>
      <c r="X761" t="s">
        <v>395</v>
      </c>
      <c r="Y761" s="4" t="s">
        <v>365</v>
      </c>
      <c r="Z761" t="s">
        <v>384</v>
      </c>
      <c r="AA761" s="8" t="s">
        <v>404</v>
      </c>
      <c r="AC761" s="8" t="s">
        <v>406</v>
      </c>
    </row>
    <row r="762" spans="1:29" x14ac:dyDescent="0.25">
      <c r="A762">
        <v>73</v>
      </c>
      <c r="B762" t="s">
        <v>358</v>
      </c>
      <c r="C762">
        <v>3</v>
      </c>
      <c r="D762">
        <v>1</v>
      </c>
      <c r="E762" t="s">
        <v>213</v>
      </c>
      <c r="F762" t="s">
        <v>224</v>
      </c>
      <c r="G762" t="s">
        <v>374</v>
      </c>
      <c r="H762" t="s">
        <v>375</v>
      </c>
      <c r="I762" t="s">
        <v>376</v>
      </c>
      <c r="J762" t="s">
        <v>53</v>
      </c>
      <c r="K762" s="12">
        <v>7</v>
      </c>
      <c r="N762" s="24">
        <v>5.9</v>
      </c>
      <c r="O762" s="12">
        <v>8</v>
      </c>
      <c r="R762" s="24">
        <v>4.9000000000000004</v>
      </c>
      <c r="S762" t="s">
        <v>52</v>
      </c>
      <c r="U762">
        <v>0</v>
      </c>
      <c r="V762" t="s">
        <v>379</v>
      </c>
      <c r="W762" t="s">
        <v>369</v>
      </c>
      <c r="X762" t="s">
        <v>396</v>
      </c>
      <c r="Y762" s="4" t="s">
        <v>369</v>
      </c>
      <c r="Z762" t="s">
        <v>397</v>
      </c>
      <c r="AA762" s="8" t="s">
        <v>404</v>
      </c>
      <c r="AC762" s="8" t="s">
        <v>406</v>
      </c>
    </row>
    <row r="763" spans="1:29" x14ac:dyDescent="0.25">
      <c r="A763">
        <v>73</v>
      </c>
      <c r="B763" t="s">
        <v>358</v>
      </c>
      <c r="C763">
        <v>2</v>
      </c>
      <c r="D763">
        <v>1</v>
      </c>
      <c r="E763" t="s">
        <v>213</v>
      </c>
      <c r="F763" t="s">
        <v>224</v>
      </c>
      <c r="G763" t="s">
        <v>374</v>
      </c>
      <c r="H763" t="s">
        <v>375</v>
      </c>
      <c r="I763" t="s">
        <v>376</v>
      </c>
      <c r="J763" t="s">
        <v>53</v>
      </c>
      <c r="K763" s="12">
        <v>0</v>
      </c>
      <c r="N763" s="24">
        <v>8.1</v>
      </c>
      <c r="O763" s="12">
        <v>1</v>
      </c>
      <c r="R763" s="24">
        <v>3.6</v>
      </c>
      <c r="S763">
        <v>0.05</v>
      </c>
      <c r="U763">
        <v>1</v>
      </c>
      <c r="V763" t="s">
        <v>378</v>
      </c>
      <c r="W763" t="s">
        <v>203</v>
      </c>
      <c r="X763" t="s">
        <v>402</v>
      </c>
      <c r="Y763" s="4" t="s">
        <v>362</v>
      </c>
      <c r="Z763" s="31" t="s">
        <v>398</v>
      </c>
      <c r="AA763" s="8" t="s">
        <v>404</v>
      </c>
      <c r="AC763" s="8" t="s">
        <v>406</v>
      </c>
    </row>
    <row r="764" spans="1:29" x14ac:dyDescent="0.25">
      <c r="A764">
        <v>73</v>
      </c>
      <c r="B764" t="s">
        <v>358</v>
      </c>
      <c r="C764">
        <v>2</v>
      </c>
      <c r="D764">
        <v>1</v>
      </c>
      <c r="E764" t="s">
        <v>213</v>
      </c>
      <c r="F764" t="s">
        <v>224</v>
      </c>
      <c r="G764" t="s">
        <v>374</v>
      </c>
      <c r="H764" t="s">
        <v>375</v>
      </c>
      <c r="I764" t="s">
        <v>376</v>
      </c>
      <c r="J764" t="s">
        <v>53</v>
      </c>
      <c r="K764" s="12">
        <v>0</v>
      </c>
      <c r="N764" s="24">
        <v>8.1</v>
      </c>
      <c r="O764" s="12">
        <v>2</v>
      </c>
      <c r="R764" s="24">
        <v>1.9</v>
      </c>
      <c r="S764">
        <v>0.05</v>
      </c>
      <c r="U764">
        <v>1</v>
      </c>
      <c r="V764" t="s">
        <v>378</v>
      </c>
      <c r="W764" t="s">
        <v>203</v>
      </c>
      <c r="X764" t="s">
        <v>402</v>
      </c>
      <c r="Y764" s="4" t="s">
        <v>362</v>
      </c>
      <c r="Z764" s="4" t="s">
        <v>399</v>
      </c>
      <c r="AA764" s="8" t="s">
        <v>404</v>
      </c>
      <c r="AC764" s="8" t="s">
        <v>406</v>
      </c>
    </row>
    <row r="765" spans="1:29" x14ac:dyDescent="0.25">
      <c r="A765">
        <v>73</v>
      </c>
      <c r="B765" t="s">
        <v>358</v>
      </c>
      <c r="C765">
        <v>2</v>
      </c>
      <c r="D765">
        <v>1</v>
      </c>
      <c r="E765" t="s">
        <v>213</v>
      </c>
      <c r="F765" t="s">
        <v>224</v>
      </c>
      <c r="G765" t="s">
        <v>374</v>
      </c>
      <c r="H765" t="s">
        <v>375</v>
      </c>
      <c r="I765" t="s">
        <v>376</v>
      </c>
      <c r="J765" t="s">
        <v>53</v>
      </c>
      <c r="K765" s="12">
        <v>0</v>
      </c>
      <c r="N765" s="24">
        <v>8.1</v>
      </c>
      <c r="O765" s="12">
        <v>3</v>
      </c>
      <c r="R765" s="24">
        <v>2.9</v>
      </c>
      <c r="S765">
        <v>0.05</v>
      </c>
      <c r="U765">
        <v>1</v>
      </c>
      <c r="V765" t="s">
        <v>378</v>
      </c>
      <c r="W765" t="s">
        <v>203</v>
      </c>
      <c r="X765" t="s">
        <v>402</v>
      </c>
      <c r="Y765" s="4" t="s">
        <v>365</v>
      </c>
      <c r="Z765" t="s">
        <v>395</v>
      </c>
      <c r="AA765" s="8" t="s">
        <v>404</v>
      </c>
      <c r="AC765" s="8" t="s">
        <v>406</v>
      </c>
    </row>
    <row r="766" spans="1:29" x14ac:dyDescent="0.25">
      <c r="A766">
        <v>73</v>
      </c>
      <c r="B766" t="s">
        <v>358</v>
      </c>
      <c r="C766">
        <v>2</v>
      </c>
      <c r="D766">
        <v>1</v>
      </c>
      <c r="E766" t="s">
        <v>213</v>
      </c>
      <c r="F766" t="s">
        <v>224</v>
      </c>
      <c r="G766" t="s">
        <v>374</v>
      </c>
      <c r="H766" t="s">
        <v>375</v>
      </c>
      <c r="I766" t="s">
        <v>376</v>
      </c>
      <c r="J766" t="s">
        <v>53</v>
      </c>
      <c r="K766" s="12">
        <v>0</v>
      </c>
      <c r="N766" s="24">
        <v>8.1</v>
      </c>
      <c r="O766" s="12">
        <v>4</v>
      </c>
      <c r="R766" s="24">
        <v>3.3</v>
      </c>
      <c r="S766">
        <v>0.05</v>
      </c>
      <c r="U766">
        <v>1</v>
      </c>
      <c r="V766" t="s">
        <v>378</v>
      </c>
      <c r="W766" t="s">
        <v>203</v>
      </c>
      <c r="X766" t="s">
        <v>402</v>
      </c>
      <c r="Y766" s="4" t="s">
        <v>365</v>
      </c>
      <c r="Z766" s="31" t="s">
        <v>383</v>
      </c>
      <c r="AA766" s="8" t="s">
        <v>404</v>
      </c>
      <c r="AC766" s="8" t="s">
        <v>406</v>
      </c>
    </row>
    <row r="767" spans="1:29" x14ac:dyDescent="0.25">
      <c r="A767">
        <v>73</v>
      </c>
      <c r="B767" t="s">
        <v>358</v>
      </c>
      <c r="C767">
        <v>2</v>
      </c>
      <c r="D767">
        <v>1</v>
      </c>
      <c r="E767" t="s">
        <v>213</v>
      </c>
      <c r="F767" t="s">
        <v>224</v>
      </c>
      <c r="G767" t="s">
        <v>374</v>
      </c>
      <c r="H767" t="s">
        <v>375</v>
      </c>
      <c r="I767" t="s">
        <v>376</v>
      </c>
      <c r="J767" t="s">
        <v>53</v>
      </c>
      <c r="K767" s="12">
        <v>0</v>
      </c>
      <c r="N767" s="24">
        <v>8.1</v>
      </c>
      <c r="O767" s="12">
        <v>5</v>
      </c>
      <c r="R767" s="24">
        <v>2.4</v>
      </c>
      <c r="S767">
        <v>0.05</v>
      </c>
      <c r="U767">
        <v>1</v>
      </c>
      <c r="V767" t="s">
        <v>378</v>
      </c>
      <c r="W767" t="s">
        <v>203</v>
      </c>
      <c r="X767" t="s">
        <v>402</v>
      </c>
      <c r="Y767" s="4" t="s">
        <v>365</v>
      </c>
      <c r="Z767" s="31" t="s">
        <v>384</v>
      </c>
      <c r="AA767" s="8" t="s">
        <v>404</v>
      </c>
      <c r="AC767" s="8" t="s">
        <v>406</v>
      </c>
    </row>
    <row r="768" spans="1:29" x14ac:dyDescent="0.25">
      <c r="A768">
        <v>73</v>
      </c>
      <c r="B768" t="s">
        <v>358</v>
      </c>
      <c r="C768">
        <v>2</v>
      </c>
      <c r="D768">
        <v>1</v>
      </c>
      <c r="E768" t="s">
        <v>213</v>
      </c>
      <c r="F768" t="s">
        <v>224</v>
      </c>
      <c r="G768" t="s">
        <v>374</v>
      </c>
      <c r="H768" t="s">
        <v>375</v>
      </c>
      <c r="I768" t="s">
        <v>376</v>
      </c>
      <c r="J768" t="s">
        <v>53</v>
      </c>
      <c r="K768" s="12">
        <v>0</v>
      </c>
      <c r="N768" s="24">
        <v>8.1</v>
      </c>
      <c r="O768" s="12">
        <v>6</v>
      </c>
      <c r="R768" s="24">
        <v>0.7</v>
      </c>
      <c r="S768">
        <v>0.05</v>
      </c>
      <c r="U768">
        <v>1</v>
      </c>
      <c r="V768" t="s">
        <v>378</v>
      </c>
      <c r="W768" t="s">
        <v>203</v>
      </c>
      <c r="X768" t="s">
        <v>402</v>
      </c>
      <c r="Y768" s="4" t="s">
        <v>365</v>
      </c>
      <c r="Z768" s="31" t="s">
        <v>400</v>
      </c>
      <c r="AA768" s="8" t="s">
        <v>404</v>
      </c>
      <c r="AC768" s="8" t="s">
        <v>406</v>
      </c>
    </row>
    <row r="769" spans="1:29" x14ac:dyDescent="0.25">
      <c r="A769">
        <v>73</v>
      </c>
      <c r="B769" t="s">
        <v>358</v>
      </c>
      <c r="C769">
        <v>2</v>
      </c>
      <c r="D769">
        <v>1</v>
      </c>
      <c r="E769" t="s">
        <v>213</v>
      </c>
      <c r="F769" t="s">
        <v>224</v>
      </c>
      <c r="G769" t="s">
        <v>374</v>
      </c>
      <c r="H769" t="s">
        <v>375</v>
      </c>
      <c r="I769" t="s">
        <v>376</v>
      </c>
      <c r="J769" t="s">
        <v>53</v>
      </c>
      <c r="K769" s="12">
        <v>0</v>
      </c>
      <c r="N769" s="24">
        <v>8.1</v>
      </c>
      <c r="O769" s="12">
        <v>7</v>
      </c>
      <c r="R769" s="24">
        <v>4.8</v>
      </c>
      <c r="S769">
        <v>0.05</v>
      </c>
      <c r="U769">
        <v>1</v>
      </c>
      <c r="V769" t="s">
        <v>378</v>
      </c>
      <c r="W769" t="s">
        <v>203</v>
      </c>
      <c r="X769" t="s">
        <v>402</v>
      </c>
      <c r="Y769" s="4" t="s">
        <v>369</v>
      </c>
      <c r="Z769" t="s">
        <v>389</v>
      </c>
      <c r="AA769" s="8" t="s">
        <v>404</v>
      </c>
      <c r="AC769" s="8" t="s">
        <v>406</v>
      </c>
    </row>
    <row r="770" spans="1:29" x14ac:dyDescent="0.25">
      <c r="A770">
        <v>73</v>
      </c>
      <c r="B770" t="s">
        <v>358</v>
      </c>
      <c r="C770">
        <v>2</v>
      </c>
      <c r="D770">
        <v>1</v>
      </c>
      <c r="E770" t="s">
        <v>213</v>
      </c>
      <c r="F770" t="s">
        <v>224</v>
      </c>
      <c r="G770" t="s">
        <v>374</v>
      </c>
      <c r="H770" t="s">
        <v>375</v>
      </c>
      <c r="I770" t="s">
        <v>376</v>
      </c>
      <c r="J770" t="s">
        <v>53</v>
      </c>
      <c r="K770" s="12">
        <v>0</v>
      </c>
      <c r="N770" s="24">
        <v>8.1</v>
      </c>
      <c r="O770" s="12">
        <v>8</v>
      </c>
      <c r="R770" s="24">
        <v>4.2</v>
      </c>
      <c r="S770">
        <v>0.05</v>
      </c>
      <c r="U770">
        <v>1</v>
      </c>
      <c r="V770" t="s">
        <v>378</v>
      </c>
      <c r="W770" t="s">
        <v>203</v>
      </c>
      <c r="X770" t="s">
        <v>402</v>
      </c>
      <c r="Y770" s="4" t="s">
        <v>369</v>
      </c>
      <c r="Z770" s="31" t="s">
        <v>390</v>
      </c>
      <c r="AA770" s="8" t="s">
        <v>404</v>
      </c>
      <c r="AC770" s="8" t="s">
        <v>406</v>
      </c>
    </row>
    <row r="771" spans="1:29" x14ac:dyDescent="0.25">
      <c r="A771">
        <v>73</v>
      </c>
      <c r="B771" t="s">
        <v>358</v>
      </c>
      <c r="C771">
        <v>2</v>
      </c>
      <c r="D771">
        <v>1</v>
      </c>
      <c r="E771" t="s">
        <v>213</v>
      </c>
      <c r="F771" t="s">
        <v>224</v>
      </c>
      <c r="G771" t="s">
        <v>374</v>
      </c>
      <c r="H771" t="s">
        <v>375</v>
      </c>
      <c r="I771" t="s">
        <v>376</v>
      </c>
      <c r="J771" t="s">
        <v>53</v>
      </c>
      <c r="K771" s="12">
        <v>0</v>
      </c>
      <c r="N771" s="24">
        <v>8.1</v>
      </c>
      <c r="O771" s="12">
        <v>9</v>
      </c>
      <c r="R771" s="24">
        <v>1.9</v>
      </c>
      <c r="S771">
        <v>0.05</v>
      </c>
      <c r="U771">
        <v>1</v>
      </c>
      <c r="V771" t="s">
        <v>378</v>
      </c>
      <c r="W771" t="s">
        <v>203</v>
      </c>
      <c r="X771" t="s">
        <v>402</v>
      </c>
      <c r="Y771" s="4" t="s">
        <v>369</v>
      </c>
      <c r="Z771" s="31" t="s">
        <v>391</v>
      </c>
      <c r="AA771" s="8" t="s">
        <v>404</v>
      </c>
      <c r="AC771" s="8" t="s">
        <v>406</v>
      </c>
    </row>
    <row r="772" spans="1:29" x14ac:dyDescent="0.25">
      <c r="A772">
        <v>73</v>
      </c>
      <c r="B772" t="s">
        <v>358</v>
      </c>
      <c r="C772">
        <v>2</v>
      </c>
      <c r="D772">
        <v>1</v>
      </c>
      <c r="E772" t="s">
        <v>213</v>
      </c>
      <c r="F772" t="s">
        <v>224</v>
      </c>
      <c r="G772" t="s">
        <v>374</v>
      </c>
      <c r="H772" t="s">
        <v>375</v>
      </c>
      <c r="I772" t="s">
        <v>376</v>
      </c>
      <c r="J772" t="s">
        <v>53</v>
      </c>
      <c r="K772" s="12">
        <v>0</v>
      </c>
      <c r="N772" s="24">
        <v>8.1</v>
      </c>
      <c r="O772" s="12">
        <v>10</v>
      </c>
      <c r="R772" s="24">
        <v>1.5</v>
      </c>
      <c r="S772">
        <v>0.05</v>
      </c>
      <c r="U772">
        <v>1</v>
      </c>
      <c r="V772" t="s">
        <v>378</v>
      </c>
      <c r="W772" t="s">
        <v>203</v>
      </c>
      <c r="X772" t="s">
        <v>402</v>
      </c>
      <c r="Y772" s="4" t="s">
        <v>369</v>
      </c>
      <c r="Z772" s="31" t="s">
        <v>401</v>
      </c>
      <c r="AA772" s="8" t="s">
        <v>404</v>
      </c>
      <c r="AC772" s="8" t="s">
        <v>406</v>
      </c>
    </row>
    <row r="773" spans="1:29" x14ac:dyDescent="0.25">
      <c r="A773">
        <v>73</v>
      </c>
      <c r="B773" t="s">
        <v>358</v>
      </c>
      <c r="C773">
        <v>2</v>
      </c>
      <c r="D773">
        <v>1</v>
      </c>
      <c r="E773" t="s">
        <v>213</v>
      </c>
      <c r="F773" t="s">
        <v>224</v>
      </c>
      <c r="G773" t="s">
        <v>374</v>
      </c>
      <c r="H773" t="s">
        <v>375</v>
      </c>
      <c r="I773" t="s">
        <v>376</v>
      </c>
      <c r="J773" t="s">
        <v>53</v>
      </c>
      <c r="K773" s="12">
        <v>1</v>
      </c>
      <c r="N773" s="24">
        <v>3.6</v>
      </c>
      <c r="O773" s="12">
        <v>2</v>
      </c>
      <c r="R773" s="24">
        <v>1.9</v>
      </c>
      <c r="S773" t="s">
        <v>52</v>
      </c>
      <c r="U773">
        <v>0</v>
      </c>
      <c r="V773" t="s">
        <v>379</v>
      </c>
      <c r="W773" t="s">
        <v>362</v>
      </c>
      <c r="X773" s="31" t="s">
        <v>398</v>
      </c>
      <c r="Y773" s="4" t="s">
        <v>362</v>
      </c>
      <c r="Z773" s="4" t="s">
        <v>399</v>
      </c>
      <c r="AA773" s="8" t="s">
        <v>404</v>
      </c>
      <c r="AC773" s="8" t="s">
        <v>406</v>
      </c>
    </row>
    <row r="774" spans="1:29" x14ac:dyDescent="0.25">
      <c r="A774">
        <v>73</v>
      </c>
      <c r="B774" t="s">
        <v>358</v>
      </c>
      <c r="C774">
        <v>2</v>
      </c>
      <c r="D774">
        <v>1</v>
      </c>
      <c r="E774" t="s">
        <v>213</v>
      </c>
      <c r="F774" t="s">
        <v>224</v>
      </c>
      <c r="G774" t="s">
        <v>374</v>
      </c>
      <c r="H774" t="s">
        <v>375</v>
      </c>
      <c r="I774" t="s">
        <v>376</v>
      </c>
      <c r="J774" t="s">
        <v>53</v>
      </c>
      <c r="K774" s="12">
        <v>3</v>
      </c>
      <c r="N774" s="24">
        <v>2.9</v>
      </c>
      <c r="O774" s="12">
        <v>4</v>
      </c>
      <c r="R774" s="24">
        <v>3.3</v>
      </c>
      <c r="S774" t="s">
        <v>52</v>
      </c>
      <c r="U774">
        <v>0</v>
      </c>
      <c r="V774" t="s">
        <v>379</v>
      </c>
      <c r="W774" t="s">
        <v>365</v>
      </c>
      <c r="X774" t="s">
        <v>395</v>
      </c>
      <c r="Y774" s="4" t="s">
        <v>365</v>
      </c>
      <c r="Z774" s="31" t="s">
        <v>383</v>
      </c>
      <c r="AA774" s="8" t="s">
        <v>404</v>
      </c>
      <c r="AC774" s="8" t="s">
        <v>406</v>
      </c>
    </row>
    <row r="775" spans="1:29" x14ac:dyDescent="0.25">
      <c r="A775">
        <v>73</v>
      </c>
      <c r="B775" t="s">
        <v>358</v>
      </c>
      <c r="C775">
        <v>2</v>
      </c>
      <c r="D775">
        <v>1</v>
      </c>
      <c r="E775" t="s">
        <v>213</v>
      </c>
      <c r="F775" t="s">
        <v>224</v>
      </c>
      <c r="G775" t="s">
        <v>374</v>
      </c>
      <c r="H775" t="s">
        <v>375</v>
      </c>
      <c r="I775" t="s">
        <v>376</v>
      </c>
      <c r="J775" t="s">
        <v>53</v>
      </c>
      <c r="K775" s="12">
        <v>3</v>
      </c>
      <c r="N775" s="24">
        <v>2.9</v>
      </c>
      <c r="O775" s="12">
        <v>5</v>
      </c>
      <c r="R775" s="24">
        <v>2.4</v>
      </c>
      <c r="S775" t="s">
        <v>52</v>
      </c>
      <c r="U775">
        <v>0</v>
      </c>
      <c r="V775" t="s">
        <v>379</v>
      </c>
      <c r="W775" t="s">
        <v>365</v>
      </c>
      <c r="X775" t="s">
        <v>395</v>
      </c>
      <c r="Y775" s="4" t="s">
        <v>365</v>
      </c>
      <c r="Z775" s="31" t="s">
        <v>384</v>
      </c>
      <c r="AA775" s="8" t="s">
        <v>404</v>
      </c>
      <c r="AC775" s="8" t="s">
        <v>406</v>
      </c>
    </row>
    <row r="776" spans="1:29" x14ac:dyDescent="0.25">
      <c r="A776">
        <v>73</v>
      </c>
      <c r="B776" t="s">
        <v>358</v>
      </c>
      <c r="C776">
        <v>2</v>
      </c>
      <c r="D776">
        <v>1</v>
      </c>
      <c r="E776" t="s">
        <v>213</v>
      </c>
      <c r="F776" t="s">
        <v>224</v>
      </c>
      <c r="G776" t="s">
        <v>374</v>
      </c>
      <c r="H776" t="s">
        <v>375</v>
      </c>
      <c r="I776" t="s">
        <v>376</v>
      </c>
      <c r="J776" t="s">
        <v>53</v>
      </c>
      <c r="K776" s="12">
        <v>3</v>
      </c>
      <c r="N776" s="24">
        <v>2.9</v>
      </c>
      <c r="O776" s="12">
        <v>6</v>
      </c>
      <c r="R776" s="24">
        <v>0.7</v>
      </c>
      <c r="S776" t="s">
        <v>52</v>
      </c>
      <c r="U776">
        <v>0</v>
      </c>
      <c r="V776" t="s">
        <v>379</v>
      </c>
      <c r="W776" t="s">
        <v>365</v>
      </c>
      <c r="X776" t="s">
        <v>395</v>
      </c>
      <c r="Y776" s="4" t="s">
        <v>365</v>
      </c>
      <c r="Z776" s="31" t="s">
        <v>400</v>
      </c>
      <c r="AA776" s="8" t="s">
        <v>404</v>
      </c>
      <c r="AC776" s="8" t="s">
        <v>406</v>
      </c>
    </row>
    <row r="777" spans="1:29" x14ac:dyDescent="0.25">
      <c r="A777">
        <v>73</v>
      </c>
      <c r="B777" t="s">
        <v>358</v>
      </c>
      <c r="C777">
        <v>2</v>
      </c>
      <c r="D777">
        <v>1</v>
      </c>
      <c r="E777" t="s">
        <v>213</v>
      </c>
      <c r="F777" t="s">
        <v>224</v>
      </c>
      <c r="G777" t="s">
        <v>374</v>
      </c>
      <c r="H777" t="s">
        <v>375</v>
      </c>
      <c r="I777" t="s">
        <v>376</v>
      </c>
      <c r="J777" t="s">
        <v>53</v>
      </c>
      <c r="K777" s="12">
        <v>4</v>
      </c>
      <c r="N777" s="24">
        <v>3.3</v>
      </c>
      <c r="O777" s="12">
        <v>5</v>
      </c>
      <c r="R777" s="24">
        <v>2.4</v>
      </c>
      <c r="S777" t="s">
        <v>52</v>
      </c>
      <c r="U777">
        <v>0</v>
      </c>
      <c r="V777" t="s">
        <v>379</v>
      </c>
      <c r="W777" t="s">
        <v>365</v>
      </c>
      <c r="X777" s="31" t="s">
        <v>383</v>
      </c>
      <c r="Y777" s="4" t="s">
        <v>365</v>
      </c>
      <c r="Z777" s="31" t="s">
        <v>384</v>
      </c>
      <c r="AA777" s="8" t="s">
        <v>404</v>
      </c>
      <c r="AC777" s="8" t="s">
        <v>406</v>
      </c>
    </row>
    <row r="778" spans="1:29" x14ac:dyDescent="0.25">
      <c r="A778">
        <v>73</v>
      </c>
      <c r="B778" t="s">
        <v>358</v>
      </c>
      <c r="C778">
        <v>2</v>
      </c>
      <c r="D778">
        <v>1</v>
      </c>
      <c r="E778" t="s">
        <v>213</v>
      </c>
      <c r="F778" t="s">
        <v>224</v>
      </c>
      <c r="G778" t="s">
        <v>374</v>
      </c>
      <c r="H778" t="s">
        <v>375</v>
      </c>
      <c r="I778" t="s">
        <v>376</v>
      </c>
      <c r="J778" t="s">
        <v>53</v>
      </c>
      <c r="K778" s="12">
        <v>4</v>
      </c>
      <c r="N778" s="24">
        <v>3.3</v>
      </c>
      <c r="O778" s="12">
        <v>6</v>
      </c>
      <c r="R778" s="24">
        <v>0.7</v>
      </c>
      <c r="S778">
        <v>0.05</v>
      </c>
      <c r="U778">
        <v>1</v>
      </c>
      <c r="V778" t="s">
        <v>379</v>
      </c>
      <c r="W778" t="s">
        <v>365</v>
      </c>
      <c r="X778" s="31" t="s">
        <v>384</v>
      </c>
      <c r="Y778" s="4" t="s">
        <v>365</v>
      </c>
      <c r="Z778" s="31" t="s">
        <v>400</v>
      </c>
      <c r="AA778" s="8" t="s">
        <v>404</v>
      </c>
      <c r="AC778" s="8" t="s">
        <v>406</v>
      </c>
    </row>
    <row r="779" spans="1:29" x14ac:dyDescent="0.25">
      <c r="A779">
        <v>73</v>
      </c>
      <c r="B779" t="s">
        <v>358</v>
      </c>
      <c r="C779">
        <v>2</v>
      </c>
      <c r="D779">
        <v>1</v>
      </c>
      <c r="E779" t="s">
        <v>213</v>
      </c>
      <c r="F779" t="s">
        <v>224</v>
      </c>
      <c r="G779" t="s">
        <v>374</v>
      </c>
      <c r="H779" t="s">
        <v>375</v>
      </c>
      <c r="I779" t="s">
        <v>376</v>
      </c>
      <c r="J779" t="s">
        <v>53</v>
      </c>
      <c r="K779" s="12">
        <v>7</v>
      </c>
      <c r="N779" s="24">
        <v>4.8</v>
      </c>
      <c r="O779" s="12">
        <v>8</v>
      </c>
      <c r="R779" s="24">
        <v>4.2</v>
      </c>
      <c r="S779" t="s">
        <v>52</v>
      </c>
      <c r="U779">
        <v>0</v>
      </c>
      <c r="V779" t="s">
        <v>379</v>
      </c>
      <c r="W779" t="s">
        <v>369</v>
      </c>
      <c r="X779" t="s">
        <v>389</v>
      </c>
      <c r="Y779" s="4" t="s">
        <v>369</v>
      </c>
      <c r="Z779" s="31" t="s">
        <v>390</v>
      </c>
      <c r="AA779" s="8" t="s">
        <v>404</v>
      </c>
      <c r="AC779" s="8" t="s">
        <v>406</v>
      </c>
    </row>
    <row r="780" spans="1:29" x14ac:dyDescent="0.25">
      <c r="A780">
        <v>73</v>
      </c>
      <c r="B780" t="s">
        <v>358</v>
      </c>
      <c r="C780">
        <v>2</v>
      </c>
      <c r="D780">
        <v>1</v>
      </c>
      <c r="E780" t="s">
        <v>213</v>
      </c>
      <c r="F780" t="s">
        <v>224</v>
      </c>
      <c r="G780" t="s">
        <v>374</v>
      </c>
      <c r="H780" t="s">
        <v>375</v>
      </c>
      <c r="I780" t="s">
        <v>376</v>
      </c>
      <c r="J780" t="s">
        <v>53</v>
      </c>
      <c r="K780" s="12">
        <v>7</v>
      </c>
      <c r="N780" s="24">
        <v>4.8</v>
      </c>
      <c r="O780" s="12">
        <v>9</v>
      </c>
      <c r="R780" s="24">
        <v>1.9</v>
      </c>
      <c r="S780">
        <v>0.05</v>
      </c>
      <c r="U780">
        <v>1</v>
      </c>
      <c r="V780" t="s">
        <v>379</v>
      </c>
      <c r="W780" t="s">
        <v>369</v>
      </c>
      <c r="X780" t="s">
        <v>389</v>
      </c>
      <c r="Y780" s="4" t="s">
        <v>369</v>
      </c>
      <c r="Z780" s="31" t="s">
        <v>391</v>
      </c>
      <c r="AA780" s="8" t="s">
        <v>404</v>
      </c>
      <c r="AC780" s="8" t="s">
        <v>406</v>
      </c>
    </row>
    <row r="781" spans="1:29" x14ac:dyDescent="0.25">
      <c r="A781">
        <v>73</v>
      </c>
      <c r="B781" t="s">
        <v>358</v>
      </c>
      <c r="C781">
        <v>2</v>
      </c>
      <c r="D781">
        <v>1</v>
      </c>
      <c r="E781" t="s">
        <v>213</v>
      </c>
      <c r="F781" t="s">
        <v>224</v>
      </c>
      <c r="G781" t="s">
        <v>374</v>
      </c>
      <c r="H781" t="s">
        <v>375</v>
      </c>
      <c r="I781" t="s">
        <v>376</v>
      </c>
      <c r="J781" t="s">
        <v>53</v>
      </c>
      <c r="K781" s="12">
        <v>7</v>
      </c>
      <c r="N781" s="24">
        <v>4.8</v>
      </c>
      <c r="O781" s="12">
        <v>10</v>
      </c>
      <c r="R781" s="24">
        <v>1.5</v>
      </c>
      <c r="S781">
        <v>0.05</v>
      </c>
      <c r="U781">
        <v>1</v>
      </c>
      <c r="V781" t="s">
        <v>379</v>
      </c>
      <c r="W781" t="s">
        <v>369</v>
      </c>
      <c r="X781" t="s">
        <v>389</v>
      </c>
      <c r="Y781" s="4" t="s">
        <v>369</v>
      </c>
      <c r="Z781" s="31" t="s">
        <v>401</v>
      </c>
      <c r="AA781" s="8" t="s">
        <v>404</v>
      </c>
      <c r="AC781" s="8" t="s">
        <v>406</v>
      </c>
    </row>
    <row r="782" spans="1:29" x14ac:dyDescent="0.25">
      <c r="A782">
        <v>73</v>
      </c>
      <c r="B782" t="s">
        <v>358</v>
      </c>
      <c r="C782">
        <v>2</v>
      </c>
      <c r="D782">
        <v>1</v>
      </c>
      <c r="E782" t="s">
        <v>213</v>
      </c>
      <c r="F782" t="s">
        <v>224</v>
      </c>
      <c r="G782" t="s">
        <v>374</v>
      </c>
      <c r="H782" t="s">
        <v>375</v>
      </c>
      <c r="I782" t="s">
        <v>376</v>
      </c>
      <c r="J782" t="s">
        <v>53</v>
      </c>
      <c r="K782" s="12">
        <v>8</v>
      </c>
      <c r="N782" s="24">
        <v>4.2</v>
      </c>
      <c r="O782" s="12">
        <v>9</v>
      </c>
      <c r="R782" s="24">
        <v>1.9</v>
      </c>
      <c r="S782" t="s">
        <v>52</v>
      </c>
      <c r="U782">
        <v>0</v>
      </c>
      <c r="V782" t="s">
        <v>379</v>
      </c>
      <c r="W782" t="s">
        <v>369</v>
      </c>
      <c r="X782" s="31" t="s">
        <v>390</v>
      </c>
      <c r="Y782" s="4" t="s">
        <v>369</v>
      </c>
      <c r="Z782" s="31" t="s">
        <v>391</v>
      </c>
      <c r="AA782" s="8" t="s">
        <v>404</v>
      </c>
      <c r="AC782" s="8" t="s">
        <v>406</v>
      </c>
    </row>
    <row r="783" spans="1:29" x14ac:dyDescent="0.25">
      <c r="A783">
        <v>73</v>
      </c>
      <c r="B783" t="s">
        <v>358</v>
      </c>
      <c r="C783">
        <v>2</v>
      </c>
      <c r="D783">
        <v>1</v>
      </c>
      <c r="E783" t="s">
        <v>213</v>
      </c>
      <c r="F783" t="s">
        <v>224</v>
      </c>
      <c r="G783" t="s">
        <v>374</v>
      </c>
      <c r="H783" t="s">
        <v>375</v>
      </c>
      <c r="I783" t="s">
        <v>376</v>
      </c>
      <c r="J783" t="s">
        <v>53</v>
      </c>
      <c r="K783" s="12">
        <v>8</v>
      </c>
      <c r="N783" s="24">
        <v>4.2</v>
      </c>
      <c r="O783" s="12">
        <v>10</v>
      </c>
      <c r="R783" s="24">
        <v>1.5</v>
      </c>
      <c r="S783">
        <v>0.05</v>
      </c>
      <c r="U783">
        <v>1</v>
      </c>
      <c r="V783" t="s">
        <v>379</v>
      </c>
      <c r="W783" t="s">
        <v>369</v>
      </c>
      <c r="X783" s="31" t="s">
        <v>390</v>
      </c>
      <c r="Y783" s="4" t="s">
        <v>369</v>
      </c>
      <c r="Z783" s="31" t="s">
        <v>401</v>
      </c>
      <c r="AA783" s="8" t="s">
        <v>404</v>
      </c>
      <c r="AC783" s="8" t="s">
        <v>406</v>
      </c>
    </row>
    <row r="784" spans="1:29" ht="14.25" customHeight="1" x14ac:dyDescent="0.25">
      <c r="A784">
        <v>73</v>
      </c>
      <c r="B784" t="s">
        <v>358</v>
      </c>
      <c r="C784">
        <v>2</v>
      </c>
      <c r="D784">
        <v>1</v>
      </c>
      <c r="E784" t="s">
        <v>213</v>
      </c>
      <c r="F784" t="s">
        <v>224</v>
      </c>
      <c r="G784" t="s">
        <v>374</v>
      </c>
      <c r="H784" t="s">
        <v>375</v>
      </c>
      <c r="I784" t="s">
        <v>376</v>
      </c>
      <c r="J784" t="s">
        <v>53</v>
      </c>
      <c r="K784" s="12">
        <v>9</v>
      </c>
      <c r="N784" s="24">
        <v>1.9</v>
      </c>
      <c r="O784" s="12">
        <v>10</v>
      </c>
      <c r="R784" s="24">
        <v>1.5</v>
      </c>
      <c r="S784" t="s">
        <v>52</v>
      </c>
      <c r="U784">
        <v>0</v>
      </c>
      <c r="V784" t="s">
        <v>379</v>
      </c>
      <c r="W784" t="s">
        <v>369</v>
      </c>
      <c r="X784" s="31" t="s">
        <v>391</v>
      </c>
      <c r="Y784" s="4" t="s">
        <v>369</v>
      </c>
      <c r="Z784" s="31" t="s">
        <v>401</v>
      </c>
      <c r="AA784" s="8" t="s">
        <v>404</v>
      </c>
      <c r="AC784" s="8" t="s">
        <v>406</v>
      </c>
    </row>
    <row r="785" spans="1:29" x14ac:dyDescent="0.25">
      <c r="A785">
        <v>73</v>
      </c>
      <c r="B785" t="s">
        <v>358</v>
      </c>
      <c r="C785">
        <v>2.5</v>
      </c>
      <c r="D785">
        <v>1</v>
      </c>
      <c r="E785" t="s">
        <v>213</v>
      </c>
      <c r="F785" t="s">
        <v>224</v>
      </c>
      <c r="G785" t="s">
        <v>374</v>
      </c>
      <c r="H785" t="s">
        <v>375</v>
      </c>
      <c r="I785" t="s">
        <v>376</v>
      </c>
      <c r="J785" t="s">
        <v>53</v>
      </c>
      <c r="K785" s="12">
        <v>0</v>
      </c>
      <c r="N785" s="24">
        <v>9</v>
      </c>
      <c r="O785" s="12">
        <v>1</v>
      </c>
      <c r="R785" s="24">
        <v>2.7</v>
      </c>
      <c r="S785">
        <v>0.05</v>
      </c>
      <c r="U785">
        <v>1</v>
      </c>
      <c r="V785" t="s">
        <v>378</v>
      </c>
      <c r="W785" t="s">
        <v>203</v>
      </c>
      <c r="X785" t="s">
        <v>402</v>
      </c>
      <c r="Y785" s="4" t="s">
        <v>362</v>
      </c>
      <c r="Z785" s="31" t="s">
        <v>398</v>
      </c>
      <c r="AA785" s="8" t="s">
        <v>404</v>
      </c>
      <c r="AC785" s="8" t="s">
        <v>406</v>
      </c>
    </row>
    <row r="786" spans="1:29" x14ac:dyDescent="0.25">
      <c r="A786">
        <v>73</v>
      </c>
      <c r="B786" t="s">
        <v>358</v>
      </c>
      <c r="C786">
        <v>2.5</v>
      </c>
      <c r="D786">
        <v>1</v>
      </c>
      <c r="E786" t="s">
        <v>213</v>
      </c>
      <c r="F786" t="s">
        <v>224</v>
      </c>
      <c r="G786" t="s">
        <v>374</v>
      </c>
      <c r="H786" t="s">
        <v>375</v>
      </c>
      <c r="I786" t="s">
        <v>376</v>
      </c>
      <c r="J786" t="s">
        <v>53</v>
      </c>
      <c r="K786" s="12">
        <v>0</v>
      </c>
      <c r="N786" s="24">
        <v>9</v>
      </c>
      <c r="O786" s="12">
        <v>2</v>
      </c>
      <c r="R786" s="24">
        <v>1.6</v>
      </c>
      <c r="S786">
        <v>0.05</v>
      </c>
      <c r="U786">
        <v>1</v>
      </c>
      <c r="V786" t="s">
        <v>378</v>
      </c>
      <c r="W786" t="s">
        <v>203</v>
      </c>
      <c r="X786" t="s">
        <v>402</v>
      </c>
      <c r="Y786" s="4" t="s">
        <v>362</v>
      </c>
      <c r="Z786" s="4" t="s">
        <v>399</v>
      </c>
      <c r="AA786" s="8" t="s">
        <v>404</v>
      </c>
      <c r="AC786" s="8" t="s">
        <v>406</v>
      </c>
    </row>
    <row r="787" spans="1:29" x14ac:dyDescent="0.25">
      <c r="A787">
        <v>73</v>
      </c>
      <c r="B787" t="s">
        <v>358</v>
      </c>
      <c r="C787">
        <v>2.5</v>
      </c>
      <c r="D787">
        <v>1</v>
      </c>
      <c r="E787" t="s">
        <v>213</v>
      </c>
      <c r="F787" t="s">
        <v>224</v>
      </c>
      <c r="G787" t="s">
        <v>374</v>
      </c>
      <c r="H787" t="s">
        <v>375</v>
      </c>
      <c r="I787" t="s">
        <v>376</v>
      </c>
      <c r="J787" t="s">
        <v>53</v>
      </c>
      <c r="K787" s="12">
        <v>0</v>
      </c>
      <c r="N787" s="24">
        <v>9</v>
      </c>
      <c r="O787" s="12">
        <v>3</v>
      </c>
      <c r="R787" s="24">
        <v>2.7</v>
      </c>
      <c r="S787">
        <v>0.05</v>
      </c>
      <c r="U787">
        <v>1</v>
      </c>
      <c r="V787" t="s">
        <v>378</v>
      </c>
      <c r="W787" t="s">
        <v>203</v>
      </c>
      <c r="X787" t="s">
        <v>402</v>
      </c>
      <c r="Y787" s="4" t="s">
        <v>365</v>
      </c>
      <c r="Z787" t="s">
        <v>395</v>
      </c>
      <c r="AA787" s="8" t="s">
        <v>404</v>
      </c>
      <c r="AC787" s="8" t="s">
        <v>406</v>
      </c>
    </row>
    <row r="788" spans="1:29" x14ac:dyDescent="0.25">
      <c r="A788">
        <v>73</v>
      </c>
      <c r="B788" t="s">
        <v>358</v>
      </c>
      <c r="C788">
        <v>2.5</v>
      </c>
      <c r="D788">
        <v>1</v>
      </c>
      <c r="E788" t="s">
        <v>213</v>
      </c>
      <c r="F788" t="s">
        <v>224</v>
      </c>
      <c r="G788" t="s">
        <v>374</v>
      </c>
      <c r="H788" t="s">
        <v>375</v>
      </c>
      <c r="I788" t="s">
        <v>376</v>
      </c>
      <c r="J788" t="s">
        <v>53</v>
      </c>
      <c r="K788" s="12">
        <v>0</v>
      </c>
      <c r="N788" s="24">
        <v>9</v>
      </c>
      <c r="O788" s="12">
        <v>4</v>
      </c>
      <c r="R788" s="24">
        <v>2.7</v>
      </c>
      <c r="S788">
        <v>0.05</v>
      </c>
      <c r="U788">
        <v>1</v>
      </c>
      <c r="V788" t="s">
        <v>378</v>
      </c>
      <c r="W788" t="s">
        <v>203</v>
      </c>
      <c r="X788" t="s">
        <v>402</v>
      </c>
      <c r="Y788" s="4" t="s">
        <v>365</v>
      </c>
      <c r="Z788" s="31" t="s">
        <v>383</v>
      </c>
      <c r="AA788" s="8" t="s">
        <v>404</v>
      </c>
      <c r="AC788" s="8" t="s">
        <v>406</v>
      </c>
    </row>
    <row r="789" spans="1:29" x14ac:dyDescent="0.25">
      <c r="A789">
        <v>73</v>
      </c>
      <c r="B789" t="s">
        <v>358</v>
      </c>
      <c r="C789">
        <v>2.5</v>
      </c>
      <c r="D789">
        <v>1</v>
      </c>
      <c r="E789" t="s">
        <v>213</v>
      </c>
      <c r="F789" t="s">
        <v>224</v>
      </c>
      <c r="G789" t="s">
        <v>374</v>
      </c>
      <c r="H789" t="s">
        <v>375</v>
      </c>
      <c r="I789" t="s">
        <v>376</v>
      </c>
      <c r="J789" t="s">
        <v>53</v>
      </c>
      <c r="K789" s="12">
        <v>0</v>
      </c>
      <c r="N789" s="24">
        <v>9</v>
      </c>
      <c r="O789" s="12">
        <v>5</v>
      </c>
      <c r="R789" s="24">
        <v>2.6</v>
      </c>
      <c r="S789">
        <v>0.05</v>
      </c>
      <c r="U789">
        <v>1</v>
      </c>
      <c r="V789" t="s">
        <v>378</v>
      </c>
      <c r="W789" t="s">
        <v>203</v>
      </c>
      <c r="X789" t="s">
        <v>402</v>
      </c>
      <c r="Y789" s="4" t="s">
        <v>365</v>
      </c>
      <c r="Z789" s="31" t="s">
        <v>384</v>
      </c>
      <c r="AA789" s="8" t="s">
        <v>404</v>
      </c>
      <c r="AC789" s="8" t="s">
        <v>406</v>
      </c>
    </row>
    <row r="790" spans="1:29" x14ac:dyDescent="0.25">
      <c r="A790">
        <v>73</v>
      </c>
      <c r="B790" t="s">
        <v>358</v>
      </c>
      <c r="C790">
        <v>2.5</v>
      </c>
      <c r="D790">
        <v>1</v>
      </c>
      <c r="E790" t="s">
        <v>213</v>
      </c>
      <c r="F790" t="s">
        <v>224</v>
      </c>
      <c r="G790" t="s">
        <v>374</v>
      </c>
      <c r="H790" t="s">
        <v>375</v>
      </c>
      <c r="I790" t="s">
        <v>376</v>
      </c>
      <c r="J790" t="s">
        <v>53</v>
      </c>
      <c r="K790" s="12">
        <v>0</v>
      </c>
      <c r="N790" s="24">
        <v>9</v>
      </c>
      <c r="O790" s="12">
        <v>6</v>
      </c>
      <c r="R790" s="24">
        <v>1.5</v>
      </c>
      <c r="S790">
        <v>0.05</v>
      </c>
      <c r="U790">
        <v>1</v>
      </c>
      <c r="V790" t="s">
        <v>378</v>
      </c>
      <c r="W790" t="s">
        <v>203</v>
      </c>
      <c r="X790" t="s">
        <v>402</v>
      </c>
      <c r="Y790" s="4" t="s">
        <v>365</v>
      </c>
      <c r="Z790" s="31" t="s">
        <v>400</v>
      </c>
      <c r="AA790" s="8" t="s">
        <v>404</v>
      </c>
      <c r="AC790" s="8" t="s">
        <v>406</v>
      </c>
    </row>
    <row r="791" spans="1:29" x14ac:dyDescent="0.25">
      <c r="A791">
        <v>73</v>
      </c>
      <c r="B791" t="s">
        <v>358</v>
      </c>
      <c r="C791">
        <v>2.5</v>
      </c>
      <c r="D791">
        <v>1</v>
      </c>
      <c r="E791" t="s">
        <v>213</v>
      </c>
      <c r="F791" t="s">
        <v>224</v>
      </c>
      <c r="G791" t="s">
        <v>374</v>
      </c>
      <c r="H791" t="s">
        <v>375</v>
      </c>
      <c r="I791" t="s">
        <v>376</v>
      </c>
      <c r="J791" t="s">
        <v>53</v>
      </c>
      <c r="K791" s="12">
        <v>0</v>
      </c>
      <c r="N791" s="24">
        <v>9</v>
      </c>
      <c r="O791" s="12">
        <v>7</v>
      </c>
      <c r="R791" s="24">
        <v>4.9000000000000004</v>
      </c>
      <c r="S791">
        <v>0.05</v>
      </c>
      <c r="U791">
        <v>1</v>
      </c>
      <c r="V791" t="s">
        <v>378</v>
      </c>
      <c r="W791" t="s">
        <v>203</v>
      </c>
      <c r="X791" t="s">
        <v>402</v>
      </c>
      <c r="Y791" s="4" t="s">
        <v>369</v>
      </c>
      <c r="Z791" t="s">
        <v>389</v>
      </c>
      <c r="AA791" s="8" t="s">
        <v>404</v>
      </c>
      <c r="AC791" s="8" t="s">
        <v>406</v>
      </c>
    </row>
    <row r="792" spans="1:29" x14ac:dyDescent="0.25">
      <c r="A792">
        <v>73</v>
      </c>
      <c r="B792" t="s">
        <v>358</v>
      </c>
      <c r="C792">
        <v>2.5</v>
      </c>
      <c r="D792">
        <v>1</v>
      </c>
      <c r="E792" t="s">
        <v>213</v>
      </c>
      <c r="F792" t="s">
        <v>224</v>
      </c>
      <c r="G792" t="s">
        <v>374</v>
      </c>
      <c r="H792" t="s">
        <v>375</v>
      </c>
      <c r="I792" t="s">
        <v>376</v>
      </c>
      <c r="J792" t="s">
        <v>53</v>
      </c>
      <c r="K792" s="12">
        <v>0</v>
      </c>
      <c r="N792" s="24">
        <v>9</v>
      </c>
      <c r="O792" s="12">
        <v>8</v>
      </c>
      <c r="R792" s="24">
        <v>3.8</v>
      </c>
      <c r="S792">
        <v>0.05</v>
      </c>
      <c r="U792">
        <v>1</v>
      </c>
      <c r="V792" t="s">
        <v>378</v>
      </c>
      <c r="W792" t="s">
        <v>203</v>
      </c>
      <c r="X792" t="s">
        <v>402</v>
      </c>
      <c r="Y792" s="4" t="s">
        <v>369</v>
      </c>
      <c r="Z792" s="31" t="s">
        <v>390</v>
      </c>
      <c r="AA792" s="8" t="s">
        <v>404</v>
      </c>
      <c r="AC792" s="8" t="s">
        <v>406</v>
      </c>
    </row>
    <row r="793" spans="1:29" x14ac:dyDescent="0.25">
      <c r="A793">
        <v>73</v>
      </c>
      <c r="B793" t="s">
        <v>358</v>
      </c>
      <c r="C793">
        <v>2.5</v>
      </c>
      <c r="D793">
        <v>1</v>
      </c>
      <c r="E793" t="s">
        <v>213</v>
      </c>
      <c r="F793" t="s">
        <v>224</v>
      </c>
      <c r="G793" t="s">
        <v>374</v>
      </c>
      <c r="H793" t="s">
        <v>375</v>
      </c>
      <c r="I793" t="s">
        <v>376</v>
      </c>
      <c r="J793" t="s">
        <v>53</v>
      </c>
      <c r="K793" s="12">
        <v>0</v>
      </c>
      <c r="N793" s="24">
        <v>9</v>
      </c>
      <c r="O793" s="12">
        <v>9</v>
      </c>
      <c r="R793" s="24">
        <v>2.8</v>
      </c>
      <c r="S793">
        <v>0.05</v>
      </c>
      <c r="U793">
        <v>1</v>
      </c>
      <c r="V793" t="s">
        <v>378</v>
      </c>
      <c r="W793" t="s">
        <v>203</v>
      </c>
      <c r="X793" t="s">
        <v>402</v>
      </c>
      <c r="Y793" s="4" t="s">
        <v>369</v>
      </c>
      <c r="Z793" s="31" t="s">
        <v>391</v>
      </c>
      <c r="AA793" s="8" t="s">
        <v>404</v>
      </c>
      <c r="AC793" s="8" t="s">
        <v>406</v>
      </c>
    </row>
    <row r="794" spans="1:29" x14ac:dyDescent="0.25">
      <c r="A794">
        <v>73</v>
      </c>
      <c r="B794" t="s">
        <v>358</v>
      </c>
      <c r="C794">
        <v>2.5</v>
      </c>
      <c r="D794">
        <v>1</v>
      </c>
      <c r="E794" t="s">
        <v>213</v>
      </c>
      <c r="F794" t="s">
        <v>224</v>
      </c>
      <c r="G794" t="s">
        <v>374</v>
      </c>
      <c r="H794" t="s">
        <v>375</v>
      </c>
      <c r="I794" t="s">
        <v>376</v>
      </c>
      <c r="J794" t="s">
        <v>53</v>
      </c>
      <c r="K794" s="12">
        <v>0</v>
      </c>
      <c r="N794" s="24">
        <v>9</v>
      </c>
      <c r="O794" s="12">
        <v>10</v>
      </c>
      <c r="R794" s="24">
        <v>2</v>
      </c>
      <c r="S794">
        <v>0.05</v>
      </c>
      <c r="U794">
        <v>1</v>
      </c>
      <c r="V794" t="s">
        <v>378</v>
      </c>
      <c r="W794" t="s">
        <v>203</v>
      </c>
      <c r="X794" t="s">
        <v>402</v>
      </c>
      <c r="Y794" s="4" t="s">
        <v>369</v>
      </c>
      <c r="Z794" s="31" t="s">
        <v>401</v>
      </c>
      <c r="AA794" s="8" t="s">
        <v>404</v>
      </c>
      <c r="AC794" s="8" t="s">
        <v>406</v>
      </c>
    </row>
    <row r="795" spans="1:29" x14ac:dyDescent="0.25">
      <c r="A795">
        <v>73</v>
      </c>
      <c r="B795" t="s">
        <v>358</v>
      </c>
      <c r="C795">
        <v>2.5</v>
      </c>
      <c r="D795">
        <v>1</v>
      </c>
      <c r="E795" t="s">
        <v>213</v>
      </c>
      <c r="F795" t="s">
        <v>224</v>
      </c>
      <c r="G795" t="s">
        <v>374</v>
      </c>
      <c r="H795" t="s">
        <v>375</v>
      </c>
      <c r="I795" t="s">
        <v>376</v>
      </c>
      <c r="J795" t="s">
        <v>53</v>
      </c>
      <c r="K795" s="12">
        <v>1</v>
      </c>
      <c r="N795" s="24">
        <v>2.7</v>
      </c>
      <c r="O795" s="12">
        <v>2</v>
      </c>
      <c r="R795" s="24">
        <v>1.6</v>
      </c>
      <c r="S795" t="s">
        <v>52</v>
      </c>
      <c r="U795">
        <v>0</v>
      </c>
      <c r="V795" t="s">
        <v>379</v>
      </c>
      <c r="W795" t="s">
        <v>362</v>
      </c>
      <c r="X795" s="31" t="s">
        <v>398</v>
      </c>
      <c r="Y795" s="4" t="s">
        <v>362</v>
      </c>
      <c r="Z795" s="4" t="s">
        <v>399</v>
      </c>
      <c r="AA795" s="8" t="s">
        <v>404</v>
      </c>
      <c r="AC795" s="8" t="s">
        <v>406</v>
      </c>
    </row>
    <row r="796" spans="1:29" x14ac:dyDescent="0.25">
      <c r="A796">
        <v>73</v>
      </c>
      <c r="B796" t="s">
        <v>358</v>
      </c>
      <c r="C796">
        <v>2.5</v>
      </c>
      <c r="D796">
        <v>1</v>
      </c>
      <c r="E796" t="s">
        <v>213</v>
      </c>
      <c r="F796" t="s">
        <v>224</v>
      </c>
      <c r="G796" t="s">
        <v>374</v>
      </c>
      <c r="H796" t="s">
        <v>375</v>
      </c>
      <c r="I796" t="s">
        <v>376</v>
      </c>
      <c r="J796" t="s">
        <v>53</v>
      </c>
      <c r="K796" s="12">
        <v>3</v>
      </c>
      <c r="N796" s="24">
        <v>2.7</v>
      </c>
      <c r="O796" s="12">
        <v>4</v>
      </c>
      <c r="R796" s="24">
        <v>2.7</v>
      </c>
      <c r="S796" t="s">
        <v>52</v>
      </c>
      <c r="U796">
        <v>0</v>
      </c>
      <c r="V796" t="s">
        <v>379</v>
      </c>
      <c r="W796" t="s">
        <v>365</v>
      </c>
      <c r="X796" t="s">
        <v>395</v>
      </c>
      <c r="Y796" s="4" t="s">
        <v>365</v>
      </c>
      <c r="Z796" s="31" t="s">
        <v>383</v>
      </c>
      <c r="AA796" s="8" t="s">
        <v>404</v>
      </c>
      <c r="AC796" s="8" t="s">
        <v>406</v>
      </c>
    </row>
    <row r="797" spans="1:29" x14ac:dyDescent="0.25">
      <c r="A797">
        <v>73</v>
      </c>
      <c r="B797" t="s">
        <v>358</v>
      </c>
      <c r="C797">
        <v>2.5</v>
      </c>
      <c r="D797">
        <v>1</v>
      </c>
      <c r="E797" t="s">
        <v>213</v>
      </c>
      <c r="F797" t="s">
        <v>224</v>
      </c>
      <c r="G797" t="s">
        <v>374</v>
      </c>
      <c r="H797" t="s">
        <v>375</v>
      </c>
      <c r="I797" t="s">
        <v>376</v>
      </c>
      <c r="J797" t="s">
        <v>53</v>
      </c>
      <c r="K797" s="12">
        <v>3</v>
      </c>
      <c r="N797" s="24">
        <v>2.7</v>
      </c>
      <c r="O797" s="12">
        <v>5</v>
      </c>
      <c r="R797" s="24">
        <v>2.6</v>
      </c>
      <c r="S797" t="s">
        <v>52</v>
      </c>
      <c r="U797">
        <v>0</v>
      </c>
      <c r="V797" t="s">
        <v>379</v>
      </c>
      <c r="W797" t="s">
        <v>365</v>
      </c>
      <c r="X797" t="s">
        <v>395</v>
      </c>
      <c r="Y797" s="4" t="s">
        <v>365</v>
      </c>
      <c r="Z797" s="31" t="s">
        <v>384</v>
      </c>
      <c r="AA797" s="8" t="s">
        <v>404</v>
      </c>
      <c r="AC797" s="8" t="s">
        <v>406</v>
      </c>
    </row>
    <row r="798" spans="1:29" x14ac:dyDescent="0.25">
      <c r="A798">
        <v>73</v>
      </c>
      <c r="B798" t="s">
        <v>358</v>
      </c>
      <c r="C798">
        <v>2.5</v>
      </c>
      <c r="D798">
        <v>1</v>
      </c>
      <c r="E798" t="s">
        <v>213</v>
      </c>
      <c r="F798" t="s">
        <v>224</v>
      </c>
      <c r="G798" t="s">
        <v>374</v>
      </c>
      <c r="H798" t="s">
        <v>375</v>
      </c>
      <c r="I798" t="s">
        <v>376</v>
      </c>
      <c r="J798" t="s">
        <v>53</v>
      </c>
      <c r="K798" s="12">
        <v>3</v>
      </c>
      <c r="N798" s="24">
        <v>2.7</v>
      </c>
      <c r="O798" s="12">
        <v>6</v>
      </c>
      <c r="R798" s="24">
        <v>1.5</v>
      </c>
      <c r="S798" t="s">
        <v>52</v>
      </c>
      <c r="U798">
        <v>0</v>
      </c>
      <c r="V798" t="s">
        <v>379</v>
      </c>
      <c r="W798" t="s">
        <v>365</v>
      </c>
      <c r="X798" t="s">
        <v>395</v>
      </c>
      <c r="Y798" s="4" t="s">
        <v>365</v>
      </c>
      <c r="Z798" s="31" t="s">
        <v>400</v>
      </c>
      <c r="AA798" s="8" t="s">
        <v>404</v>
      </c>
      <c r="AC798" s="8" t="s">
        <v>406</v>
      </c>
    </row>
    <row r="799" spans="1:29" x14ac:dyDescent="0.25">
      <c r="A799">
        <v>73</v>
      </c>
      <c r="B799" t="s">
        <v>358</v>
      </c>
      <c r="C799">
        <v>2.5</v>
      </c>
      <c r="D799">
        <v>1</v>
      </c>
      <c r="E799" t="s">
        <v>213</v>
      </c>
      <c r="F799" t="s">
        <v>224</v>
      </c>
      <c r="G799" t="s">
        <v>374</v>
      </c>
      <c r="H799" t="s">
        <v>375</v>
      </c>
      <c r="I799" t="s">
        <v>376</v>
      </c>
      <c r="J799" t="s">
        <v>53</v>
      </c>
      <c r="K799" s="12">
        <v>4</v>
      </c>
      <c r="N799" s="24">
        <v>2.7</v>
      </c>
      <c r="O799" s="12">
        <v>5</v>
      </c>
      <c r="R799" s="24">
        <v>2.6</v>
      </c>
      <c r="S799" t="s">
        <v>52</v>
      </c>
      <c r="U799">
        <v>0</v>
      </c>
      <c r="V799" t="s">
        <v>379</v>
      </c>
      <c r="W799" t="s">
        <v>365</v>
      </c>
      <c r="X799" s="31" t="s">
        <v>383</v>
      </c>
      <c r="Y799" s="4" t="s">
        <v>365</v>
      </c>
      <c r="Z799" s="31" t="s">
        <v>384</v>
      </c>
      <c r="AA799" s="8" t="s">
        <v>404</v>
      </c>
      <c r="AC799" s="8" t="s">
        <v>406</v>
      </c>
    </row>
    <row r="800" spans="1:29" x14ac:dyDescent="0.25">
      <c r="A800">
        <v>73</v>
      </c>
      <c r="B800" t="s">
        <v>358</v>
      </c>
      <c r="C800">
        <v>2.5</v>
      </c>
      <c r="D800">
        <v>1</v>
      </c>
      <c r="E800" t="s">
        <v>213</v>
      </c>
      <c r="F800" t="s">
        <v>224</v>
      </c>
      <c r="G800" t="s">
        <v>374</v>
      </c>
      <c r="H800" t="s">
        <v>375</v>
      </c>
      <c r="I800" t="s">
        <v>376</v>
      </c>
      <c r="J800" t="s">
        <v>53</v>
      </c>
      <c r="K800" s="12">
        <v>4</v>
      </c>
      <c r="N800" s="24">
        <v>2.7</v>
      </c>
      <c r="O800" s="12">
        <v>6</v>
      </c>
      <c r="R800" s="24">
        <v>1.5</v>
      </c>
      <c r="S800" t="s">
        <v>52</v>
      </c>
      <c r="U800">
        <v>0</v>
      </c>
      <c r="V800" t="s">
        <v>379</v>
      </c>
      <c r="W800" t="s">
        <v>365</v>
      </c>
      <c r="X800" s="31" t="s">
        <v>384</v>
      </c>
      <c r="Y800" s="4" t="s">
        <v>365</v>
      </c>
      <c r="Z800" s="31" t="s">
        <v>400</v>
      </c>
      <c r="AA800" s="8" t="s">
        <v>404</v>
      </c>
      <c r="AC800" s="8" t="s">
        <v>406</v>
      </c>
    </row>
    <row r="801" spans="1:29" x14ac:dyDescent="0.25">
      <c r="A801">
        <v>73</v>
      </c>
      <c r="B801" t="s">
        <v>358</v>
      </c>
      <c r="C801">
        <v>2.5</v>
      </c>
      <c r="D801">
        <v>1</v>
      </c>
      <c r="E801" t="s">
        <v>213</v>
      </c>
      <c r="F801" t="s">
        <v>224</v>
      </c>
      <c r="G801" t="s">
        <v>374</v>
      </c>
      <c r="H801" t="s">
        <v>375</v>
      </c>
      <c r="I801" t="s">
        <v>376</v>
      </c>
      <c r="J801" t="s">
        <v>53</v>
      </c>
      <c r="K801" s="12">
        <v>7</v>
      </c>
      <c r="N801" s="24">
        <v>4.9000000000000004</v>
      </c>
      <c r="O801" s="12">
        <v>8</v>
      </c>
      <c r="R801" s="24">
        <v>3.8</v>
      </c>
      <c r="S801" t="s">
        <v>52</v>
      </c>
      <c r="U801">
        <v>0</v>
      </c>
      <c r="V801" t="s">
        <v>379</v>
      </c>
      <c r="W801" t="s">
        <v>369</v>
      </c>
      <c r="X801" t="s">
        <v>389</v>
      </c>
      <c r="Y801" s="4" t="s">
        <v>369</v>
      </c>
      <c r="Z801" s="31" t="s">
        <v>390</v>
      </c>
      <c r="AA801" s="8" t="s">
        <v>404</v>
      </c>
      <c r="AC801" s="8" t="s">
        <v>406</v>
      </c>
    </row>
    <row r="802" spans="1:29" x14ac:dyDescent="0.25">
      <c r="A802">
        <v>73</v>
      </c>
      <c r="B802" t="s">
        <v>358</v>
      </c>
      <c r="C802">
        <v>2.5</v>
      </c>
      <c r="D802">
        <v>1</v>
      </c>
      <c r="E802" t="s">
        <v>213</v>
      </c>
      <c r="F802" t="s">
        <v>224</v>
      </c>
      <c r="G802" t="s">
        <v>374</v>
      </c>
      <c r="H802" t="s">
        <v>375</v>
      </c>
      <c r="I802" t="s">
        <v>376</v>
      </c>
      <c r="J802" t="s">
        <v>53</v>
      </c>
      <c r="K802" s="12">
        <v>7</v>
      </c>
      <c r="N802" s="24">
        <v>4.9000000000000004</v>
      </c>
      <c r="O802" s="12">
        <v>9</v>
      </c>
      <c r="R802" s="24">
        <v>2.8</v>
      </c>
      <c r="S802" t="s">
        <v>52</v>
      </c>
      <c r="U802">
        <v>0</v>
      </c>
      <c r="V802" t="s">
        <v>379</v>
      </c>
      <c r="W802" t="s">
        <v>369</v>
      </c>
      <c r="X802" t="s">
        <v>389</v>
      </c>
      <c r="Y802" s="4" t="s">
        <v>369</v>
      </c>
      <c r="Z802" s="31" t="s">
        <v>391</v>
      </c>
      <c r="AA802" s="8" t="s">
        <v>404</v>
      </c>
      <c r="AC802" s="8" t="s">
        <v>406</v>
      </c>
    </row>
    <row r="803" spans="1:29" x14ac:dyDescent="0.25">
      <c r="A803">
        <v>73</v>
      </c>
      <c r="B803" t="s">
        <v>358</v>
      </c>
      <c r="C803">
        <v>2.5</v>
      </c>
      <c r="D803">
        <v>1</v>
      </c>
      <c r="E803" t="s">
        <v>213</v>
      </c>
      <c r="F803" t="s">
        <v>224</v>
      </c>
      <c r="G803" t="s">
        <v>374</v>
      </c>
      <c r="H803" t="s">
        <v>375</v>
      </c>
      <c r="I803" t="s">
        <v>376</v>
      </c>
      <c r="J803" t="s">
        <v>53</v>
      </c>
      <c r="K803" s="12">
        <v>7</v>
      </c>
      <c r="N803" s="24">
        <v>4.9000000000000004</v>
      </c>
      <c r="O803" s="12">
        <v>10</v>
      </c>
      <c r="R803" s="24">
        <v>2</v>
      </c>
      <c r="S803" t="s">
        <v>52</v>
      </c>
      <c r="U803">
        <v>0</v>
      </c>
      <c r="V803" t="s">
        <v>379</v>
      </c>
      <c r="W803" t="s">
        <v>369</v>
      </c>
      <c r="X803" t="s">
        <v>389</v>
      </c>
      <c r="Y803" s="4" t="s">
        <v>369</v>
      </c>
      <c r="Z803" s="31" t="s">
        <v>401</v>
      </c>
      <c r="AA803" s="8" t="s">
        <v>404</v>
      </c>
      <c r="AC803" s="8" t="s">
        <v>406</v>
      </c>
    </row>
    <row r="804" spans="1:29" x14ac:dyDescent="0.25">
      <c r="A804">
        <v>73</v>
      </c>
      <c r="B804" t="s">
        <v>358</v>
      </c>
      <c r="C804">
        <v>2.5</v>
      </c>
      <c r="D804">
        <v>1</v>
      </c>
      <c r="E804" t="s">
        <v>213</v>
      </c>
      <c r="F804" t="s">
        <v>224</v>
      </c>
      <c r="G804" t="s">
        <v>374</v>
      </c>
      <c r="H804" t="s">
        <v>375</v>
      </c>
      <c r="I804" t="s">
        <v>376</v>
      </c>
      <c r="J804" t="s">
        <v>53</v>
      </c>
      <c r="K804" s="12">
        <v>8</v>
      </c>
      <c r="N804" s="24">
        <v>3.8</v>
      </c>
      <c r="O804" s="12">
        <v>9</v>
      </c>
      <c r="R804" s="24">
        <v>2.8</v>
      </c>
      <c r="S804" t="s">
        <v>52</v>
      </c>
      <c r="U804">
        <v>0</v>
      </c>
      <c r="V804" t="s">
        <v>379</v>
      </c>
      <c r="W804" t="s">
        <v>369</v>
      </c>
      <c r="X804" s="31" t="s">
        <v>390</v>
      </c>
      <c r="Y804" s="4" t="s">
        <v>369</v>
      </c>
      <c r="Z804" s="31" t="s">
        <v>391</v>
      </c>
      <c r="AA804" s="8" t="s">
        <v>404</v>
      </c>
      <c r="AC804" s="8" t="s">
        <v>406</v>
      </c>
    </row>
    <row r="805" spans="1:29" x14ac:dyDescent="0.25">
      <c r="A805">
        <v>73</v>
      </c>
      <c r="B805" t="s">
        <v>358</v>
      </c>
      <c r="C805">
        <v>2.5</v>
      </c>
      <c r="D805">
        <v>1</v>
      </c>
      <c r="E805" t="s">
        <v>213</v>
      </c>
      <c r="F805" t="s">
        <v>224</v>
      </c>
      <c r="G805" t="s">
        <v>374</v>
      </c>
      <c r="H805" t="s">
        <v>375</v>
      </c>
      <c r="I805" t="s">
        <v>376</v>
      </c>
      <c r="J805" t="s">
        <v>53</v>
      </c>
      <c r="K805" s="12">
        <v>8</v>
      </c>
      <c r="N805" s="24">
        <v>3.8</v>
      </c>
      <c r="O805" s="12">
        <v>10</v>
      </c>
      <c r="R805" s="24">
        <v>2</v>
      </c>
      <c r="S805" t="s">
        <v>52</v>
      </c>
      <c r="U805">
        <v>0</v>
      </c>
      <c r="V805" t="s">
        <v>379</v>
      </c>
      <c r="W805" t="s">
        <v>369</v>
      </c>
      <c r="X805" s="31" t="s">
        <v>390</v>
      </c>
      <c r="Y805" s="4" t="s">
        <v>369</v>
      </c>
      <c r="Z805" s="31" t="s">
        <v>401</v>
      </c>
      <c r="AA805" s="8" t="s">
        <v>404</v>
      </c>
      <c r="AC805" s="8" t="s">
        <v>406</v>
      </c>
    </row>
    <row r="806" spans="1:29" x14ac:dyDescent="0.25">
      <c r="A806">
        <v>73</v>
      </c>
      <c r="B806" t="s">
        <v>358</v>
      </c>
      <c r="C806">
        <v>2.5</v>
      </c>
      <c r="D806">
        <v>1</v>
      </c>
      <c r="E806" t="s">
        <v>213</v>
      </c>
      <c r="F806" t="s">
        <v>224</v>
      </c>
      <c r="G806" t="s">
        <v>374</v>
      </c>
      <c r="H806" t="s">
        <v>375</v>
      </c>
      <c r="I806" t="s">
        <v>376</v>
      </c>
      <c r="J806" t="s">
        <v>53</v>
      </c>
      <c r="K806" s="12">
        <v>9</v>
      </c>
      <c r="N806" s="24">
        <v>2.8</v>
      </c>
      <c r="O806" s="12">
        <v>10</v>
      </c>
      <c r="R806" s="24">
        <v>2</v>
      </c>
      <c r="S806" t="s">
        <v>52</v>
      </c>
      <c r="U806">
        <v>0</v>
      </c>
      <c r="V806" t="s">
        <v>379</v>
      </c>
      <c r="W806" t="s">
        <v>369</v>
      </c>
      <c r="X806" s="31" t="s">
        <v>391</v>
      </c>
      <c r="Y806" s="4" t="s">
        <v>369</v>
      </c>
      <c r="Z806" s="31" t="s">
        <v>401</v>
      </c>
      <c r="AA806" s="8" t="s">
        <v>404</v>
      </c>
      <c r="AC806" s="8" t="s">
        <v>406</v>
      </c>
    </row>
    <row r="807" spans="1:29" x14ac:dyDescent="0.25">
      <c r="A807">
        <v>73</v>
      </c>
      <c r="B807" t="s">
        <v>358</v>
      </c>
      <c r="C807">
        <v>2</v>
      </c>
      <c r="D807">
        <v>3</v>
      </c>
      <c r="E807" t="s">
        <v>213</v>
      </c>
      <c r="F807" t="s">
        <v>224</v>
      </c>
      <c r="G807" t="s">
        <v>374</v>
      </c>
      <c r="H807" t="s">
        <v>375</v>
      </c>
      <c r="I807" t="s">
        <v>376</v>
      </c>
      <c r="J807" t="s">
        <v>53</v>
      </c>
      <c r="K807" s="12">
        <v>0</v>
      </c>
      <c r="N807" s="24">
        <v>44.2</v>
      </c>
      <c r="O807" s="12">
        <v>1</v>
      </c>
      <c r="R807" s="24">
        <v>8.5</v>
      </c>
      <c r="S807">
        <v>0.05</v>
      </c>
      <c r="U807">
        <v>1</v>
      </c>
      <c r="V807" t="s">
        <v>378</v>
      </c>
      <c r="W807" t="s">
        <v>203</v>
      </c>
      <c r="X807" t="s">
        <v>402</v>
      </c>
      <c r="Y807" s="4" t="s">
        <v>362</v>
      </c>
      <c r="Z807" s="31" t="s">
        <v>398</v>
      </c>
      <c r="AA807" s="8" t="s">
        <v>404</v>
      </c>
      <c r="AC807" s="8" t="s">
        <v>406</v>
      </c>
    </row>
    <row r="808" spans="1:29" x14ac:dyDescent="0.25">
      <c r="A808">
        <v>73</v>
      </c>
      <c r="B808" t="s">
        <v>358</v>
      </c>
      <c r="C808">
        <v>2</v>
      </c>
      <c r="D808">
        <v>3</v>
      </c>
      <c r="E808" t="s">
        <v>213</v>
      </c>
      <c r="F808" t="s">
        <v>224</v>
      </c>
      <c r="G808" t="s">
        <v>374</v>
      </c>
      <c r="H808" t="s">
        <v>375</v>
      </c>
      <c r="I808" t="s">
        <v>376</v>
      </c>
      <c r="J808" t="s">
        <v>53</v>
      </c>
      <c r="K808" s="12">
        <v>0</v>
      </c>
      <c r="N808" s="24">
        <v>44.2</v>
      </c>
      <c r="O808" s="12">
        <v>2</v>
      </c>
      <c r="R808" s="24">
        <v>7.1</v>
      </c>
      <c r="S808">
        <v>0.05</v>
      </c>
      <c r="U808">
        <v>1</v>
      </c>
      <c r="V808" t="s">
        <v>378</v>
      </c>
      <c r="W808" t="s">
        <v>203</v>
      </c>
      <c r="X808" t="s">
        <v>402</v>
      </c>
      <c r="Y808" s="4" t="s">
        <v>362</v>
      </c>
      <c r="Z808" s="4" t="s">
        <v>399</v>
      </c>
      <c r="AA808" s="8" t="s">
        <v>404</v>
      </c>
      <c r="AC808" s="8" t="s">
        <v>406</v>
      </c>
    </row>
    <row r="809" spans="1:29" x14ac:dyDescent="0.25">
      <c r="A809">
        <v>73</v>
      </c>
      <c r="B809" t="s">
        <v>358</v>
      </c>
      <c r="C809">
        <v>2</v>
      </c>
      <c r="D809">
        <v>3</v>
      </c>
      <c r="E809" t="s">
        <v>213</v>
      </c>
      <c r="F809" t="s">
        <v>224</v>
      </c>
      <c r="G809" t="s">
        <v>374</v>
      </c>
      <c r="H809" t="s">
        <v>375</v>
      </c>
      <c r="I809" t="s">
        <v>376</v>
      </c>
      <c r="J809" t="s">
        <v>53</v>
      </c>
      <c r="K809" s="12">
        <v>0</v>
      </c>
      <c r="N809" s="24">
        <v>44.2</v>
      </c>
      <c r="O809" s="12">
        <v>3</v>
      </c>
      <c r="R809" s="24">
        <v>14.5</v>
      </c>
      <c r="S809">
        <v>0.05</v>
      </c>
      <c r="U809">
        <v>1</v>
      </c>
      <c r="V809" t="s">
        <v>378</v>
      </c>
      <c r="W809" t="s">
        <v>203</v>
      </c>
      <c r="X809" t="s">
        <v>402</v>
      </c>
      <c r="Y809" s="4" t="s">
        <v>365</v>
      </c>
      <c r="Z809" t="s">
        <v>395</v>
      </c>
      <c r="AA809" s="8" t="s">
        <v>404</v>
      </c>
      <c r="AC809" s="8" t="s">
        <v>406</v>
      </c>
    </row>
    <row r="810" spans="1:29" x14ac:dyDescent="0.25">
      <c r="A810">
        <v>73</v>
      </c>
      <c r="B810" t="s">
        <v>358</v>
      </c>
      <c r="C810">
        <v>2</v>
      </c>
      <c r="D810">
        <v>3</v>
      </c>
      <c r="E810" t="s">
        <v>213</v>
      </c>
      <c r="F810" t="s">
        <v>224</v>
      </c>
      <c r="G810" t="s">
        <v>374</v>
      </c>
      <c r="H810" t="s">
        <v>375</v>
      </c>
      <c r="I810" t="s">
        <v>376</v>
      </c>
      <c r="J810" t="s">
        <v>53</v>
      </c>
      <c r="K810" s="12">
        <v>0</v>
      </c>
      <c r="N810" s="24">
        <v>44.2</v>
      </c>
      <c r="O810" s="12">
        <v>4</v>
      </c>
      <c r="R810" s="24">
        <v>9.4</v>
      </c>
      <c r="S810">
        <v>0.05</v>
      </c>
      <c r="U810">
        <v>1</v>
      </c>
      <c r="V810" t="s">
        <v>378</v>
      </c>
      <c r="W810" t="s">
        <v>203</v>
      </c>
      <c r="X810" t="s">
        <v>402</v>
      </c>
      <c r="Y810" s="4" t="s">
        <v>365</v>
      </c>
      <c r="Z810" s="31" t="s">
        <v>383</v>
      </c>
      <c r="AA810" s="8" t="s">
        <v>404</v>
      </c>
      <c r="AC810" s="8" t="s">
        <v>406</v>
      </c>
    </row>
    <row r="811" spans="1:29" x14ac:dyDescent="0.25">
      <c r="A811">
        <v>73</v>
      </c>
      <c r="B811" t="s">
        <v>358</v>
      </c>
      <c r="C811">
        <v>2</v>
      </c>
      <c r="D811">
        <v>3</v>
      </c>
      <c r="E811" t="s">
        <v>213</v>
      </c>
      <c r="F811" t="s">
        <v>224</v>
      </c>
      <c r="G811" t="s">
        <v>374</v>
      </c>
      <c r="H811" t="s">
        <v>375</v>
      </c>
      <c r="I811" t="s">
        <v>376</v>
      </c>
      <c r="J811" t="s">
        <v>53</v>
      </c>
      <c r="K811" s="12">
        <v>0</v>
      </c>
      <c r="N811" s="24">
        <v>44.2</v>
      </c>
      <c r="O811" s="12">
        <v>5</v>
      </c>
      <c r="R811" s="24">
        <v>6.8</v>
      </c>
      <c r="S811">
        <v>0.05</v>
      </c>
      <c r="U811">
        <v>1</v>
      </c>
      <c r="V811" t="s">
        <v>378</v>
      </c>
      <c r="W811" t="s">
        <v>203</v>
      </c>
      <c r="X811" t="s">
        <v>402</v>
      </c>
      <c r="Y811" s="4" t="s">
        <v>365</v>
      </c>
      <c r="Z811" s="31" t="s">
        <v>384</v>
      </c>
      <c r="AA811" s="8" t="s">
        <v>404</v>
      </c>
      <c r="AC811" s="8" t="s">
        <v>406</v>
      </c>
    </row>
    <row r="812" spans="1:29" x14ac:dyDescent="0.25">
      <c r="A812">
        <v>73</v>
      </c>
      <c r="B812" t="s">
        <v>358</v>
      </c>
      <c r="C812">
        <v>2</v>
      </c>
      <c r="D812">
        <v>3</v>
      </c>
      <c r="E812" t="s">
        <v>213</v>
      </c>
      <c r="F812" t="s">
        <v>224</v>
      </c>
      <c r="G812" t="s">
        <v>374</v>
      </c>
      <c r="H812" t="s">
        <v>375</v>
      </c>
      <c r="I812" t="s">
        <v>376</v>
      </c>
      <c r="J812" t="s">
        <v>53</v>
      </c>
      <c r="K812" s="12">
        <v>0</v>
      </c>
      <c r="N812" s="24">
        <v>44.2</v>
      </c>
      <c r="O812" s="12">
        <v>6</v>
      </c>
      <c r="R812" s="24">
        <v>5</v>
      </c>
      <c r="S812">
        <v>0.05</v>
      </c>
      <c r="U812">
        <v>1</v>
      </c>
      <c r="V812" t="s">
        <v>378</v>
      </c>
      <c r="W812" t="s">
        <v>203</v>
      </c>
      <c r="X812" t="s">
        <v>402</v>
      </c>
      <c r="Y812" s="4" t="s">
        <v>365</v>
      </c>
      <c r="Z812" s="31" t="s">
        <v>400</v>
      </c>
      <c r="AA812" s="8" t="s">
        <v>404</v>
      </c>
      <c r="AC812" s="8" t="s">
        <v>406</v>
      </c>
    </row>
    <row r="813" spans="1:29" x14ac:dyDescent="0.25">
      <c r="A813">
        <v>73</v>
      </c>
      <c r="B813" t="s">
        <v>358</v>
      </c>
      <c r="C813">
        <v>2</v>
      </c>
      <c r="D813">
        <v>3</v>
      </c>
      <c r="E813" t="s">
        <v>213</v>
      </c>
      <c r="F813" t="s">
        <v>224</v>
      </c>
      <c r="G813" t="s">
        <v>374</v>
      </c>
      <c r="H813" t="s">
        <v>375</v>
      </c>
      <c r="I813" t="s">
        <v>376</v>
      </c>
      <c r="J813" t="s">
        <v>53</v>
      </c>
      <c r="K813" s="12">
        <v>0</v>
      </c>
      <c r="N813" s="24">
        <v>44.2</v>
      </c>
      <c r="O813" s="12">
        <v>7</v>
      </c>
      <c r="R813" s="24">
        <v>13.3</v>
      </c>
      <c r="S813">
        <v>0.05</v>
      </c>
      <c r="U813">
        <v>1</v>
      </c>
      <c r="V813" t="s">
        <v>378</v>
      </c>
      <c r="W813" t="s">
        <v>203</v>
      </c>
      <c r="X813" t="s">
        <v>402</v>
      </c>
      <c r="Y813" s="4" t="s">
        <v>369</v>
      </c>
      <c r="Z813" t="s">
        <v>389</v>
      </c>
      <c r="AA813" s="8" t="s">
        <v>404</v>
      </c>
      <c r="AC813" s="8" t="s">
        <v>406</v>
      </c>
    </row>
    <row r="814" spans="1:29" x14ac:dyDescent="0.25">
      <c r="A814">
        <v>73</v>
      </c>
      <c r="B814" t="s">
        <v>358</v>
      </c>
      <c r="C814">
        <v>2</v>
      </c>
      <c r="D814">
        <v>3</v>
      </c>
      <c r="E814" t="s">
        <v>213</v>
      </c>
      <c r="F814" t="s">
        <v>224</v>
      </c>
      <c r="G814" t="s">
        <v>374</v>
      </c>
      <c r="H814" t="s">
        <v>375</v>
      </c>
      <c r="I814" t="s">
        <v>376</v>
      </c>
      <c r="J814" t="s">
        <v>53</v>
      </c>
      <c r="K814" s="12">
        <v>0</v>
      </c>
      <c r="N814" s="24">
        <v>44.2</v>
      </c>
      <c r="O814" s="12">
        <v>8</v>
      </c>
      <c r="R814" s="24">
        <v>10.1</v>
      </c>
      <c r="S814">
        <v>0.05</v>
      </c>
      <c r="U814">
        <v>1</v>
      </c>
      <c r="V814" t="s">
        <v>378</v>
      </c>
      <c r="W814" t="s">
        <v>203</v>
      </c>
      <c r="X814" t="s">
        <v>402</v>
      </c>
      <c r="Y814" s="4" t="s">
        <v>369</v>
      </c>
      <c r="Z814" s="31" t="s">
        <v>390</v>
      </c>
      <c r="AA814" s="8" t="s">
        <v>404</v>
      </c>
      <c r="AC814" s="8" t="s">
        <v>406</v>
      </c>
    </row>
    <row r="815" spans="1:29" x14ac:dyDescent="0.25">
      <c r="A815">
        <v>73</v>
      </c>
      <c r="B815" t="s">
        <v>358</v>
      </c>
      <c r="C815">
        <v>2</v>
      </c>
      <c r="D815">
        <v>3</v>
      </c>
      <c r="E815" t="s">
        <v>213</v>
      </c>
      <c r="F815" t="s">
        <v>224</v>
      </c>
      <c r="G815" t="s">
        <v>374</v>
      </c>
      <c r="H815" t="s">
        <v>375</v>
      </c>
      <c r="I815" t="s">
        <v>376</v>
      </c>
      <c r="J815" t="s">
        <v>53</v>
      </c>
      <c r="K815" s="12">
        <v>0</v>
      </c>
      <c r="N815" s="24">
        <v>44.2</v>
      </c>
      <c r="O815" s="12">
        <v>9</v>
      </c>
      <c r="R815" s="24">
        <v>8.9</v>
      </c>
      <c r="S815">
        <v>0.05</v>
      </c>
      <c r="U815">
        <v>1</v>
      </c>
      <c r="V815" t="s">
        <v>378</v>
      </c>
      <c r="W815" t="s">
        <v>203</v>
      </c>
      <c r="X815" t="s">
        <v>402</v>
      </c>
      <c r="Y815" s="4" t="s">
        <v>369</v>
      </c>
      <c r="Z815" s="31" t="s">
        <v>391</v>
      </c>
      <c r="AA815" s="8" t="s">
        <v>404</v>
      </c>
      <c r="AC815" s="8" t="s">
        <v>406</v>
      </c>
    </row>
    <row r="816" spans="1:29" x14ac:dyDescent="0.25">
      <c r="A816">
        <v>73</v>
      </c>
      <c r="B816" t="s">
        <v>358</v>
      </c>
      <c r="C816">
        <v>2</v>
      </c>
      <c r="D816">
        <v>3</v>
      </c>
      <c r="E816" t="s">
        <v>213</v>
      </c>
      <c r="F816" t="s">
        <v>224</v>
      </c>
      <c r="G816" t="s">
        <v>374</v>
      </c>
      <c r="H816" t="s">
        <v>375</v>
      </c>
      <c r="I816" t="s">
        <v>376</v>
      </c>
      <c r="J816" t="s">
        <v>53</v>
      </c>
      <c r="K816" s="12">
        <v>0</v>
      </c>
      <c r="N816" s="24">
        <v>44.2</v>
      </c>
      <c r="O816" s="12">
        <v>10</v>
      </c>
      <c r="R816" s="24">
        <v>3.6</v>
      </c>
      <c r="S816">
        <v>0.05</v>
      </c>
      <c r="U816">
        <v>1</v>
      </c>
      <c r="V816" t="s">
        <v>378</v>
      </c>
      <c r="W816" t="s">
        <v>203</v>
      </c>
      <c r="X816" t="s">
        <v>402</v>
      </c>
      <c r="Y816" s="4" t="s">
        <v>369</v>
      </c>
      <c r="Z816" s="31" t="s">
        <v>401</v>
      </c>
      <c r="AA816" s="8" t="s">
        <v>404</v>
      </c>
      <c r="AC816" s="8" t="s">
        <v>406</v>
      </c>
    </row>
    <row r="817" spans="1:29" x14ac:dyDescent="0.25">
      <c r="A817">
        <v>73</v>
      </c>
      <c r="B817" t="s">
        <v>358</v>
      </c>
      <c r="C817">
        <v>2</v>
      </c>
      <c r="D817">
        <v>3</v>
      </c>
      <c r="E817" t="s">
        <v>213</v>
      </c>
      <c r="F817" t="s">
        <v>224</v>
      </c>
      <c r="G817" t="s">
        <v>374</v>
      </c>
      <c r="H817" t="s">
        <v>375</v>
      </c>
      <c r="I817" t="s">
        <v>376</v>
      </c>
      <c r="J817" t="s">
        <v>53</v>
      </c>
      <c r="K817" s="12">
        <v>1</v>
      </c>
      <c r="N817" s="24">
        <v>8.5</v>
      </c>
      <c r="O817" s="12">
        <v>2</v>
      </c>
      <c r="R817" s="24">
        <v>7.1</v>
      </c>
      <c r="S817" t="s">
        <v>52</v>
      </c>
      <c r="U817">
        <v>0</v>
      </c>
      <c r="V817" t="s">
        <v>379</v>
      </c>
      <c r="W817" t="s">
        <v>362</v>
      </c>
      <c r="X817" s="31" t="s">
        <v>398</v>
      </c>
      <c r="Y817" s="4" t="s">
        <v>362</v>
      </c>
      <c r="Z817" s="4" t="s">
        <v>399</v>
      </c>
      <c r="AA817" s="8" t="s">
        <v>404</v>
      </c>
      <c r="AC817" s="8" t="s">
        <v>406</v>
      </c>
    </row>
    <row r="818" spans="1:29" x14ac:dyDescent="0.25">
      <c r="A818">
        <v>73</v>
      </c>
      <c r="B818" t="s">
        <v>358</v>
      </c>
      <c r="C818">
        <v>2</v>
      </c>
      <c r="D818">
        <v>3</v>
      </c>
      <c r="E818" t="s">
        <v>213</v>
      </c>
      <c r="F818" t="s">
        <v>224</v>
      </c>
      <c r="G818" t="s">
        <v>374</v>
      </c>
      <c r="H818" t="s">
        <v>375</v>
      </c>
      <c r="I818" t="s">
        <v>376</v>
      </c>
      <c r="J818" t="s">
        <v>53</v>
      </c>
      <c r="K818" s="12">
        <v>3</v>
      </c>
      <c r="N818" s="24">
        <v>14.5</v>
      </c>
      <c r="O818" s="12">
        <v>4</v>
      </c>
      <c r="R818" s="24">
        <v>9.4</v>
      </c>
      <c r="S818" t="s">
        <v>52</v>
      </c>
      <c r="U818">
        <v>0</v>
      </c>
      <c r="V818" t="s">
        <v>379</v>
      </c>
      <c r="W818" t="s">
        <v>365</v>
      </c>
      <c r="X818" t="s">
        <v>395</v>
      </c>
      <c r="Y818" s="4" t="s">
        <v>365</v>
      </c>
      <c r="Z818" s="31" t="s">
        <v>383</v>
      </c>
      <c r="AA818" s="8" t="s">
        <v>404</v>
      </c>
      <c r="AC818" s="8" t="s">
        <v>406</v>
      </c>
    </row>
    <row r="819" spans="1:29" x14ac:dyDescent="0.25">
      <c r="A819">
        <v>73</v>
      </c>
      <c r="B819" t="s">
        <v>358</v>
      </c>
      <c r="C819">
        <v>2</v>
      </c>
      <c r="D819">
        <v>3</v>
      </c>
      <c r="E819" t="s">
        <v>213</v>
      </c>
      <c r="F819" t="s">
        <v>224</v>
      </c>
      <c r="G819" t="s">
        <v>374</v>
      </c>
      <c r="H819" t="s">
        <v>375</v>
      </c>
      <c r="I819" t="s">
        <v>376</v>
      </c>
      <c r="J819" t="s">
        <v>53</v>
      </c>
      <c r="K819" s="12">
        <v>3</v>
      </c>
      <c r="N819" s="24">
        <v>14.5</v>
      </c>
      <c r="O819" s="12">
        <v>5</v>
      </c>
      <c r="R819" s="24">
        <v>6.8</v>
      </c>
      <c r="S819" t="s">
        <v>52</v>
      </c>
      <c r="U819">
        <v>0</v>
      </c>
      <c r="V819" t="s">
        <v>379</v>
      </c>
      <c r="W819" t="s">
        <v>365</v>
      </c>
      <c r="X819" t="s">
        <v>395</v>
      </c>
      <c r="Y819" s="4" t="s">
        <v>365</v>
      </c>
      <c r="Z819" s="31" t="s">
        <v>384</v>
      </c>
      <c r="AA819" s="8" t="s">
        <v>404</v>
      </c>
      <c r="AC819" s="8" t="s">
        <v>406</v>
      </c>
    </row>
    <row r="820" spans="1:29" x14ac:dyDescent="0.25">
      <c r="A820">
        <v>73</v>
      </c>
      <c r="B820" t="s">
        <v>358</v>
      </c>
      <c r="C820">
        <v>2</v>
      </c>
      <c r="D820">
        <v>3</v>
      </c>
      <c r="E820" t="s">
        <v>213</v>
      </c>
      <c r="F820" t="s">
        <v>224</v>
      </c>
      <c r="G820" t="s">
        <v>374</v>
      </c>
      <c r="H820" t="s">
        <v>375</v>
      </c>
      <c r="I820" t="s">
        <v>376</v>
      </c>
      <c r="J820" t="s">
        <v>53</v>
      </c>
      <c r="K820" s="12">
        <v>3</v>
      </c>
      <c r="N820" s="24">
        <v>14.5</v>
      </c>
      <c r="O820" s="12">
        <v>6</v>
      </c>
      <c r="R820" s="24">
        <v>5</v>
      </c>
      <c r="S820">
        <v>0.05</v>
      </c>
      <c r="U820">
        <v>1</v>
      </c>
      <c r="V820" t="s">
        <v>379</v>
      </c>
      <c r="W820" t="s">
        <v>365</v>
      </c>
      <c r="X820" t="s">
        <v>395</v>
      </c>
      <c r="Y820" s="4" t="s">
        <v>365</v>
      </c>
      <c r="Z820" s="31" t="s">
        <v>400</v>
      </c>
      <c r="AA820" s="8" t="s">
        <v>404</v>
      </c>
      <c r="AC820" s="8" t="s">
        <v>406</v>
      </c>
    </row>
    <row r="821" spans="1:29" x14ac:dyDescent="0.25">
      <c r="A821">
        <v>73</v>
      </c>
      <c r="B821" t="s">
        <v>358</v>
      </c>
      <c r="C821">
        <v>2</v>
      </c>
      <c r="D821">
        <v>3</v>
      </c>
      <c r="E821" t="s">
        <v>213</v>
      </c>
      <c r="F821" t="s">
        <v>224</v>
      </c>
      <c r="G821" t="s">
        <v>374</v>
      </c>
      <c r="H821" t="s">
        <v>375</v>
      </c>
      <c r="I821" t="s">
        <v>376</v>
      </c>
      <c r="J821" t="s">
        <v>53</v>
      </c>
      <c r="K821" s="12">
        <v>4</v>
      </c>
      <c r="N821" s="24">
        <v>9.4</v>
      </c>
      <c r="O821" s="12">
        <v>5</v>
      </c>
      <c r="R821" s="24">
        <v>6.8</v>
      </c>
      <c r="S821" t="s">
        <v>52</v>
      </c>
      <c r="U821">
        <v>0</v>
      </c>
      <c r="V821" t="s">
        <v>379</v>
      </c>
      <c r="W821" t="s">
        <v>365</v>
      </c>
      <c r="X821" s="31" t="s">
        <v>383</v>
      </c>
      <c r="Y821" s="4" t="s">
        <v>365</v>
      </c>
      <c r="Z821" s="31" t="s">
        <v>384</v>
      </c>
      <c r="AA821" s="8" t="s">
        <v>404</v>
      </c>
      <c r="AC821" s="8" t="s">
        <v>406</v>
      </c>
    </row>
    <row r="822" spans="1:29" ht="14.25" customHeight="1" x14ac:dyDescent="0.25">
      <c r="A822">
        <v>73</v>
      </c>
      <c r="B822" t="s">
        <v>358</v>
      </c>
      <c r="C822">
        <v>2</v>
      </c>
      <c r="D822">
        <v>3</v>
      </c>
      <c r="E822" t="s">
        <v>213</v>
      </c>
      <c r="F822" t="s">
        <v>224</v>
      </c>
      <c r="G822" t="s">
        <v>374</v>
      </c>
      <c r="H822" t="s">
        <v>375</v>
      </c>
      <c r="I822" t="s">
        <v>376</v>
      </c>
      <c r="J822" t="s">
        <v>53</v>
      </c>
      <c r="K822" s="12">
        <v>4</v>
      </c>
      <c r="N822" s="24">
        <v>9.4</v>
      </c>
      <c r="O822" s="12">
        <v>6</v>
      </c>
      <c r="R822" s="24">
        <v>5</v>
      </c>
      <c r="S822" t="s">
        <v>52</v>
      </c>
      <c r="U822">
        <v>0</v>
      </c>
      <c r="V822" t="s">
        <v>379</v>
      </c>
      <c r="W822" t="s">
        <v>365</v>
      </c>
      <c r="X822" s="31" t="s">
        <v>384</v>
      </c>
      <c r="Y822" s="4" t="s">
        <v>365</v>
      </c>
      <c r="Z822" s="31" t="s">
        <v>400</v>
      </c>
      <c r="AA822" s="8" t="s">
        <v>404</v>
      </c>
      <c r="AC822" s="8" t="s">
        <v>406</v>
      </c>
    </row>
    <row r="823" spans="1:29" x14ac:dyDescent="0.25">
      <c r="A823">
        <v>73</v>
      </c>
      <c r="B823" t="s">
        <v>358</v>
      </c>
      <c r="C823">
        <v>2</v>
      </c>
      <c r="D823">
        <v>3</v>
      </c>
      <c r="E823" t="s">
        <v>213</v>
      </c>
      <c r="F823" t="s">
        <v>224</v>
      </c>
      <c r="G823" t="s">
        <v>374</v>
      </c>
      <c r="H823" t="s">
        <v>375</v>
      </c>
      <c r="I823" t="s">
        <v>376</v>
      </c>
      <c r="J823" t="s">
        <v>53</v>
      </c>
      <c r="K823" s="12">
        <v>7</v>
      </c>
      <c r="N823" s="24">
        <v>13.3</v>
      </c>
      <c r="O823" s="12">
        <v>8</v>
      </c>
      <c r="R823" s="24">
        <v>10.1</v>
      </c>
      <c r="S823" t="s">
        <v>52</v>
      </c>
      <c r="U823">
        <v>0</v>
      </c>
      <c r="V823" t="s">
        <v>379</v>
      </c>
      <c r="W823" t="s">
        <v>369</v>
      </c>
      <c r="X823" t="s">
        <v>389</v>
      </c>
      <c r="Y823" s="4" t="s">
        <v>369</v>
      </c>
      <c r="Z823" s="31" t="s">
        <v>390</v>
      </c>
      <c r="AA823" s="8" t="s">
        <v>404</v>
      </c>
      <c r="AC823" s="8" t="s">
        <v>406</v>
      </c>
    </row>
    <row r="824" spans="1:29" x14ac:dyDescent="0.25">
      <c r="A824">
        <v>73</v>
      </c>
      <c r="B824" t="s">
        <v>358</v>
      </c>
      <c r="C824">
        <v>2</v>
      </c>
      <c r="D824">
        <v>3</v>
      </c>
      <c r="E824" t="s">
        <v>213</v>
      </c>
      <c r="F824" t="s">
        <v>224</v>
      </c>
      <c r="G824" t="s">
        <v>374</v>
      </c>
      <c r="H824" t="s">
        <v>375</v>
      </c>
      <c r="I824" t="s">
        <v>376</v>
      </c>
      <c r="J824" t="s">
        <v>53</v>
      </c>
      <c r="K824" s="12">
        <v>7</v>
      </c>
      <c r="N824" s="24">
        <v>13.3</v>
      </c>
      <c r="O824" s="12">
        <v>9</v>
      </c>
      <c r="R824" s="24">
        <v>8.9</v>
      </c>
      <c r="S824" t="s">
        <v>52</v>
      </c>
      <c r="U824">
        <v>0</v>
      </c>
      <c r="V824" t="s">
        <v>379</v>
      </c>
      <c r="W824" t="s">
        <v>369</v>
      </c>
      <c r="X824" t="s">
        <v>389</v>
      </c>
      <c r="Y824" s="4" t="s">
        <v>369</v>
      </c>
      <c r="Z824" s="31" t="s">
        <v>391</v>
      </c>
      <c r="AA824" s="8" t="s">
        <v>404</v>
      </c>
      <c r="AC824" s="8" t="s">
        <v>406</v>
      </c>
    </row>
    <row r="825" spans="1:29" x14ac:dyDescent="0.25">
      <c r="A825">
        <v>73</v>
      </c>
      <c r="B825" t="s">
        <v>358</v>
      </c>
      <c r="C825">
        <v>2</v>
      </c>
      <c r="D825">
        <v>3</v>
      </c>
      <c r="E825" t="s">
        <v>213</v>
      </c>
      <c r="F825" t="s">
        <v>224</v>
      </c>
      <c r="G825" t="s">
        <v>374</v>
      </c>
      <c r="H825" t="s">
        <v>375</v>
      </c>
      <c r="I825" t="s">
        <v>376</v>
      </c>
      <c r="J825" t="s">
        <v>53</v>
      </c>
      <c r="K825" s="12">
        <v>7</v>
      </c>
      <c r="N825" s="24">
        <v>13.3</v>
      </c>
      <c r="O825" s="12">
        <v>10</v>
      </c>
      <c r="R825" s="24">
        <v>3.6</v>
      </c>
      <c r="S825">
        <v>0.05</v>
      </c>
      <c r="U825">
        <v>1</v>
      </c>
      <c r="V825" t="s">
        <v>379</v>
      </c>
      <c r="W825" t="s">
        <v>369</v>
      </c>
      <c r="X825" t="s">
        <v>389</v>
      </c>
      <c r="Y825" s="4" t="s">
        <v>369</v>
      </c>
      <c r="Z825" s="31" t="s">
        <v>401</v>
      </c>
      <c r="AA825" s="8" t="s">
        <v>404</v>
      </c>
      <c r="AC825" s="8" t="s">
        <v>406</v>
      </c>
    </row>
    <row r="826" spans="1:29" x14ac:dyDescent="0.25">
      <c r="A826">
        <v>73</v>
      </c>
      <c r="B826" t="s">
        <v>358</v>
      </c>
      <c r="C826">
        <v>2</v>
      </c>
      <c r="D826">
        <v>3</v>
      </c>
      <c r="E826" t="s">
        <v>213</v>
      </c>
      <c r="F826" t="s">
        <v>224</v>
      </c>
      <c r="G826" t="s">
        <v>374</v>
      </c>
      <c r="H826" t="s">
        <v>375</v>
      </c>
      <c r="I826" t="s">
        <v>376</v>
      </c>
      <c r="J826" t="s">
        <v>53</v>
      </c>
      <c r="K826" s="12">
        <v>8</v>
      </c>
      <c r="N826" s="24">
        <v>10.1</v>
      </c>
      <c r="O826" s="12">
        <v>9</v>
      </c>
      <c r="R826" s="24">
        <v>8.9</v>
      </c>
      <c r="S826" t="s">
        <v>52</v>
      </c>
      <c r="U826">
        <v>0</v>
      </c>
      <c r="V826" t="s">
        <v>379</v>
      </c>
      <c r="W826" t="s">
        <v>369</v>
      </c>
      <c r="X826" s="31" t="s">
        <v>390</v>
      </c>
      <c r="Y826" s="4" t="s">
        <v>369</v>
      </c>
      <c r="Z826" s="31" t="s">
        <v>391</v>
      </c>
      <c r="AA826" s="8" t="s">
        <v>404</v>
      </c>
      <c r="AC826" s="8" t="s">
        <v>406</v>
      </c>
    </row>
    <row r="827" spans="1:29" x14ac:dyDescent="0.25">
      <c r="A827">
        <v>73</v>
      </c>
      <c r="B827" t="s">
        <v>358</v>
      </c>
      <c r="C827">
        <v>2</v>
      </c>
      <c r="D827">
        <v>3</v>
      </c>
      <c r="E827" t="s">
        <v>213</v>
      </c>
      <c r="F827" t="s">
        <v>224</v>
      </c>
      <c r="G827" t="s">
        <v>374</v>
      </c>
      <c r="H827" t="s">
        <v>375</v>
      </c>
      <c r="I827" t="s">
        <v>376</v>
      </c>
      <c r="J827" t="s">
        <v>53</v>
      </c>
      <c r="K827" s="12">
        <v>8</v>
      </c>
      <c r="N827" s="24">
        <v>10.1</v>
      </c>
      <c r="O827" s="12">
        <v>10</v>
      </c>
      <c r="R827" s="32">
        <v>3.6</v>
      </c>
      <c r="S827" t="s">
        <v>52</v>
      </c>
      <c r="U827">
        <v>0</v>
      </c>
      <c r="V827" t="s">
        <v>379</v>
      </c>
      <c r="W827" t="s">
        <v>369</v>
      </c>
      <c r="X827" s="31" t="s">
        <v>390</v>
      </c>
      <c r="Y827" s="4" t="s">
        <v>369</v>
      </c>
      <c r="Z827" s="31" t="s">
        <v>401</v>
      </c>
      <c r="AA827" s="8" t="s">
        <v>404</v>
      </c>
      <c r="AC827" s="8" t="s">
        <v>406</v>
      </c>
    </row>
    <row r="828" spans="1:29" x14ac:dyDescent="0.25">
      <c r="A828">
        <v>73</v>
      </c>
      <c r="B828" t="s">
        <v>358</v>
      </c>
      <c r="C828">
        <v>2</v>
      </c>
      <c r="D828">
        <v>3</v>
      </c>
      <c r="E828" t="s">
        <v>213</v>
      </c>
      <c r="F828" t="s">
        <v>224</v>
      </c>
      <c r="G828" t="s">
        <v>374</v>
      </c>
      <c r="H828" t="s">
        <v>375</v>
      </c>
      <c r="I828" t="s">
        <v>376</v>
      </c>
      <c r="J828" t="s">
        <v>53</v>
      </c>
      <c r="K828" s="12">
        <v>9</v>
      </c>
      <c r="N828" s="24">
        <v>8.9</v>
      </c>
      <c r="O828" s="12">
        <v>10</v>
      </c>
      <c r="R828" s="32">
        <v>3.6</v>
      </c>
      <c r="S828" t="s">
        <v>52</v>
      </c>
      <c r="U828">
        <v>0</v>
      </c>
      <c r="V828" t="s">
        <v>379</v>
      </c>
      <c r="W828" t="s">
        <v>369</v>
      </c>
      <c r="X828" s="31" t="s">
        <v>391</v>
      </c>
      <c r="Y828" s="4" t="s">
        <v>369</v>
      </c>
      <c r="Z828" s="31" t="s">
        <v>401</v>
      </c>
      <c r="AA828" s="8" t="s">
        <v>404</v>
      </c>
      <c r="AC828" s="8" t="s">
        <v>406</v>
      </c>
    </row>
    <row r="829" spans="1:29" x14ac:dyDescent="0.25">
      <c r="A829">
        <v>73</v>
      </c>
      <c r="B829" t="s">
        <v>358</v>
      </c>
      <c r="C829">
        <v>2</v>
      </c>
      <c r="D829">
        <v>3</v>
      </c>
      <c r="E829" t="s">
        <v>213</v>
      </c>
      <c r="F829" t="s">
        <v>224</v>
      </c>
      <c r="G829" t="s">
        <v>374</v>
      </c>
      <c r="H829" t="s">
        <v>375</v>
      </c>
      <c r="I829" t="s">
        <v>376</v>
      </c>
      <c r="J829" t="s">
        <v>53</v>
      </c>
      <c r="K829" s="12">
        <v>0</v>
      </c>
      <c r="N829" s="24">
        <v>24.7</v>
      </c>
      <c r="O829" s="12">
        <v>1</v>
      </c>
      <c r="R829" s="32">
        <v>6.8</v>
      </c>
      <c r="S829">
        <v>0.05</v>
      </c>
      <c r="U829">
        <v>1</v>
      </c>
      <c r="V829" t="s">
        <v>378</v>
      </c>
      <c r="W829" t="s">
        <v>203</v>
      </c>
      <c r="X829" s="4" t="s">
        <v>403</v>
      </c>
      <c r="Y829" s="4" t="s">
        <v>362</v>
      </c>
      <c r="Z829" s="31" t="s">
        <v>398</v>
      </c>
      <c r="AA829" s="8" t="s">
        <v>404</v>
      </c>
      <c r="AC829" s="8" t="s">
        <v>406</v>
      </c>
    </row>
    <row r="830" spans="1:29" x14ac:dyDescent="0.25">
      <c r="A830">
        <v>73</v>
      </c>
      <c r="B830" t="s">
        <v>358</v>
      </c>
      <c r="C830">
        <v>2</v>
      </c>
      <c r="D830">
        <v>3</v>
      </c>
      <c r="E830" t="s">
        <v>213</v>
      </c>
      <c r="F830" t="s">
        <v>224</v>
      </c>
      <c r="G830" t="s">
        <v>374</v>
      </c>
      <c r="H830" t="s">
        <v>375</v>
      </c>
      <c r="I830" t="s">
        <v>376</v>
      </c>
      <c r="J830" t="s">
        <v>53</v>
      </c>
      <c r="K830" s="12">
        <v>0</v>
      </c>
      <c r="N830" s="24">
        <v>24.7</v>
      </c>
      <c r="O830" s="12">
        <v>2</v>
      </c>
      <c r="R830" s="32">
        <v>5.2</v>
      </c>
      <c r="S830">
        <v>0.05</v>
      </c>
      <c r="U830">
        <v>1</v>
      </c>
      <c r="V830" t="s">
        <v>378</v>
      </c>
      <c r="W830" t="s">
        <v>203</v>
      </c>
      <c r="X830" s="4" t="s">
        <v>403</v>
      </c>
      <c r="Y830" s="4" t="s">
        <v>362</v>
      </c>
      <c r="Z830" s="4" t="s">
        <v>399</v>
      </c>
      <c r="AA830" s="8" t="s">
        <v>404</v>
      </c>
      <c r="AC830" s="8" t="s">
        <v>406</v>
      </c>
    </row>
    <row r="831" spans="1:29" x14ac:dyDescent="0.25">
      <c r="A831">
        <v>73</v>
      </c>
      <c r="B831" t="s">
        <v>358</v>
      </c>
      <c r="C831">
        <v>2</v>
      </c>
      <c r="D831">
        <v>3</v>
      </c>
      <c r="E831" t="s">
        <v>213</v>
      </c>
      <c r="F831" t="s">
        <v>224</v>
      </c>
      <c r="G831" t="s">
        <v>374</v>
      </c>
      <c r="H831" t="s">
        <v>375</v>
      </c>
      <c r="I831" t="s">
        <v>376</v>
      </c>
      <c r="J831" t="s">
        <v>53</v>
      </c>
      <c r="K831" s="12">
        <v>0</v>
      </c>
      <c r="N831" s="24">
        <v>24.7</v>
      </c>
      <c r="O831" s="12">
        <v>3</v>
      </c>
      <c r="R831" s="32">
        <v>13.9</v>
      </c>
      <c r="S831">
        <v>0.05</v>
      </c>
      <c r="U831">
        <v>1</v>
      </c>
      <c r="V831" t="s">
        <v>378</v>
      </c>
      <c r="W831" t="s">
        <v>203</v>
      </c>
      <c r="X831" s="4" t="s">
        <v>403</v>
      </c>
      <c r="Y831" s="4" t="s">
        <v>365</v>
      </c>
      <c r="Z831" t="s">
        <v>395</v>
      </c>
      <c r="AA831" s="8" t="s">
        <v>404</v>
      </c>
      <c r="AC831" s="8" t="s">
        <v>406</v>
      </c>
    </row>
    <row r="832" spans="1:29" x14ac:dyDescent="0.25">
      <c r="A832">
        <v>73</v>
      </c>
      <c r="B832" t="s">
        <v>358</v>
      </c>
      <c r="C832">
        <v>2</v>
      </c>
      <c r="D832">
        <v>3</v>
      </c>
      <c r="E832" t="s">
        <v>213</v>
      </c>
      <c r="F832" t="s">
        <v>224</v>
      </c>
      <c r="G832" t="s">
        <v>374</v>
      </c>
      <c r="H832" t="s">
        <v>375</v>
      </c>
      <c r="I832" t="s">
        <v>376</v>
      </c>
      <c r="J832" t="s">
        <v>53</v>
      </c>
      <c r="K832" s="12">
        <v>0</v>
      </c>
      <c r="N832" s="24">
        <v>24.7</v>
      </c>
      <c r="O832" s="12">
        <v>4</v>
      </c>
      <c r="R832" s="32">
        <v>10.7</v>
      </c>
      <c r="S832">
        <v>0.05</v>
      </c>
      <c r="U832">
        <v>1</v>
      </c>
      <c r="V832" t="s">
        <v>378</v>
      </c>
      <c r="W832" t="s">
        <v>203</v>
      </c>
      <c r="X832" s="4" t="s">
        <v>403</v>
      </c>
      <c r="Y832" s="4" t="s">
        <v>365</v>
      </c>
      <c r="Z832" s="31" t="s">
        <v>383</v>
      </c>
      <c r="AA832" s="8" t="s">
        <v>404</v>
      </c>
      <c r="AC832" s="8" t="s">
        <v>406</v>
      </c>
    </row>
    <row r="833" spans="1:29" x14ac:dyDescent="0.25">
      <c r="A833">
        <v>73</v>
      </c>
      <c r="B833" t="s">
        <v>358</v>
      </c>
      <c r="C833">
        <v>2</v>
      </c>
      <c r="D833">
        <v>3</v>
      </c>
      <c r="E833" t="s">
        <v>213</v>
      </c>
      <c r="F833" t="s">
        <v>224</v>
      </c>
      <c r="G833" t="s">
        <v>374</v>
      </c>
      <c r="H833" t="s">
        <v>375</v>
      </c>
      <c r="I833" t="s">
        <v>376</v>
      </c>
      <c r="J833" t="s">
        <v>53</v>
      </c>
      <c r="K833" s="12">
        <v>0</v>
      </c>
      <c r="N833" s="24">
        <v>24.7</v>
      </c>
      <c r="O833" s="12">
        <v>5</v>
      </c>
      <c r="R833" s="32">
        <v>7.7</v>
      </c>
      <c r="S833">
        <v>0.05</v>
      </c>
      <c r="U833">
        <v>1</v>
      </c>
      <c r="V833" t="s">
        <v>378</v>
      </c>
      <c r="W833" t="s">
        <v>203</v>
      </c>
      <c r="X833" s="4" t="s">
        <v>403</v>
      </c>
      <c r="Y833" s="4" t="s">
        <v>365</v>
      </c>
      <c r="Z833" s="31" t="s">
        <v>384</v>
      </c>
      <c r="AA833" s="8" t="s">
        <v>404</v>
      </c>
      <c r="AC833" s="8" t="s">
        <v>406</v>
      </c>
    </row>
    <row r="834" spans="1:29" x14ac:dyDescent="0.25">
      <c r="A834">
        <v>73</v>
      </c>
      <c r="B834" t="s">
        <v>358</v>
      </c>
      <c r="C834">
        <v>2</v>
      </c>
      <c r="D834">
        <v>3</v>
      </c>
      <c r="E834" t="s">
        <v>213</v>
      </c>
      <c r="F834" t="s">
        <v>224</v>
      </c>
      <c r="G834" t="s">
        <v>374</v>
      </c>
      <c r="H834" t="s">
        <v>375</v>
      </c>
      <c r="I834" t="s">
        <v>376</v>
      </c>
      <c r="J834" t="s">
        <v>53</v>
      </c>
      <c r="K834" s="12">
        <v>0</v>
      </c>
      <c r="N834" s="24">
        <v>24.7</v>
      </c>
      <c r="O834" s="12">
        <v>6</v>
      </c>
      <c r="R834" s="32">
        <v>7.8</v>
      </c>
      <c r="S834">
        <v>0.05</v>
      </c>
      <c r="U834">
        <v>1</v>
      </c>
      <c r="V834" t="s">
        <v>378</v>
      </c>
      <c r="W834" t="s">
        <v>203</v>
      </c>
      <c r="X834" s="4" t="s">
        <v>403</v>
      </c>
      <c r="Y834" s="4" t="s">
        <v>365</v>
      </c>
      <c r="Z834" s="31" t="s">
        <v>400</v>
      </c>
      <c r="AA834" s="8" t="s">
        <v>404</v>
      </c>
      <c r="AC834" s="8" t="s">
        <v>406</v>
      </c>
    </row>
    <row r="835" spans="1:29" x14ac:dyDescent="0.25">
      <c r="A835">
        <v>73</v>
      </c>
      <c r="B835" t="s">
        <v>358</v>
      </c>
      <c r="C835">
        <v>2</v>
      </c>
      <c r="D835">
        <v>3</v>
      </c>
      <c r="E835" t="s">
        <v>213</v>
      </c>
      <c r="F835" t="s">
        <v>224</v>
      </c>
      <c r="G835" t="s">
        <v>374</v>
      </c>
      <c r="H835" t="s">
        <v>375</v>
      </c>
      <c r="I835" t="s">
        <v>376</v>
      </c>
      <c r="J835" t="s">
        <v>53</v>
      </c>
      <c r="K835" s="12">
        <v>0</v>
      </c>
      <c r="N835" s="24">
        <v>24.7</v>
      </c>
      <c r="O835" s="12">
        <v>7</v>
      </c>
      <c r="R835" s="32">
        <v>8.6999999999999993</v>
      </c>
      <c r="S835">
        <v>0.05</v>
      </c>
      <c r="U835">
        <v>1</v>
      </c>
      <c r="V835" t="s">
        <v>378</v>
      </c>
      <c r="W835" t="s">
        <v>203</v>
      </c>
      <c r="X835" s="4" t="s">
        <v>403</v>
      </c>
      <c r="Y835" s="4" t="s">
        <v>369</v>
      </c>
      <c r="Z835" t="s">
        <v>389</v>
      </c>
      <c r="AA835" s="8" t="s">
        <v>404</v>
      </c>
      <c r="AC835" s="8" t="s">
        <v>406</v>
      </c>
    </row>
    <row r="836" spans="1:29" x14ac:dyDescent="0.25">
      <c r="A836">
        <v>73</v>
      </c>
      <c r="B836" t="s">
        <v>358</v>
      </c>
      <c r="C836">
        <v>2</v>
      </c>
      <c r="D836">
        <v>3</v>
      </c>
      <c r="E836" t="s">
        <v>213</v>
      </c>
      <c r="F836" t="s">
        <v>224</v>
      </c>
      <c r="G836" t="s">
        <v>374</v>
      </c>
      <c r="H836" t="s">
        <v>375</v>
      </c>
      <c r="I836" t="s">
        <v>376</v>
      </c>
      <c r="J836" t="s">
        <v>53</v>
      </c>
      <c r="K836" s="12">
        <v>0</v>
      </c>
      <c r="N836" s="24">
        <v>24.7</v>
      </c>
      <c r="O836" s="12">
        <v>8</v>
      </c>
      <c r="R836" s="32">
        <v>7.5</v>
      </c>
      <c r="S836">
        <v>0.05</v>
      </c>
      <c r="U836">
        <v>1</v>
      </c>
      <c r="V836" t="s">
        <v>378</v>
      </c>
      <c r="W836" t="s">
        <v>203</v>
      </c>
      <c r="X836" s="4" t="s">
        <v>403</v>
      </c>
      <c r="Y836" s="4" t="s">
        <v>369</v>
      </c>
      <c r="Z836" s="31" t="s">
        <v>390</v>
      </c>
      <c r="AA836" s="8" t="s">
        <v>404</v>
      </c>
      <c r="AC836" s="8" t="s">
        <v>406</v>
      </c>
    </row>
    <row r="837" spans="1:29" x14ac:dyDescent="0.25">
      <c r="A837">
        <v>73</v>
      </c>
      <c r="B837" t="s">
        <v>358</v>
      </c>
      <c r="C837">
        <v>2</v>
      </c>
      <c r="D837">
        <v>3</v>
      </c>
      <c r="E837" t="s">
        <v>213</v>
      </c>
      <c r="F837" t="s">
        <v>224</v>
      </c>
      <c r="G837" t="s">
        <v>374</v>
      </c>
      <c r="H837" t="s">
        <v>375</v>
      </c>
      <c r="I837" t="s">
        <v>376</v>
      </c>
      <c r="J837" t="s">
        <v>53</v>
      </c>
      <c r="K837" s="12">
        <v>0</v>
      </c>
      <c r="N837" s="24">
        <v>24.7</v>
      </c>
      <c r="O837" s="12">
        <v>9</v>
      </c>
      <c r="R837" s="32">
        <v>6.9</v>
      </c>
      <c r="S837">
        <v>0.05</v>
      </c>
      <c r="U837">
        <v>1</v>
      </c>
      <c r="V837" t="s">
        <v>378</v>
      </c>
      <c r="W837" t="s">
        <v>203</v>
      </c>
      <c r="X837" s="4" t="s">
        <v>403</v>
      </c>
      <c r="Y837" s="4" t="s">
        <v>369</v>
      </c>
      <c r="Z837" s="31" t="s">
        <v>391</v>
      </c>
      <c r="AA837" s="8" t="s">
        <v>404</v>
      </c>
      <c r="AC837" s="8" t="s">
        <v>406</v>
      </c>
    </row>
    <row r="838" spans="1:29" x14ac:dyDescent="0.25">
      <c r="A838">
        <v>73</v>
      </c>
      <c r="B838" t="s">
        <v>358</v>
      </c>
      <c r="C838">
        <v>2</v>
      </c>
      <c r="D838">
        <v>3</v>
      </c>
      <c r="E838" t="s">
        <v>213</v>
      </c>
      <c r="F838" t="s">
        <v>224</v>
      </c>
      <c r="G838" t="s">
        <v>374</v>
      </c>
      <c r="H838" t="s">
        <v>375</v>
      </c>
      <c r="I838" t="s">
        <v>376</v>
      </c>
      <c r="J838" t="s">
        <v>53</v>
      </c>
      <c r="K838" s="12">
        <v>0</v>
      </c>
      <c r="N838" s="24">
        <v>24.7</v>
      </c>
      <c r="O838" s="12">
        <v>10</v>
      </c>
      <c r="R838" s="32">
        <v>6.6</v>
      </c>
      <c r="S838">
        <v>0.05</v>
      </c>
      <c r="U838">
        <v>1</v>
      </c>
      <c r="V838" t="s">
        <v>378</v>
      </c>
      <c r="W838" t="s">
        <v>203</v>
      </c>
      <c r="X838" s="4" t="s">
        <v>403</v>
      </c>
      <c r="Y838" s="4" t="s">
        <v>369</v>
      </c>
      <c r="Z838" s="31" t="s">
        <v>401</v>
      </c>
      <c r="AA838" s="8" t="s">
        <v>404</v>
      </c>
      <c r="AC838" s="8" t="s">
        <v>406</v>
      </c>
    </row>
    <row r="839" spans="1:29" x14ac:dyDescent="0.25">
      <c r="A839">
        <v>73</v>
      </c>
      <c r="B839" t="s">
        <v>358</v>
      </c>
      <c r="C839">
        <v>2</v>
      </c>
      <c r="D839">
        <v>3</v>
      </c>
      <c r="E839" t="s">
        <v>213</v>
      </c>
      <c r="F839" t="s">
        <v>224</v>
      </c>
      <c r="G839" t="s">
        <v>374</v>
      </c>
      <c r="H839" t="s">
        <v>375</v>
      </c>
      <c r="I839" t="s">
        <v>376</v>
      </c>
      <c r="J839" t="s">
        <v>53</v>
      </c>
      <c r="K839" s="12">
        <v>1</v>
      </c>
      <c r="N839" s="24">
        <v>6.8</v>
      </c>
      <c r="O839" s="12">
        <v>2</v>
      </c>
      <c r="R839" s="32">
        <v>5.2</v>
      </c>
      <c r="S839" t="s">
        <v>52</v>
      </c>
      <c r="U839">
        <v>0</v>
      </c>
      <c r="V839" t="s">
        <v>379</v>
      </c>
      <c r="W839" t="s">
        <v>362</v>
      </c>
      <c r="X839" s="31" t="s">
        <v>398</v>
      </c>
      <c r="Y839" s="4" t="s">
        <v>362</v>
      </c>
      <c r="Z839" s="4" t="s">
        <v>399</v>
      </c>
      <c r="AA839" s="8" t="s">
        <v>404</v>
      </c>
      <c r="AC839" s="8" t="s">
        <v>406</v>
      </c>
    </row>
    <row r="840" spans="1:29" x14ac:dyDescent="0.25">
      <c r="A840">
        <v>73</v>
      </c>
      <c r="B840" t="s">
        <v>358</v>
      </c>
      <c r="C840">
        <v>2</v>
      </c>
      <c r="D840">
        <v>3</v>
      </c>
      <c r="E840" t="s">
        <v>213</v>
      </c>
      <c r="F840" t="s">
        <v>224</v>
      </c>
      <c r="G840" t="s">
        <v>374</v>
      </c>
      <c r="H840" t="s">
        <v>375</v>
      </c>
      <c r="I840" t="s">
        <v>376</v>
      </c>
      <c r="J840" t="s">
        <v>53</v>
      </c>
      <c r="K840" s="12">
        <v>3</v>
      </c>
      <c r="N840" s="24">
        <v>13.9</v>
      </c>
      <c r="O840" s="12">
        <v>4</v>
      </c>
      <c r="R840" s="32">
        <v>10.7</v>
      </c>
      <c r="S840" t="s">
        <v>52</v>
      </c>
      <c r="U840">
        <v>0</v>
      </c>
      <c r="V840" t="s">
        <v>379</v>
      </c>
      <c r="W840" t="s">
        <v>365</v>
      </c>
      <c r="X840" t="s">
        <v>395</v>
      </c>
      <c r="Y840" s="4" t="s">
        <v>365</v>
      </c>
      <c r="Z840" s="31" t="s">
        <v>383</v>
      </c>
      <c r="AA840" s="8" t="s">
        <v>404</v>
      </c>
      <c r="AC840" s="8" t="s">
        <v>406</v>
      </c>
    </row>
    <row r="841" spans="1:29" x14ac:dyDescent="0.25">
      <c r="A841">
        <v>73</v>
      </c>
      <c r="B841" t="s">
        <v>358</v>
      </c>
      <c r="C841">
        <v>2</v>
      </c>
      <c r="D841">
        <v>3</v>
      </c>
      <c r="E841" t="s">
        <v>213</v>
      </c>
      <c r="F841" t="s">
        <v>224</v>
      </c>
      <c r="G841" t="s">
        <v>374</v>
      </c>
      <c r="H841" t="s">
        <v>375</v>
      </c>
      <c r="I841" t="s">
        <v>376</v>
      </c>
      <c r="J841" t="s">
        <v>53</v>
      </c>
      <c r="K841" s="12">
        <v>3</v>
      </c>
      <c r="N841" s="24">
        <v>13.9</v>
      </c>
      <c r="O841" s="12">
        <v>5</v>
      </c>
      <c r="R841" s="32">
        <v>7.7</v>
      </c>
      <c r="S841">
        <v>0.05</v>
      </c>
      <c r="U841">
        <v>1</v>
      </c>
      <c r="V841" t="s">
        <v>379</v>
      </c>
      <c r="W841" t="s">
        <v>365</v>
      </c>
      <c r="X841" t="s">
        <v>395</v>
      </c>
      <c r="Y841" s="4" t="s">
        <v>365</v>
      </c>
      <c r="Z841" s="31" t="s">
        <v>384</v>
      </c>
      <c r="AA841" s="8" t="s">
        <v>404</v>
      </c>
      <c r="AC841" s="8" t="s">
        <v>406</v>
      </c>
    </row>
    <row r="842" spans="1:29" x14ac:dyDescent="0.25">
      <c r="A842">
        <v>73</v>
      </c>
      <c r="B842" t="s">
        <v>358</v>
      </c>
      <c r="C842">
        <v>2</v>
      </c>
      <c r="D842">
        <v>3</v>
      </c>
      <c r="E842" t="s">
        <v>213</v>
      </c>
      <c r="F842" t="s">
        <v>224</v>
      </c>
      <c r="G842" t="s">
        <v>374</v>
      </c>
      <c r="H842" t="s">
        <v>375</v>
      </c>
      <c r="I842" t="s">
        <v>376</v>
      </c>
      <c r="J842" t="s">
        <v>53</v>
      </c>
      <c r="K842" s="12">
        <v>3</v>
      </c>
      <c r="N842" s="24">
        <v>13.9</v>
      </c>
      <c r="O842" s="12">
        <v>6</v>
      </c>
      <c r="R842" s="32">
        <v>7.8</v>
      </c>
      <c r="S842">
        <v>0.05</v>
      </c>
      <c r="U842">
        <v>1</v>
      </c>
      <c r="V842" t="s">
        <v>379</v>
      </c>
      <c r="W842" t="s">
        <v>365</v>
      </c>
      <c r="X842" t="s">
        <v>395</v>
      </c>
      <c r="Y842" s="4" t="s">
        <v>365</v>
      </c>
      <c r="Z842" s="31" t="s">
        <v>400</v>
      </c>
      <c r="AA842" s="8" t="s">
        <v>404</v>
      </c>
      <c r="AC842" s="8" t="s">
        <v>406</v>
      </c>
    </row>
    <row r="843" spans="1:29" x14ac:dyDescent="0.25">
      <c r="A843">
        <v>73</v>
      </c>
      <c r="B843" t="s">
        <v>358</v>
      </c>
      <c r="C843">
        <v>2</v>
      </c>
      <c r="D843">
        <v>3</v>
      </c>
      <c r="E843" t="s">
        <v>213</v>
      </c>
      <c r="F843" t="s">
        <v>224</v>
      </c>
      <c r="G843" t="s">
        <v>374</v>
      </c>
      <c r="H843" t="s">
        <v>375</v>
      </c>
      <c r="I843" t="s">
        <v>376</v>
      </c>
      <c r="J843" t="s">
        <v>53</v>
      </c>
      <c r="K843" s="12">
        <v>4</v>
      </c>
      <c r="N843" s="24">
        <v>10.7</v>
      </c>
      <c r="O843" s="12">
        <v>5</v>
      </c>
      <c r="R843" s="32">
        <v>7.7</v>
      </c>
      <c r="S843" t="s">
        <v>52</v>
      </c>
      <c r="U843">
        <v>0</v>
      </c>
      <c r="V843" t="s">
        <v>379</v>
      </c>
      <c r="W843" t="s">
        <v>365</v>
      </c>
      <c r="X843" s="31" t="s">
        <v>383</v>
      </c>
      <c r="Y843" s="4" t="s">
        <v>365</v>
      </c>
      <c r="Z843" s="31" t="s">
        <v>384</v>
      </c>
      <c r="AA843" s="8" t="s">
        <v>404</v>
      </c>
      <c r="AC843" s="8" t="s">
        <v>406</v>
      </c>
    </row>
    <row r="844" spans="1:29" x14ac:dyDescent="0.25">
      <c r="A844">
        <v>73</v>
      </c>
      <c r="B844" t="s">
        <v>358</v>
      </c>
      <c r="C844">
        <v>2</v>
      </c>
      <c r="D844">
        <v>3</v>
      </c>
      <c r="E844" t="s">
        <v>213</v>
      </c>
      <c r="F844" t="s">
        <v>224</v>
      </c>
      <c r="G844" t="s">
        <v>374</v>
      </c>
      <c r="H844" t="s">
        <v>375</v>
      </c>
      <c r="I844" t="s">
        <v>376</v>
      </c>
      <c r="J844" t="s">
        <v>53</v>
      </c>
      <c r="K844" s="12">
        <v>4</v>
      </c>
      <c r="N844" s="24">
        <v>10.7</v>
      </c>
      <c r="O844" s="12">
        <v>6</v>
      </c>
      <c r="R844" s="32">
        <v>7.8</v>
      </c>
      <c r="S844" t="s">
        <v>52</v>
      </c>
      <c r="U844">
        <v>0</v>
      </c>
      <c r="V844" t="s">
        <v>379</v>
      </c>
      <c r="W844" t="s">
        <v>365</v>
      </c>
      <c r="X844" s="31" t="s">
        <v>384</v>
      </c>
      <c r="Y844" s="4" t="s">
        <v>365</v>
      </c>
      <c r="Z844" s="31" t="s">
        <v>400</v>
      </c>
      <c r="AA844" s="8" t="s">
        <v>404</v>
      </c>
      <c r="AC844" s="8" t="s">
        <v>406</v>
      </c>
    </row>
    <row r="845" spans="1:29" x14ac:dyDescent="0.25">
      <c r="A845">
        <v>73</v>
      </c>
      <c r="B845" t="s">
        <v>358</v>
      </c>
      <c r="C845">
        <v>2</v>
      </c>
      <c r="D845">
        <v>3</v>
      </c>
      <c r="E845" t="s">
        <v>213</v>
      </c>
      <c r="F845" t="s">
        <v>224</v>
      </c>
      <c r="G845" t="s">
        <v>374</v>
      </c>
      <c r="H845" t="s">
        <v>375</v>
      </c>
      <c r="I845" t="s">
        <v>376</v>
      </c>
      <c r="J845" t="s">
        <v>53</v>
      </c>
      <c r="K845" s="12">
        <v>7</v>
      </c>
      <c r="N845" s="24">
        <v>8.6999999999999993</v>
      </c>
      <c r="O845" s="12">
        <v>8</v>
      </c>
      <c r="R845" s="32">
        <v>7.5</v>
      </c>
      <c r="S845" t="s">
        <v>52</v>
      </c>
      <c r="U845">
        <v>0</v>
      </c>
      <c r="V845" t="s">
        <v>379</v>
      </c>
      <c r="W845" t="s">
        <v>369</v>
      </c>
      <c r="X845" t="s">
        <v>389</v>
      </c>
      <c r="Y845" s="4" t="s">
        <v>369</v>
      </c>
      <c r="Z845" s="31" t="s">
        <v>390</v>
      </c>
      <c r="AA845" s="8" t="s">
        <v>404</v>
      </c>
      <c r="AC845" s="8" t="s">
        <v>406</v>
      </c>
    </row>
    <row r="846" spans="1:29" x14ac:dyDescent="0.25">
      <c r="A846">
        <v>73</v>
      </c>
      <c r="B846" t="s">
        <v>358</v>
      </c>
      <c r="C846">
        <v>2</v>
      </c>
      <c r="D846">
        <v>3</v>
      </c>
      <c r="E846" t="s">
        <v>213</v>
      </c>
      <c r="F846" t="s">
        <v>224</v>
      </c>
      <c r="G846" t="s">
        <v>374</v>
      </c>
      <c r="H846" t="s">
        <v>375</v>
      </c>
      <c r="I846" t="s">
        <v>376</v>
      </c>
      <c r="J846" t="s">
        <v>53</v>
      </c>
      <c r="K846" s="12">
        <v>7</v>
      </c>
      <c r="N846" s="24">
        <v>8.6999999999999993</v>
      </c>
      <c r="O846" s="12">
        <v>9</v>
      </c>
      <c r="R846" s="32">
        <v>6.9</v>
      </c>
      <c r="S846" t="s">
        <v>52</v>
      </c>
      <c r="U846">
        <v>0</v>
      </c>
      <c r="V846" t="s">
        <v>379</v>
      </c>
      <c r="W846" t="s">
        <v>369</v>
      </c>
      <c r="X846" t="s">
        <v>389</v>
      </c>
      <c r="Y846" s="4" t="s">
        <v>369</v>
      </c>
      <c r="Z846" s="31" t="s">
        <v>391</v>
      </c>
      <c r="AA846" s="8" t="s">
        <v>404</v>
      </c>
      <c r="AC846" s="8" t="s">
        <v>406</v>
      </c>
    </row>
    <row r="847" spans="1:29" x14ac:dyDescent="0.25">
      <c r="A847">
        <v>73</v>
      </c>
      <c r="B847" t="s">
        <v>358</v>
      </c>
      <c r="C847">
        <v>2</v>
      </c>
      <c r="D847">
        <v>3</v>
      </c>
      <c r="E847" t="s">
        <v>213</v>
      </c>
      <c r="F847" t="s">
        <v>224</v>
      </c>
      <c r="G847" t="s">
        <v>374</v>
      </c>
      <c r="H847" t="s">
        <v>375</v>
      </c>
      <c r="I847" t="s">
        <v>376</v>
      </c>
      <c r="J847" t="s">
        <v>53</v>
      </c>
      <c r="K847" s="12">
        <v>7</v>
      </c>
      <c r="N847" s="24">
        <v>8.6999999999999993</v>
      </c>
      <c r="O847" s="12">
        <v>10</v>
      </c>
      <c r="R847" s="32">
        <v>6.6</v>
      </c>
      <c r="S847" t="s">
        <v>52</v>
      </c>
      <c r="U847">
        <v>0</v>
      </c>
      <c r="V847" t="s">
        <v>379</v>
      </c>
      <c r="W847" t="s">
        <v>369</v>
      </c>
      <c r="X847" t="s">
        <v>389</v>
      </c>
      <c r="Y847" s="4" t="s">
        <v>369</v>
      </c>
      <c r="Z847" s="31" t="s">
        <v>401</v>
      </c>
      <c r="AA847" s="8" t="s">
        <v>404</v>
      </c>
      <c r="AC847" s="8" t="s">
        <v>406</v>
      </c>
    </row>
    <row r="848" spans="1:29" x14ac:dyDescent="0.25">
      <c r="A848">
        <v>73</v>
      </c>
      <c r="B848" t="s">
        <v>358</v>
      </c>
      <c r="C848">
        <v>2</v>
      </c>
      <c r="D848">
        <v>3</v>
      </c>
      <c r="E848" t="s">
        <v>213</v>
      </c>
      <c r="F848" t="s">
        <v>224</v>
      </c>
      <c r="G848" t="s">
        <v>374</v>
      </c>
      <c r="H848" t="s">
        <v>375</v>
      </c>
      <c r="I848" t="s">
        <v>376</v>
      </c>
      <c r="J848" t="s">
        <v>53</v>
      </c>
      <c r="K848" s="12">
        <v>8</v>
      </c>
      <c r="N848" s="24">
        <v>7.5</v>
      </c>
      <c r="O848" s="12">
        <v>9</v>
      </c>
      <c r="R848" s="32">
        <v>6.9</v>
      </c>
      <c r="S848" t="s">
        <v>52</v>
      </c>
      <c r="U848">
        <v>0</v>
      </c>
      <c r="V848" t="s">
        <v>379</v>
      </c>
      <c r="W848" t="s">
        <v>369</v>
      </c>
      <c r="X848" s="31" t="s">
        <v>390</v>
      </c>
      <c r="Y848" s="4" t="s">
        <v>369</v>
      </c>
      <c r="Z848" s="31" t="s">
        <v>391</v>
      </c>
      <c r="AA848" s="8" t="s">
        <v>404</v>
      </c>
      <c r="AC848" s="8" t="s">
        <v>406</v>
      </c>
    </row>
    <row r="849" spans="1:38" x14ac:dyDescent="0.25">
      <c r="A849">
        <v>73</v>
      </c>
      <c r="B849" t="s">
        <v>358</v>
      </c>
      <c r="C849">
        <v>2</v>
      </c>
      <c r="D849">
        <v>3</v>
      </c>
      <c r="E849" t="s">
        <v>213</v>
      </c>
      <c r="F849" t="s">
        <v>224</v>
      </c>
      <c r="G849" t="s">
        <v>374</v>
      </c>
      <c r="H849" t="s">
        <v>375</v>
      </c>
      <c r="I849" t="s">
        <v>376</v>
      </c>
      <c r="J849" t="s">
        <v>53</v>
      </c>
      <c r="K849" s="12">
        <v>8</v>
      </c>
      <c r="N849" s="24">
        <v>7.5</v>
      </c>
      <c r="O849" s="12">
        <v>10</v>
      </c>
      <c r="R849" s="32">
        <v>6.6</v>
      </c>
      <c r="S849" t="s">
        <v>52</v>
      </c>
      <c r="U849">
        <v>0</v>
      </c>
      <c r="V849" t="s">
        <v>379</v>
      </c>
      <c r="W849" t="s">
        <v>369</v>
      </c>
      <c r="X849" s="31" t="s">
        <v>390</v>
      </c>
      <c r="Y849" s="4" t="s">
        <v>369</v>
      </c>
      <c r="Z849" s="31" t="s">
        <v>401</v>
      </c>
      <c r="AA849" s="8" t="s">
        <v>404</v>
      </c>
      <c r="AC849" s="8" t="s">
        <v>406</v>
      </c>
    </row>
    <row r="850" spans="1:38" x14ac:dyDescent="0.25">
      <c r="A850">
        <v>73</v>
      </c>
      <c r="B850" t="s">
        <v>358</v>
      </c>
      <c r="C850">
        <v>2</v>
      </c>
      <c r="D850">
        <v>3</v>
      </c>
      <c r="E850" t="s">
        <v>213</v>
      </c>
      <c r="F850" t="s">
        <v>224</v>
      </c>
      <c r="G850" t="s">
        <v>374</v>
      </c>
      <c r="H850" t="s">
        <v>375</v>
      </c>
      <c r="I850" t="s">
        <v>376</v>
      </c>
      <c r="J850" t="s">
        <v>53</v>
      </c>
      <c r="K850" s="12">
        <v>9</v>
      </c>
      <c r="N850" s="24">
        <v>6.9</v>
      </c>
      <c r="O850" s="12">
        <v>10</v>
      </c>
      <c r="R850" s="32">
        <v>6.6</v>
      </c>
      <c r="S850" t="s">
        <v>52</v>
      </c>
      <c r="U850">
        <v>0</v>
      </c>
      <c r="V850" t="s">
        <v>379</v>
      </c>
      <c r="W850" t="s">
        <v>369</v>
      </c>
      <c r="X850" s="31" t="s">
        <v>391</v>
      </c>
      <c r="Y850" s="4" t="s">
        <v>369</v>
      </c>
      <c r="Z850" s="31" t="s">
        <v>401</v>
      </c>
      <c r="AA850" s="8" t="s">
        <v>404</v>
      </c>
      <c r="AC850" s="8" t="s">
        <v>406</v>
      </c>
    </row>
    <row r="851" spans="1:38" x14ac:dyDescent="0.25">
      <c r="A851"/>
      <c r="B851"/>
      <c r="R851" s="32"/>
    </row>
    <row r="852" spans="1:38" s="4" customFormat="1" x14ac:dyDescent="0.25">
      <c r="A852" s="4">
        <v>74</v>
      </c>
      <c r="B852" s="4" t="s">
        <v>412</v>
      </c>
      <c r="C852" s="4">
        <v>1</v>
      </c>
      <c r="D852" s="4">
        <v>0</v>
      </c>
      <c r="E852" s="4" t="s">
        <v>213</v>
      </c>
      <c r="F852" s="4" t="s">
        <v>224</v>
      </c>
      <c r="G852" s="4" t="s">
        <v>429</v>
      </c>
      <c r="H852" s="4" t="s">
        <v>312</v>
      </c>
      <c r="I852" s="4" t="s">
        <v>430</v>
      </c>
      <c r="J852" s="4" t="s">
        <v>53</v>
      </c>
      <c r="K852" s="12">
        <v>0</v>
      </c>
      <c r="N852" s="33">
        <v>23.6</v>
      </c>
      <c r="O852" s="12">
        <v>1</v>
      </c>
      <c r="R852" s="36">
        <v>4.5999999999999996</v>
      </c>
      <c r="S852" s="4">
        <v>0.05</v>
      </c>
      <c r="U852" s="4">
        <v>1</v>
      </c>
      <c r="V852" s="4" t="s">
        <v>431</v>
      </c>
      <c r="W852" s="4" t="s">
        <v>203</v>
      </c>
      <c r="X852" s="4" t="s">
        <v>219</v>
      </c>
      <c r="Y852" s="37" t="s">
        <v>466</v>
      </c>
      <c r="Z852" s="37" t="s">
        <v>446</v>
      </c>
      <c r="AA852" s="38" t="s">
        <v>523</v>
      </c>
      <c r="AB852" s="39"/>
      <c r="AC852" s="38" t="s">
        <v>522</v>
      </c>
      <c r="AD852" s="39"/>
      <c r="AE852" s="39"/>
      <c r="AF852" s="39"/>
      <c r="AG852" s="39"/>
      <c r="AH852" s="39"/>
      <c r="AI852" s="39"/>
      <c r="AJ852" s="39"/>
      <c r="AK852" s="39"/>
      <c r="AL852" s="39"/>
    </row>
    <row r="853" spans="1:38" s="4" customFormat="1" x14ac:dyDescent="0.25">
      <c r="A853" s="4">
        <v>74</v>
      </c>
      <c r="B853" s="4" t="s">
        <v>412</v>
      </c>
      <c r="C853" s="4">
        <v>1</v>
      </c>
      <c r="D853" s="4">
        <v>0</v>
      </c>
      <c r="E853" s="4" t="s">
        <v>213</v>
      </c>
      <c r="F853" s="4" t="s">
        <v>224</v>
      </c>
      <c r="G853" s="4" t="s">
        <v>429</v>
      </c>
      <c r="H853" s="4" t="s">
        <v>312</v>
      </c>
      <c r="I853" s="4" t="s">
        <v>430</v>
      </c>
      <c r="J853" s="4" t="s">
        <v>217</v>
      </c>
      <c r="K853" s="12">
        <v>0</v>
      </c>
      <c r="N853" s="33">
        <v>2.7</v>
      </c>
      <c r="O853" s="12">
        <v>1</v>
      </c>
      <c r="R853" s="36">
        <v>2.8</v>
      </c>
      <c r="S853" s="4">
        <v>0.05</v>
      </c>
      <c r="U853" s="4">
        <v>1</v>
      </c>
      <c r="V853" s="4" t="s">
        <v>431</v>
      </c>
      <c r="W853" s="4" t="s">
        <v>203</v>
      </c>
      <c r="X853" s="4" t="s">
        <v>219</v>
      </c>
      <c r="Y853" s="37" t="s">
        <v>466</v>
      </c>
      <c r="Z853" s="37" t="s">
        <v>446</v>
      </c>
      <c r="AA853" s="8" t="s">
        <v>523</v>
      </c>
      <c r="AC853" s="35" t="s">
        <v>522</v>
      </c>
    </row>
    <row r="854" spans="1:38" s="4" customFormat="1" x14ac:dyDescent="0.25">
      <c r="A854" s="4">
        <v>74</v>
      </c>
      <c r="B854" s="4" t="s">
        <v>412</v>
      </c>
      <c r="C854" s="4">
        <v>1</v>
      </c>
      <c r="D854" s="4">
        <v>0</v>
      </c>
      <c r="E854" s="4" t="s">
        <v>213</v>
      </c>
      <c r="F854" s="4" t="s">
        <v>224</v>
      </c>
      <c r="G854" s="4" t="s">
        <v>429</v>
      </c>
      <c r="H854" s="4" t="s">
        <v>312</v>
      </c>
      <c r="I854" s="4" t="s">
        <v>430</v>
      </c>
      <c r="J854" s="4" t="s">
        <v>53</v>
      </c>
      <c r="K854" s="12">
        <v>0</v>
      </c>
      <c r="N854" s="33">
        <v>23.6</v>
      </c>
      <c r="O854" s="12">
        <v>2</v>
      </c>
      <c r="R854" s="36">
        <v>4.4000000000000004</v>
      </c>
      <c r="S854" s="4">
        <v>0.05</v>
      </c>
      <c r="U854" s="4">
        <v>1</v>
      </c>
      <c r="V854" s="4" t="s">
        <v>431</v>
      </c>
      <c r="W854" s="4" t="s">
        <v>203</v>
      </c>
      <c r="X854" s="4" t="s">
        <v>219</v>
      </c>
      <c r="Y854" s="4" t="s">
        <v>443</v>
      </c>
      <c r="Z854" s="4" t="s">
        <v>447</v>
      </c>
      <c r="AA854" s="8" t="s">
        <v>523</v>
      </c>
      <c r="AC854" s="35" t="s">
        <v>522</v>
      </c>
    </row>
    <row r="855" spans="1:38" s="4" customFormat="1" x14ac:dyDescent="0.25">
      <c r="A855" s="4">
        <v>74</v>
      </c>
      <c r="B855" s="4" t="s">
        <v>412</v>
      </c>
      <c r="C855" s="4">
        <v>1</v>
      </c>
      <c r="D855" s="4">
        <v>0</v>
      </c>
      <c r="E855" s="4" t="s">
        <v>213</v>
      </c>
      <c r="F855" s="4" t="s">
        <v>224</v>
      </c>
      <c r="G855" s="4" t="s">
        <v>429</v>
      </c>
      <c r="H855" s="4" t="s">
        <v>312</v>
      </c>
      <c r="I855" s="4" t="s">
        <v>430</v>
      </c>
      <c r="J855" s="4" t="s">
        <v>217</v>
      </c>
      <c r="K855" s="12">
        <v>0</v>
      </c>
      <c r="N855" s="33">
        <v>2.7</v>
      </c>
      <c r="O855" s="12">
        <v>2</v>
      </c>
      <c r="R855" s="36">
        <v>2.7</v>
      </c>
      <c r="S855" s="4">
        <v>0.05</v>
      </c>
      <c r="U855" s="4">
        <v>1</v>
      </c>
      <c r="V855" s="4" t="s">
        <v>431</v>
      </c>
      <c r="W855" s="4" t="s">
        <v>203</v>
      </c>
      <c r="X855" s="4" t="s">
        <v>219</v>
      </c>
      <c r="Y855" s="4" t="s">
        <v>443</v>
      </c>
      <c r="Z855" s="4" t="s">
        <v>447</v>
      </c>
      <c r="AA855" s="8" t="s">
        <v>523</v>
      </c>
      <c r="AC855" s="35" t="s">
        <v>522</v>
      </c>
    </row>
    <row r="856" spans="1:38" s="4" customFormat="1" x14ac:dyDescent="0.25">
      <c r="A856" s="4">
        <v>74</v>
      </c>
      <c r="B856" s="4" t="s">
        <v>412</v>
      </c>
      <c r="C856" s="4">
        <v>1</v>
      </c>
      <c r="D856" s="4">
        <v>0</v>
      </c>
      <c r="E856" s="4" t="s">
        <v>213</v>
      </c>
      <c r="F856" s="4" t="s">
        <v>224</v>
      </c>
      <c r="G856" s="4" t="s">
        <v>429</v>
      </c>
      <c r="H856" s="4" t="s">
        <v>312</v>
      </c>
      <c r="I856" s="4" t="s">
        <v>430</v>
      </c>
      <c r="J856" s="4" t="s">
        <v>53</v>
      </c>
      <c r="K856" s="12">
        <v>0</v>
      </c>
      <c r="N856" s="33">
        <v>23.6</v>
      </c>
      <c r="O856" s="12">
        <v>3</v>
      </c>
      <c r="R856" s="36">
        <v>3.2</v>
      </c>
      <c r="S856" s="4">
        <v>0.05</v>
      </c>
      <c r="U856" s="4">
        <v>1</v>
      </c>
      <c r="V856" s="4" t="s">
        <v>431</v>
      </c>
      <c r="W856" s="4" t="s">
        <v>203</v>
      </c>
      <c r="X856" s="4" t="s">
        <v>219</v>
      </c>
      <c r="Y856" s="4" t="s">
        <v>444</v>
      </c>
      <c r="Z856" s="4" t="s">
        <v>448</v>
      </c>
      <c r="AA856" s="8" t="s">
        <v>523</v>
      </c>
      <c r="AC856" s="35" t="s">
        <v>522</v>
      </c>
    </row>
    <row r="857" spans="1:38" s="4" customFormat="1" x14ac:dyDescent="0.25">
      <c r="A857" s="4">
        <v>74</v>
      </c>
      <c r="B857" s="4" t="s">
        <v>412</v>
      </c>
      <c r="C857" s="4">
        <v>1</v>
      </c>
      <c r="D857" s="4">
        <v>0</v>
      </c>
      <c r="E857" s="4" t="s">
        <v>213</v>
      </c>
      <c r="F857" s="4" t="s">
        <v>224</v>
      </c>
      <c r="G857" s="4" t="s">
        <v>429</v>
      </c>
      <c r="H857" s="4" t="s">
        <v>312</v>
      </c>
      <c r="I857" s="4" t="s">
        <v>430</v>
      </c>
      <c r="J857" s="4" t="s">
        <v>217</v>
      </c>
      <c r="K857" s="12">
        <v>0</v>
      </c>
      <c r="N857" s="33">
        <v>2.7</v>
      </c>
      <c r="O857" s="12">
        <v>3</v>
      </c>
      <c r="R857" s="36">
        <v>2.1</v>
      </c>
      <c r="S857" s="4">
        <v>0.05</v>
      </c>
      <c r="U857" s="4">
        <v>1</v>
      </c>
      <c r="V857" s="4" t="s">
        <v>431</v>
      </c>
      <c r="W857" s="4" t="s">
        <v>203</v>
      </c>
      <c r="X857" s="4" t="s">
        <v>219</v>
      </c>
      <c r="Y857" s="4" t="s">
        <v>444</v>
      </c>
      <c r="Z857" s="4" t="s">
        <v>448</v>
      </c>
      <c r="AA857" s="8" t="s">
        <v>523</v>
      </c>
      <c r="AC857" s="35" t="s">
        <v>522</v>
      </c>
    </row>
    <row r="858" spans="1:38" s="4" customFormat="1" x14ac:dyDescent="0.25">
      <c r="A858" s="4">
        <v>74</v>
      </c>
      <c r="B858" s="4" t="s">
        <v>412</v>
      </c>
      <c r="C858" s="4">
        <v>1</v>
      </c>
      <c r="D858" s="4">
        <v>0</v>
      </c>
      <c r="E858" s="4" t="s">
        <v>213</v>
      </c>
      <c r="F858" s="4" t="s">
        <v>224</v>
      </c>
      <c r="G858" s="4" t="s">
        <v>429</v>
      </c>
      <c r="H858" s="4" t="s">
        <v>312</v>
      </c>
      <c r="I858" s="4" t="s">
        <v>430</v>
      </c>
      <c r="J858" s="4" t="s">
        <v>53</v>
      </c>
      <c r="K858" s="12">
        <v>0</v>
      </c>
      <c r="N858" s="33">
        <v>23.6</v>
      </c>
      <c r="O858" s="12">
        <v>4</v>
      </c>
      <c r="R858" s="36">
        <v>14.4</v>
      </c>
      <c r="S858" s="4" t="s">
        <v>52</v>
      </c>
      <c r="U858" s="4">
        <v>0</v>
      </c>
      <c r="V858" s="4" t="s">
        <v>431</v>
      </c>
      <c r="W858" s="4" t="s">
        <v>203</v>
      </c>
      <c r="X858" s="4" t="s">
        <v>219</v>
      </c>
      <c r="Y858" s="4" t="s">
        <v>445</v>
      </c>
      <c r="Z858" s="4" t="s">
        <v>449</v>
      </c>
      <c r="AA858" s="8" t="s">
        <v>523</v>
      </c>
      <c r="AC858" s="35" t="s">
        <v>522</v>
      </c>
    </row>
    <row r="859" spans="1:38" s="4" customFormat="1" x14ac:dyDescent="0.25">
      <c r="A859" s="4">
        <v>74</v>
      </c>
      <c r="B859" s="4" t="s">
        <v>412</v>
      </c>
      <c r="C859" s="4">
        <v>1</v>
      </c>
      <c r="D859" s="4">
        <v>0</v>
      </c>
      <c r="E859" s="4" t="s">
        <v>213</v>
      </c>
      <c r="F859" s="4" t="s">
        <v>224</v>
      </c>
      <c r="G859" s="4" t="s">
        <v>429</v>
      </c>
      <c r="H859" s="4" t="s">
        <v>312</v>
      </c>
      <c r="I859" s="4" t="s">
        <v>430</v>
      </c>
      <c r="J859" s="4" t="s">
        <v>217</v>
      </c>
      <c r="K859" s="12">
        <v>0</v>
      </c>
      <c r="N859" s="33">
        <v>2.7</v>
      </c>
      <c r="O859" s="12">
        <v>4</v>
      </c>
      <c r="R859" s="36">
        <v>5.9</v>
      </c>
      <c r="S859" s="4" t="s">
        <v>52</v>
      </c>
      <c r="U859" s="4">
        <v>0</v>
      </c>
      <c r="V859" s="4" t="s">
        <v>431</v>
      </c>
      <c r="W859" s="4" t="s">
        <v>203</v>
      </c>
      <c r="X859" s="4" t="s">
        <v>219</v>
      </c>
      <c r="Y859" s="4" t="s">
        <v>445</v>
      </c>
      <c r="Z859" s="4" t="s">
        <v>449</v>
      </c>
      <c r="AA859" s="8" t="s">
        <v>523</v>
      </c>
      <c r="AC859" s="35" t="s">
        <v>522</v>
      </c>
    </row>
    <row r="860" spans="1:38" s="4" customFormat="1" x14ac:dyDescent="0.25">
      <c r="A860" s="4">
        <v>74</v>
      </c>
      <c r="B860" s="4" t="s">
        <v>412</v>
      </c>
      <c r="C860" s="4">
        <v>1</v>
      </c>
      <c r="D860" s="4">
        <v>0</v>
      </c>
      <c r="E860" s="4" t="s">
        <v>213</v>
      </c>
      <c r="F860" s="4" t="s">
        <v>224</v>
      </c>
      <c r="G860" s="4" t="s">
        <v>429</v>
      </c>
      <c r="H860" s="4" t="s">
        <v>312</v>
      </c>
      <c r="I860" s="4" t="s">
        <v>430</v>
      </c>
      <c r="J860" s="4" t="s">
        <v>53</v>
      </c>
      <c r="K860" s="12">
        <v>0</v>
      </c>
      <c r="N860" s="33">
        <v>23.6</v>
      </c>
      <c r="O860" s="12">
        <v>5</v>
      </c>
      <c r="R860" s="36">
        <v>1.3</v>
      </c>
      <c r="S860" s="4">
        <v>0.05</v>
      </c>
      <c r="U860" s="4">
        <v>1</v>
      </c>
      <c r="V860" s="4" t="s">
        <v>431</v>
      </c>
      <c r="W860" s="4" t="s">
        <v>203</v>
      </c>
      <c r="X860" s="4" t="s">
        <v>219</v>
      </c>
      <c r="Y860" s="4" t="s">
        <v>455</v>
      </c>
      <c r="Z860" s="4" t="s">
        <v>456</v>
      </c>
      <c r="AA860" s="8" t="s">
        <v>523</v>
      </c>
      <c r="AC860" s="35" t="s">
        <v>522</v>
      </c>
    </row>
    <row r="861" spans="1:38" s="4" customFormat="1" x14ac:dyDescent="0.25">
      <c r="A861" s="4">
        <v>74</v>
      </c>
      <c r="B861" s="4" t="s">
        <v>412</v>
      </c>
      <c r="C861" s="4">
        <v>1</v>
      </c>
      <c r="D861" s="4">
        <v>0</v>
      </c>
      <c r="E861" s="4" t="s">
        <v>213</v>
      </c>
      <c r="F861" s="4" t="s">
        <v>224</v>
      </c>
      <c r="G861" s="4" t="s">
        <v>429</v>
      </c>
      <c r="H861" s="4" t="s">
        <v>312</v>
      </c>
      <c r="I861" s="4" t="s">
        <v>430</v>
      </c>
      <c r="J861" s="4" t="s">
        <v>217</v>
      </c>
      <c r="K861" s="12">
        <v>0</v>
      </c>
      <c r="N861" s="33">
        <v>2.7</v>
      </c>
      <c r="O861" s="12">
        <v>5</v>
      </c>
      <c r="R861" s="36">
        <v>1.3</v>
      </c>
      <c r="S861" s="4">
        <v>0.05</v>
      </c>
      <c r="U861" s="4">
        <v>1</v>
      </c>
      <c r="V861" s="4" t="s">
        <v>431</v>
      </c>
      <c r="W861" s="4" t="s">
        <v>203</v>
      </c>
      <c r="X861" s="4" t="s">
        <v>219</v>
      </c>
      <c r="Y861" s="4" t="s">
        <v>455</v>
      </c>
      <c r="Z861" s="4" t="s">
        <v>456</v>
      </c>
      <c r="AA861" s="8" t="s">
        <v>523</v>
      </c>
      <c r="AC861" s="35" t="s">
        <v>522</v>
      </c>
    </row>
    <row r="862" spans="1:38" s="4" customFormat="1" x14ac:dyDescent="0.25">
      <c r="A862" s="4">
        <v>74</v>
      </c>
      <c r="B862" s="4" t="s">
        <v>412</v>
      </c>
      <c r="C862" s="4">
        <v>1</v>
      </c>
      <c r="D862" s="4">
        <v>0</v>
      </c>
      <c r="E862" s="4" t="s">
        <v>213</v>
      </c>
      <c r="F862" s="4" t="s">
        <v>224</v>
      </c>
      <c r="G862" s="4" t="s">
        <v>429</v>
      </c>
      <c r="H862" s="4" t="s">
        <v>312</v>
      </c>
      <c r="I862" s="4" t="s">
        <v>430</v>
      </c>
      <c r="J862" s="4" t="s">
        <v>53</v>
      </c>
      <c r="K862" s="12">
        <v>0</v>
      </c>
      <c r="N862" s="33">
        <v>23.6</v>
      </c>
      <c r="O862" s="12">
        <v>6</v>
      </c>
      <c r="R862" s="36">
        <v>5</v>
      </c>
      <c r="S862" s="4">
        <v>0.05</v>
      </c>
      <c r="U862" s="4">
        <v>1</v>
      </c>
      <c r="V862" s="4" t="s">
        <v>431</v>
      </c>
      <c r="W862" s="4" t="s">
        <v>203</v>
      </c>
      <c r="X862" s="4" t="s">
        <v>219</v>
      </c>
      <c r="Y862" s="4" t="s">
        <v>457</v>
      </c>
      <c r="Z862" s="4" t="s">
        <v>458</v>
      </c>
      <c r="AA862" s="8" t="s">
        <v>523</v>
      </c>
      <c r="AC862" s="35" t="s">
        <v>522</v>
      </c>
    </row>
    <row r="863" spans="1:38" s="4" customFormat="1" x14ac:dyDescent="0.25">
      <c r="A863" s="4">
        <v>74</v>
      </c>
      <c r="B863" s="4" t="s">
        <v>412</v>
      </c>
      <c r="C863" s="4">
        <v>1</v>
      </c>
      <c r="D863" s="4">
        <v>0</v>
      </c>
      <c r="E863" s="4" t="s">
        <v>213</v>
      </c>
      <c r="F863" s="4" t="s">
        <v>224</v>
      </c>
      <c r="G863" s="4" t="s">
        <v>429</v>
      </c>
      <c r="H863" s="4" t="s">
        <v>312</v>
      </c>
      <c r="I863" s="4" t="s">
        <v>430</v>
      </c>
      <c r="J863" s="4" t="s">
        <v>217</v>
      </c>
      <c r="K863" s="12">
        <v>0</v>
      </c>
      <c r="N863" s="33">
        <v>2.7</v>
      </c>
      <c r="O863" s="12">
        <v>6</v>
      </c>
      <c r="R863" s="36">
        <v>1.3</v>
      </c>
      <c r="S863" s="4">
        <v>0.05</v>
      </c>
      <c r="U863" s="4">
        <v>1</v>
      </c>
      <c r="V863" s="4" t="s">
        <v>431</v>
      </c>
      <c r="W863" s="4" t="s">
        <v>203</v>
      </c>
      <c r="X863" s="4" t="s">
        <v>219</v>
      </c>
      <c r="Y863" s="4" t="s">
        <v>457</v>
      </c>
      <c r="Z863" s="4" t="s">
        <v>458</v>
      </c>
      <c r="AA863" s="8" t="s">
        <v>523</v>
      </c>
      <c r="AC863" s="35" t="s">
        <v>522</v>
      </c>
    </row>
    <row r="864" spans="1:38" s="4" customFormat="1" x14ac:dyDescent="0.25">
      <c r="A864" s="4">
        <v>74</v>
      </c>
      <c r="B864" s="4" t="s">
        <v>412</v>
      </c>
      <c r="C864" s="4">
        <v>1</v>
      </c>
      <c r="D864" s="4">
        <v>0</v>
      </c>
      <c r="E864" s="4" t="s">
        <v>213</v>
      </c>
      <c r="F864" s="4" t="s">
        <v>224</v>
      </c>
      <c r="G864" s="4" t="s">
        <v>429</v>
      </c>
      <c r="H864" s="4" t="s">
        <v>312</v>
      </c>
      <c r="I864" s="4" t="s">
        <v>430</v>
      </c>
      <c r="J864" s="4" t="s">
        <v>53</v>
      </c>
      <c r="K864" s="12">
        <v>0</v>
      </c>
      <c r="N864" s="33">
        <v>23.6</v>
      </c>
      <c r="O864" s="12">
        <v>7</v>
      </c>
      <c r="R864" s="36">
        <v>4.5999999999999996</v>
      </c>
      <c r="S864" s="4">
        <v>0.05</v>
      </c>
      <c r="U864" s="4">
        <v>1</v>
      </c>
      <c r="V864" s="4" t="s">
        <v>431</v>
      </c>
      <c r="W864" s="4" t="s">
        <v>203</v>
      </c>
      <c r="X864" s="4" t="s">
        <v>219</v>
      </c>
      <c r="Y864" s="4" t="s">
        <v>459</v>
      </c>
      <c r="Z864" s="4" t="s">
        <v>460</v>
      </c>
      <c r="AA864" s="8" t="s">
        <v>523</v>
      </c>
      <c r="AC864" s="35" t="s">
        <v>522</v>
      </c>
    </row>
    <row r="865" spans="1:29" s="4" customFormat="1" x14ac:dyDescent="0.25">
      <c r="A865" s="4">
        <v>74</v>
      </c>
      <c r="B865" s="4" t="s">
        <v>412</v>
      </c>
      <c r="C865" s="4">
        <v>1</v>
      </c>
      <c r="D865" s="4">
        <v>0</v>
      </c>
      <c r="E865" s="4" t="s">
        <v>213</v>
      </c>
      <c r="F865" s="4" t="s">
        <v>224</v>
      </c>
      <c r="G865" s="4" t="s">
        <v>429</v>
      </c>
      <c r="H865" s="4" t="s">
        <v>312</v>
      </c>
      <c r="I865" s="4" t="s">
        <v>430</v>
      </c>
      <c r="J865" s="4" t="s">
        <v>217</v>
      </c>
      <c r="K865" s="12">
        <v>0</v>
      </c>
      <c r="N865" s="36">
        <v>2.7</v>
      </c>
      <c r="O865" s="12">
        <v>7</v>
      </c>
      <c r="R865" s="36">
        <v>2.2000000000000002</v>
      </c>
      <c r="S865" s="4">
        <v>0.05</v>
      </c>
      <c r="U865" s="4">
        <v>1</v>
      </c>
      <c r="V865" s="4" t="s">
        <v>431</v>
      </c>
      <c r="W865" s="4" t="s">
        <v>203</v>
      </c>
      <c r="X865" s="4" t="s">
        <v>219</v>
      </c>
      <c r="Y865" s="4" t="s">
        <v>459</v>
      </c>
      <c r="Z865" s="4" t="s">
        <v>460</v>
      </c>
      <c r="AA865" s="8" t="s">
        <v>523</v>
      </c>
      <c r="AC865" s="35" t="s">
        <v>522</v>
      </c>
    </row>
    <row r="866" spans="1:29" s="4" customFormat="1" x14ac:dyDescent="0.25">
      <c r="A866" s="4">
        <v>74</v>
      </c>
      <c r="B866" s="4" t="s">
        <v>412</v>
      </c>
      <c r="C866" s="4">
        <v>1</v>
      </c>
      <c r="D866" s="4">
        <v>0</v>
      </c>
      <c r="E866" s="4" t="s">
        <v>213</v>
      </c>
      <c r="F866" s="4" t="s">
        <v>224</v>
      </c>
      <c r="G866" s="4" t="s">
        <v>429</v>
      </c>
      <c r="H866" s="4" t="s">
        <v>312</v>
      </c>
      <c r="I866" s="4" t="s">
        <v>430</v>
      </c>
      <c r="J866" s="4" t="s">
        <v>53</v>
      </c>
      <c r="K866" s="12">
        <v>0</v>
      </c>
      <c r="N866" s="33">
        <v>23.6</v>
      </c>
      <c r="O866" s="12">
        <v>8</v>
      </c>
      <c r="R866" s="36">
        <v>11.2</v>
      </c>
      <c r="S866" s="4" t="s">
        <v>52</v>
      </c>
      <c r="U866" s="4">
        <v>0</v>
      </c>
      <c r="V866" s="4" t="s">
        <v>431</v>
      </c>
      <c r="W866" s="4" t="s">
        <v>203</v>
      </c>
      <c r="X866" s="4" t="s">
        <v>219</v>
      </c>
      <c r="Y866" s="4" t="s">
        <v>461</v>
      </c>
      <c r="Z866" s="4" t="s">
        <v>462</v>
      </c>
      <c r="AA866" s="8" t="s">
        <v>523</v>
      </c>
      <c r="AC866" s="35" t="s">
        <v>522</v>
      </c>
    </row>
    <row r="867" spans="1:29" s="4" customFormat="1" x14ac:dyDescent="0.25">
      <c r="A867" s="4">
        <v>74</v>
      </c>
      <c r="B867" s="4" t="s">
        <v>412</v>
      </c>
      <c r="C867" s="4">
        <v>1</v>
      </c>
      <c r="D867" s="4">
        <v>0</v>
      </c>
      <c r="E867" s="4" t="s">
        <v>213</v>
      </c>
      <c r="F867" s="4" t="s">
        <v>224</v>
      </c>
      <c r="G867" s="4" t="s">
        <v>429</v>
      </c>
      <c r="H867" s="4" t="s">
        <v>312</v>
      </c>
      <c r="I867" s="4" t="s">
        <v>430</v>
      </c>
      <c r="J867" s="4" t="s">
        <v>217</v>
      </c>
      <c r="K867" s="12">
        <v>0</v>
      </c>
      <c r="N867" s="33">
        <v>2.7</v>
      </c>
      <c r="O867" s="12">
        <v>8</v>
      </c>
      <c r="R867" s="36">
        <v>6.1</v>
      </c>
      <c r="S867" s="4" t="s">
        <v>52</v>
      </c>
      <c r="U867" s="4">
        <v>0</v>
      </c>
      <c r="V867" s="4" t="s">
        <v>431</v>
      </c>
      <c r="W867" s="4" t="s">
        <v>203</v>
      </c>
      <c r="X867" s="4" t="s">
        <v>219</v>
      </c>
      <c r="Y867" s="4" t="s">
        <v>461</v>
      </c>
      <c r="Z867" s="4" t="s">
        <v>462</v>
      </c>
      <c r="AA867" s="8" t="s">
        <v>523</v>
      </c>
      <c r="AC867" s="35" t="s">
        <v>522</v>
      </c>
    </row>
    <row r="868" spans="1:29" s="4" customFormat="1" x14ac:dyDescent="0.25">
      <c r="A868" s="4">
        <v>74</v>
      </c>
      <c r="B868" s="4" t="s">
        <v>412</v>
      </c>
      <c r="C868" s="4">
        <v>1</v>
      </c>
      <c r="D868" s="4">
        <v>0</v>
      </c>
      <c r="E868" s="4" t="s">
        <v>213</v>
      </c>
      <c r="F868" s="4" t="s">
        <v>224</v>
      </c>
      <c r="G868" s="4" t="s">
        <v>429</v>
      </c>
      <c r="H868" s="4" t="s">
        <v>312</v>
      </c>
      <c r="I868" s="4" t="s">
        <v>430</v>
      </c>
      <c r="J868" s="4" t="s">
        <v>53</v>
      </c>
      <c r="K868" s="12">
        <v>0</v>
      </c>
      <c r="N868" s="33">
        <v>23.6</v>
      </c>
      <c r="O868" s="12">
        <v>9</v>
      </c>
      <c r="R868" s="36">
        <v>5.7</v>
      </c>
      <c r="S868" s="4">
        <v>0.05</v>
      </c>
      <c r="U868" s="4">
        <v>1</v>
      </c>
      <c r="V868" s="4" t="s">
        <v>463</v>
      </c>
      <c r="W868" s="4" t="s">
        <v>203</v>
      </c>
      <c r="X868" s="4" t="s">
        <v>219</v>
      </c>
      <c r="Y868" s="4" t="s">
        <v>497</v>
      </c>
      <c r="Z868" s="4" t="s">
        <v>464</v>
      </c>
      <c r="AA868" s="8" t="s">
        <v>523</v>
      </c>
      <c r="AC868" s="35" t="s">
        <v>522</v>
      </c>
    </row>
    <row r="869" spans="1:29" s="4" customFormat="1" x14ac:dyDescent="0.25">
      <c r="A869" s="4">
        <v>74</v>
      </c>
      <c r="B869" s="4" t="s">
        <v>412</v>
      </c>
      <c r="C869" s="4">
        <v>1</v>
      </c>
      <c r="D869" s="4">
        <v>0</v>
      </c>
      <c r="E869" s="4" t="s">
        <v>213</v>
      </c>
      <c r="F869" s="4" t="s">
        <v>224</v>
      </c>
      <c r="G869" s="4" t="s">
        <v>429</v>
      </c>
      <c r="H869" s="4" t="s">
        <v>312</v>
      </c>
      <c r="I869" s="4" t="s">
        <v>430</v>
      </c>
      <c r="J869" s="4" t="s">
        <v>217</v>
      </c>
      <c r="K869" s="12">
        <v>0</v>
      </c>
      <c r="N869" s="33">
        <v>2.7</v>
      </c>
      <c r="O869" s="12">
        <v>9</v>
      </c>
      <c r="R869" s="36">
        <v>2.9</v>
      </c>
      <c r="S869" s="4">
        <v>0.05</v>
      </c>
      <c r="U869" s="4">
        <v>1</v>
      </c>
      <c r="V869" s="4" t="s">
        <v>463</v>
      </c>
      <c r="W869" s="4" t="s">
        <v>203</v>
      </c>
      <c r="X869" s="4" t="s">
        <v>219</v>
      </c>
      <c r="Y869" s="4" t="s">
        <v>497</v>
      </c>
      <c r="Z869" s="4" t="s">
        <v>464</v>
      </c>
      <c r="AA869" s="8" t="s">
        <v>523</v>
      </c>
      <c r="AC869" s="35" t="s">
        <v>522</v>
      </c>
    </row>
    <row r="870" spans="1:29" s="4" customFormat="1" x14ac:dyDescent="0.25">
      <c r="A870" s="4">
        <v>74</v>
      </c>
      <c r="B870" s="4" t="s">
        <v>412</v>
      </c>
      <c r="C870" s="4">
        <v>1</v>
      </c>
      <c r="D870" s="4">
        <v>0</v>
      </c>
      <c r="E870" s="4" t="s">
        <v>213</v>
      </c>
      <c r="F870" s="4" t="s">
        <v>224</v>
      </c>
      <c r="G870" s="4" t="s">
        <v>429</v>
      </c>
      <c r="H870" s="4" t="s">
        <v>312</v>
      </c>
      <c r="I870" s="4" t="s">
        <v>430</v>
      </c>
      <c r="J870" s="4" t="s">
        <v>53</v>
      </c>
      <c r="K870" s="12">
        <v>0</v>
      </c>
      <c r="N870" s="33">
        <v>23.6</v>
      </c>
      <c r="O870" s="12">
        <v>10</v>
      </c>
      <c r="R870" s="36">
        <v>12.2</v>
      </c>
      <c r="S870" s="4" t="s">
        <v>52</v>
      </c>
      <c r="U870" s="4">
        <v>0</v>
      </c>
      <c r="V870" s="4" t="s">
        <v>431</v>
      </c>
      <c r="W870" s="4" t="s">
        <v>203</v>
      </c>
      <c r="X870" s="4" t="s">
        <v>219</v>
      </c>
      <c r="Y870" s="4" t="s">
        <v>465</v>
      </c>
      <c r="Z870" s="4" t="s">
        <v>467</v>
      </c>
      <c r="AA870" s="8" t="s">
        <v>523</v>
      </c>
      <c r="AC870" s="35" t="s">
        <v>522</v>
      </c>
    </row>
    <row r="871" spans="1:29" s="4" customFormat="1" x14ac:dyDescent="0.25">
      <c r="A871" s="4">
        <v>74</v>
      </c>
      <c r="B871" s="4" t="s">
        <v>412</v>
      </c>
      <c r="C871" s="4">
        <v>1</v>
      </c>
      <c r="D871" s="4">
        <v>0</v>
      </c>
      <c r="E871" s="4" t="s">
        <v>213</v>
      </c>
      <c r="F871" s="4" t="s">
        <v>224</v>
      </c>
      <c r="G871" s="4" t="s">
        <v>429</v>
      </c>
      <c r="H871" s="4" t="s">
        <v>312</v>
      </c>
      <c r="I871" s="4" t="s">
        <v>430</v>
      </c>
      <c r="J871" s="4" t="s">
        <v>217</v>
      </c>
      <c r="K871" s="12">
        <v>0</v>
      </c>
      <c r="N871" s="33">
        <v>2.7</v>
      </c>
      <c r="O871" s="12">
        <v>10</v>
      </c>
      <c r="R871" s="36">
        <v>7.4</v>
      </c>
      <c r="S871" s="4" t="s">
        <v>52</v>
      </c>
      <c r="U871" s="4">
        <v>0</v>
      </c>
      <c r="V871" s="4" t="s">
        <v>431</v>
      </c>
      <c r="W871" s="4" t="s">
        <v>203</v>
      </c>
      <c r="X871" s="4" t="s">
        <v>219</v>
      </c>
      <c r="Y871" s="4" t="s">
        <v>465</v>
      </c>
      <c r="Z871" s="4" t="s">
        <v>467</v>
      </c>
      <c r="AA871" s="8" t="s">
        <v>523</v>
      </c>
      <c r="AC871" s="35" t="s">
        <v>522</v>
      </c>
    </row>
    <row r="872" spans="1:29" s="4" customFormat="1" x14ac:dyDescent="0.25">
      <c r="A872" s="4">
        <v>74</v>
      </c>
      <c r="B872" s="4" t="s">
        <v>412</v>
      </c>
      <c r="C872" s="4">
        <v>1</v>
      </c>
      <c r="D872" s="4">
        <v>0</v>
      </c>
      <c r="E872" s="4" t="s">
        <v>213</v>
      </c>
      <c r="F872" s="4" t="s">
        <v>224</v>
      </c>
      <c r="G872" s="4" t="s">
        <v>429</v>
      </c>
      <c r="H872" s="4" t="s">
        <v>312</v>
      </c>
      <c r="I872" s="4" t="s">
        <v>430</v>
      </c>
      <c r="J872" s="4" t="s">
        <v>53</v>
      </c>
      <c r="K872" s="12">
        <v>0</v>
      </c>
      <c r="N872" s="33">
        <v>23.6</v>
      </c>
      <c r="O872" s="12">
        <v>11</v>
      </c>
      <c r="R872" s="36">
        <v>21</v>
      </c>
      <c r="S872" s="4" t="s">
        <v>52</v>
      </c>
      <c r="U872" s="4">
        <v>0</v>
      </c>
      <c r="V872" s="4" t="s">
        <v>431</v>
      </c>
      <c r="W872" s="4" t="s">
        <v>203</v>
      </c>
      <c r="X872" s="4" t="s">
        <v>219</v>
      </c>
      <c r="Y872" s="4" t="s">
        <v>468</v>
      </c>
      <c r="Z872" s="4" t="s">
        <v>469</v>
      </c>
      <c r="AA872" s="8" t="s">
        <v>523</v>
      </c>
      <c r="AC872" s="35" t="s">
        <v>522</v>
      </c>
    </row>
    <row r="873" spans="1:29" s="4" customFormat="1" x14ac:dyDescent="0.25">
      <c r="A873" s="4">
        <v>74</v>
      </c>
      <c r="B873" s="4" t="s">
        <v>412</v>
      </c>
      <c r="C873" s="4">
        <v>1</v>
      </c>
      <c r="D873" s="4">
        <v>0</v>
      </c>
      <c r="E873" s="4" t="s">
        <v>213</v>
      </c>
      <c r="F873" s="4" t="s">
        <v>224</v>
      </c>
      <c r="G873" s="4" t="s">
        <v>429</v>
      </c>
      <c r="H873" s="4" t="s">
        <v>312</v>
      </c>
      <c r="I873" s="4" t="s">
        <v>430</v>
      </c>
      <c r="J873" s="4" t="s">
        <v>217</v>
      </c>
      <c r="K873" s="12">
        <v>0</v>
      </c>
      <c r="N873" s="33">
        <v>2.7</v>
      </c>
      <c r="O873" s="12">
        <v>11</v>
      </c>
      <c r="R873" s="36">
        <v>5.5</v>
      </c>
      <c r="S873" s="4" t="s">
        <v>52</v>
      </c>
      <c r="U873" s="4">
        <v>0</v>
      </c>
      <c r="V873" s="4" t="s">
        <v>431</v>
      </c>
      <c r="W873" s="4" t="s">
        <v>203</v>
      </c>
      <c r="X873" s="4" t="s">
        <v>219</v>
      </c>
      <c r="Y873" s="4" t="s">
        <v>468</v>
      </c>
      <c r="Z873" s="4" t="s">
        <v>469</v>
      </c>
      <c r="AA873" s="8" t="s">
        <v>523</v>
      </c>
      <c r="AC873" s="35" t="s">
        <v>522</v>
      </c>
    </row>
    <row r="874" spans="1:29" s="4" customFormat="1" x14ac:dyDescent="0.25">
      <c r="A874" s="4">
        <v>74</v>
      </c>
      <c r="B874" s="4" t="s">
        <v>412</v>
      </c>
      <c r="C874" s="4">
        <v>1</v>
      </c>
      <c r="D874" s="4">
        <v>0</v>
      </c>
      <c r="E874" s="4" t="s">
        <v>213</v>
      </c>
      <c r="F874" s="4" t="s">
        <v>224</v>
      </c>
      <c r="G874" s="4" t="s">
        <v>429</v>
      </c>
      <c r="H874" s="4" t="s">
        <v>312</v>
      </c>
      <c r="I874" s="4" t="s">
        <v>430</v>
      </c>
      <c r="J874" s="4" t="s">
        <v>53</v>
      </c>
      <c r="K874" s="12">
        <v>0</v>
      </c>
      <c r="N874" s="33">
        <v>23.6</v>
      </c>
      <c r="O874" s="12">
        <v>12</v>
      </c>
      <c r="R874" s="36">
        <v>25</v>
      </c>
      <c r="S874" s="4" t="s">
        <v>52</v>
      </c>
      <c r="U874" s="4">
        <v>0</v>
      </c>
      <c r="V874" s="4" t="s">
        <v>431</v>
      </c>
      <c r="W874" s="4" t="s">
        <v>203</v>
      </c>
      <c r="X874" s="4" t="s">
        <v>219</v>
      </c>
      <c r="Y874" s="4" t="s">
        <v>470</v>
      </c>
      <c r="Z874" s="4" t="s">
        <v>471</v>
      </c>
      <c r="AA874" s="8" t="s">
        <v>523</v>
      </c>
      <c r="AC874" s="35" t="s">
        <v>522</v>
      </c>
    </row>
    <row r="875" spans="1:29" s="4" customFormat="1" x14ac:dyDescent="0.25">
      <c r="A875" s="4">
        <v>74</v>
      </c>
      <c r="B875" s="4" t="s">
        <v>412</v>
      </c>
      <c r="C875" s="4">
        <v>1</v>
      </c>
      <c r="D875" s="4">
        <v>0</v>
      </c>
      <c r="E875" s="4" t="s">
        <v>213</v>
      </c>
      <c r="F875" s="4" t="s">
        <v>224</v>
      </c>
      <c r="G875" s="4" t="s">
        <v>429</v>
      </c>
      <c r="H875" s="4" t="s">
        <v>312</v>
      </c>
      <c r="I875" s="4" t="s">
        <v>430</v>
      </c>
      <c r="J875" s="4" t="s">
        <v>217</v>
      </c>
      <c r="K875" s="12">
        <v>0</v>
      </c>
      <c r="N875" s="33">
        <v>2.7</v>
      </c>
      <c r="O875" s="12">
        <v>12</v>
      </c>
      <c r="R875" s="36">
        <v>10.6</v>
      </c>
      <c r="S875" s="4" t="s">
        <v>52</v>
      </c>
      <c r="U875" s="4">
        <v>0</v>
      </c>
      <c r="V875" s="4" t="s">
        <v>431</v>
      </c>
      <c r="W875" s="4" t="s">
        <v>203</v>
      </c>
      <c r="X875" s="4" t="s">
        <v>219</v>
      </c>
      <c r="Y875" s="4" t="s">
        <v>470</v>
      </c>
      <c r="Z875" s="4" t="s">
        <v>471</v>
      </c>
      <c r="AA875" s="8" t="s">
        <v>523</v>
      </c>
      <c r="AC875" s="35" t="s">
        <v>522</v>
      </c>
    </row>
    <row r="876" spans="1:29" s="4" customFormat="1" x14ac:dyDescent="0.25">
      <c r="A876" s="4">
        <v>74</v>
      </c>
      <c r="B876" s="4" t="s">
        <v>412</v>
      </c>
      <c r="C876" s="4">
        <v>1</v>
      </c>
      <c r="D876" s="4">
        <v>0</v>
      </c>
      <c r="E876" s="4" t="s">
        <v>213</v>
      </c>
      <c r="F876" s="4" t="s">
        <v>224</v>
      </c>
      <c r="G876" s="4" t="s">
        <v>429</v>
      </c>
      <c r="H876" s="4" t="s">
        <v>312</v>
      </c>
      <c r="I876" s="4" t="s">
        <v>430</v>
      </c>
      <c r="J876" s="4" t="s">
        <v>53</v>
      </c>
      <c r="K876" s="12">
        <v>0</v>
      </c>
      <c r="N876" s="33">
        <v>23.6</v>
      </c>
      <c r="O876" s="12">
        <v>13</v>
      </c>
      <c r="R876" s="36">
        <v>21.9</v>
      </c>
      <c r="S876" s="4" t="s">
        <v>52</v>
      </c>
      <c r="U876" s="4">
        <v>0</v>
      </c>
      <c r="V876" s="4" t="s">
        <v>431</v>
      </c>
      <c r="W876" s="4" t="s">
        <v>203</v>
      </c>
      <c r="X876" s="4" t="s">
        <v>219</v>
      </c>
      <c r="Y876" s="4" t="s">
        <v>472</v>
      </c>
      <c r="Z876" s="4" t="s">
        <v>473</v>
      </c>
      <c r="AA876" s="8" t="s">
        <v>523</v>
      </c>
      <c r="AC876" s="35" t="s">
        <v>522</v>
      </c>
    </row>
    <row r="877" spans="1:29" x14ac:dyDescent="0.25">
      <c r="A877" s="4">
        <v>74</v>
      </c>
      <c r="B877" s="4" t="s">
        <v>412</v>
      </c>
      <c r="C877" s="4">
        <v>1</v>
      </c>
      <c r="D877" s="4">
        <v>0</v>
      </c>
      <c r="E877" s="4" t="s">
        <v>213</v>
      </c>
      <c r="F877" s="4" t="s">
        <v>224</v>
      </c>
      <c r="G877" s="4" t="s">
        <v>429</v>
      </c>
      <c r="H877" s="4" t="s">
        <v>312</v>
      </c>
      <c r="I877" s="4" t="s">
        <v>430</v>
      </c>
      <c r="J877" s="4" t="s">
        <v>217</v>
      </c>
      <c r="K877" s="12">
        <v>0</v>
      </c>
      <c r="N877" s="33">
        <v>2.7</v>
      </c>
      <c r="O877" s="12">
        <v>13</v>
      </c>
      <c r="R877" s="32">
        <v>10</v>
      </c>
      <c r="S877" s="4" t="s">
        <v>52</v>
      </c>
      <c r="U877" s="4">
        <v>0</v>
      </c>
      <c r="V877" s="4" t="s">
        <v>431</v>
      </c>
      <c r="W877" s="4" t="s">
        <v>203</v>
      </c>
      <c r="X877" s="4" t="s">
        <v>219</v>
      </c>
      <c r="Y877" s="4" t="s">
        <v>472</v>
      </c>
      <c r="Z877" s="4" t="s">
        <v>473</v>
      </c>
      <c r="AA877" s="8" t="s">
        <v>523</v>
      </c>
      <c r="AB877" s="4"/>
      <c r="AC877" s="35" t="s">
        <v>522</v>
      </c>
    </row>
    <row r="878" spans="1:29" x14ac:dyDescent="0.25">
      <c r="A878"/>
      <c r="B878"/>
      <c r="R878" s="32"/>
      <c r="AA878" s="8"/>
      <c r="AB878" s="4"/>
      <c r="AC878" s="35"/>
    </row>
    <row r="879" spans="1:29" x14ac:dyDescent="0.25">
      <c r="A879" s="4">
        <v>74</v>
      </c>
      <c r="B879" s="4" t="s">
        <v>412</v>
      </c>
      <c r="C879" s="4">
        <v>2</v>
      </c>
      <c r="D879">
        <v>0</v>
      </c>
      <c r="E879" s="4" t="s">
        <v>213</v>
      </c>
      <c r="F879" s="4" t="s">
        <v>224</v>
      </c>
      <c r="G879" s="4" t="s">
        <v>429</v>
      </c>
      <c r="H879" s="4" t="s">
        <v>312</v>
      </c>
      <c r="I879" s="4" t="s">
        <v>430</v>
      </c>
      <c r="J879" s="4" t="s">
        <v>53</v>
      </c>
      <c r="K879" s="12">
        <v>0</v>
      </c>
      <c r="N879" s="33">
        <v>25.7</v>
      </c>
      <c r="O879" s="12">
        <v>9</v>
      </c>
      <c r="R879" s="32">
        <v>22.8</v>
      </c>
      <c r="S879" t="s">
        <v>52</v>
      </c>
      <c r="U879">
        <v>0</v>
      </c>
      <c r="V879" t="s">
        <v>463</v>
      </c>
      <c r="W879" t="s">
        <v>203</v>
      </c>
      <c r="X879" t="s">
        <v>219</v>
      </c>
      <c r="Y879" s="4" t="s">
        <v>498</v>
      </c>
      <c r="Z879" s="4" t="s">
        <v>481</v>
      </c>
      <c r="AA879" s="8" t="s">
        <v>523</v>
      </c>
      <c r="AB879" s="4"/>
      <c r="AC879" s="35" t="s">
        <v>522</v>
      </c>
    </row>
    <row r="880" spans="1:29" x14ac:dyDescent="0.25">
      <c r="A880" s="4">
        <v>74</v>
      </c>
      <c r="B880" s="4" t="s">
        <v>412</v>
      </c>
      <c r="C880" s="4">
        <v>2</v>
      </c>
      <c r="D880">
        <v>0</v>
      </c>
      <c r="E880" s="4" t="s">
        <v>213</v>
      </c>
      <c r="F880" s="4" t="s">
        <v>224</v>
      </c>
      <c r="G880" s="4" t="s">
        <v>429</v>
      </c>
      <c r="H880" s="4" t="s">
        <v>312</v>
      </c>
      <c r="I880" s="4" t="s">
        <v>430</v>
      </c>
      <c r="J880" s="4" t="s">
        <v>217</v>
      </c>
      <c r="K880" s="12">
        <v>0</v>
      </c>
      <c r="N880" s="33">
        <v>4.5</v>
      </c>
      <c r="O880" s="12">
        <v>9</v>
      </c>
      <c r="R880" s="32">
        <v>5.6</v>
      </c>
      <c r="S880" t="s">
        <v>52</v>
      </c>
      <c r="U880">
        <v>0</v>
      </c>
      <c r="V880" t="s">
        <v>463</v>
      </c>
      <c r="W880" t="s">
        <v>203</v>
      </c>
      <c r="X880" t="s">
        <v>219</v>
      </c>
      <c r="Y880" s="4" t="s">
        <v>498</v>
      </c>
      <c r="Z880" s="4" t="s">
        <v>481</v>
      </c>
      <c r="AA880" s="8" t="s">
        <v>523</v>
      </c>
      <c r="AB880" s="4"/>
      <c r="AC880" s="35" t="s">
        <v>522</v>
      </c>
    </row>
    <row r="881" spans="1:29" x14ac:dyDescent="0.25">
      <c r="A881" s="4">
        <v>74</v>
      </c>
      <c r="B881" s="4" t="s">
        <v>412</v>
      </c>
      <c r="C881" s="4">
        <v>2</v>
      </c>
      <c r="D881">
        <v>0</v>
      </c>
      <c r="E881" s="4" t="s">
        <v>213</v>
      </c>
      <c r="F881" s="4" t="s">
        <v>224</v>
      </c>
      <c r="G881" s="4" t="s">
        <v>429</v>
      </c>
      <c r="H881" s="4" t="s">
        <v>312</v>
      </c>
      <c r="I881" s="4" t="s">
        <v>430</v>
      </c>
      <c r="J881" s="4" t="s">
        <v>53</v>
      </c>
      <c r="K881" s="12">
        <v>0</v>
      </c>
      <c r="N881" s="33">
        <v>25.7</v>
      </c>
      <c r="O881" s="12">
        <v>13</v>
      </c>
      <c r="R881" s="32">
        <v>16.600000000000001</v>
      </c>
      <c r="S881" t="s">
        <v>52</v>
      </c>
      <c r="U881">
        <v>0</v>
      </c>
      <c r="V881" t="s">
        <v>431</v>
      </c>
      <c r="W881" t="s">
        <v>203</v>
      </c>
      <c r="X881" t="s">
        <v>219</v>
      </c>
      <c r="Y881" s="4" t="s">
        <v>472</v>
      </c>
      <c r="Z881" s="4" t="s">
        <v>473</v>
      </c>
      <c r="AA881" s="8" t="s">
        <v>523</v>
      </c>
      <c r="AB881" s="4"/>
      <c r="AC881" s="35" t="s">
        <v>522</v>
      </c>
    </row>
    <row r="882" spans="1:29" x14ac:dyDescent="0.25">
      <c r="A882" s="4">
        <v>74</v>
      </c>
      <c r="B882" s="4" t="s">
        <v>412</v>
      </c>
      <c r="C882" s="4">
        <v>2</v>
      </c>
      <c r="D882">
        <v>0</v>
      </c>
      <c r="E882" s="4" t="s">
        <v>213</v>
      </c>
      <c r="F882" s="4" t="s">
        <v>224</v>
      </c>
      <c r="G882" s="4" t="s">
        <v>429</v>
      </c>
      <c r="H882" s="4" t="s">
        <v>312</v>
      </c>
      <c r="I882" s="4" t="s">
        <v>430</v>
      </c>
      <c r="J882" s="4" t="s">
        <v>217</v>
      </c>
      <c r="K882" s="12">
        <v>0</v>
      </c>
      <c r="N882" s="33">
        <v>4.5</v>
      </c>
      <c r="O882" s="12">
        <v>13</v>
      </c>
      <c r="R882" s="32">
        <v>5.8</v>
      </c>
      <c r="S882" t="s">
        <v>52</v>
      </c>
      <c r="U882">
        <v>0</v>
      </c>
      <c r="V882" t="s">
        <v>431</v>
      </c>
      <c r="W882" t="s">
        <v>203</v>
      </c>
      <c r="X882" t="s">
        <v>219</v>
      </c>
      <c r="Y882" s="4" t="s">
        <v>472</v>
      </c>
      <c r="Z882" s="4" t="s">
        <v>473</v>
      </c>
      <c r="AA882" s="8" t="s">
        <v>523</v>
      </c>
      <c r="AB882" s="4"/>
      <c r="AC882" s="35" t="s">
        <v>522</v>
      </c>
    </row>
    <row r="883" spans="1:29" x14ac:dyDescent="0.25">
      <c r="A883" s="4">
        <v>74</v>
      </c>
      <c r="B883" s="4" t="s">
        <v>412</v>
      </c>
      <c r="C883" s="4">
        <v>2</v>
      </c>
      <c r="D883">
        <v>0</v>
      </c>
      <c r="E883" s="4" t="s">
        <v>213</v>
      </c>
      <c r="F883" s="4" t="s">
        <v>224</v>
      </c>
      <c r="G883" s="4" t="s">
        <v>429</v>
      </c>
      <c r="H883" s="4" t="s">
        <v>312</v>
      </c>
      <c r="I883" s="4" t="s">
        <v>430</v>
      </c>
      <c r="J883" s="4" t="s">
        <v>53</v>
      </c>
      <c r="K883" s="12">
        <v>0</v>
      </c>
      <c r="N883" s="33">
        <v>25.7</v>
      </c>
      <c r="O883" s="12">
        <v>14</v>
      </c>
      <c r="R883" s="32">
        <v>18.100000000000001</v>
      </c>
      <c r="S883" t="s">
        <v>52</v>
      </c>
      <c r="U883">
        <v>0</v>
      </c>
      <c r="V883" t="s">
        <v>431</v>
      </c>
      <c r="W883" t="s">
        <v>203</v>
      </c>
      <c r="X883" t="s">
        <v>219</v>
      </c>
      <c r="Y883" s="4" t="s">
        <v>479</v>
      </c>
      <c r="Z883" s="4" t="s">
        <v>480</v>
      </c>
      <c r="AA883" s="8" t="s">
        <v>523</v>
      </c>
      <c r="AB883" s="4"/>
      <c r="AC883" s="35" t="s">
        <v>522</v>
      </c>
    </row>
    <row r="884" spans="1:29" x14ac:dyDescent="0.25">
      <c r="A884" s="4">
        <v>74</v>
      </c>
      <c r="B884" s="4" t="s">
        <v>412</v>
      </c>
      <c r="C884" s="4">
        <v>2</v>
      </c>
      <c r="D884">
        <v>0</v>
      </c>
      <c r="E884" s="4" t="s">
        <v>213</v>
      </c>
      <c r="F884" s="4" t="s">
        <v>224</v>
      </c>
      <c r="G884" s="4" t="s">
        <v>429</v>
      </c>
      <c r="H884" s="4" t="s">
        <v>312</v>
      </c>
      <c r="I884" s="4" t="s">
        <v>430</v>
      </c>
      <c r="J884" s="4" t="s">
        <v>217</v>
      </c>
      <c r="K884" s="12">
        <v>0</v>
      </c>
      <c r="N884" s="33">
        <v>4.5</v>
      </c>
      <c r="O884" s="12">
        <v>14</v>
      </c>
      <c r="R884" s="32">
        <v>6.5</v>
      </c>
      <c r="S884" t="s">
        <v>52</v>
      </c>
      <c r="U884">
        <v>0</v>
      </c>
      <c r="V884" t="s">
        <v>431</v>
      </c>
      <c r="W884" t="s">
        <v>203</v>
      </c>
      <c r="X884" t="s">
        <v>219</v>
      </c>
      <c r="Y884" s="4" t="s">
        <v>479</v>
      </c>
      <c r="Z884" s="4" t="s">
        <v>480</v>
      </c>
      <c r="AA884" s="8" t="s">
        <v>523</v>
      </c>
      <c r="AB884" s="4"/>
      <c r="AC884" s="35" t="s">
        <v>522</v>
      </c>
    </row>
    <row r="885" spans="1:29" x14ac:dyDescent="0.25">
      <c r="A885" s="4">
        <v>74</v>
      </c>
      <c r="B885" s="4" t="s">
        <v>412</v>
      </c>
      <c r="C885" s="4">
        <v>2</v>
      </c>
      <c r="D885">
        <v>0</v>
      </c>
      <c r="E885" s="4" t="s">
        <v>213</v>
      </c>
      <c r="F885" s="4" t="s">
        <v>224</v>
      </c>
      <c r="G885" s="4" t="s">
        <v>429</v>
      </c>
      <c r="H885" s="4" t="s">
        <v>312</v>
      </c>
      <c r="I885" s="4" t="s">
        <v>430</v>
      </c>
      <c r="J885" s="4" t="s">
        <v>53</v>
      </c>
      <c r="K885" s="12">
        <v>0</v>
      </c>
      <c r="N885" s="33">
        <v>25.7</v>
      </c>
      <c r="O885" s="12">
        <v>15</v>
      </c>
      <c r="R885" s="32">
        <v>4</v>
      </c>
      <c r="S885">
        <v>0.05</v>
      </c>
      <c r="U885">
        <v>1</v>
      </c>
      <c r="V885" t="s">
        <v>463</v>
      </c>
      <c r="W885" t="s">
        <v>203</v>
      </c>
      <c r="X885" t="s">
        <v>219</v>
      </c>
      <c r="Y885" s="4" t="s">
        <v>499</v>
      </c>
      <c r="Z885" s="4" t="s">
        <v>482</v>
      </c>
      <c r="AA885" s="8" t="s">
        <v>523</v>
      </c>
      <c r="AB885" s="4"/>
      <c r="AC885" s="35" t="s">
        <v>522</v>
      </c>
    </row>
    <row r="886" spans="1:29" x14ac:dyDescent="0.25">
      <c r="A886" s="4">
        <v>74</v>
      </c>
      <c r="B886" s="4" t="s">
        <v>412</v>
      </c>
      <c r="C886" s="4">
        <v>2</v>
      </c>
      <c r="D886">
        <v>0</v>
      </c>
      <c r="E886" s="4" t="s">
        <v>213</v>
      </c>
      <c r="F886" s="4" t="s">
        <v>224</v>
      </c>
      <c r="G886" s="4" t="s">
        <v>429</v>
      </c>
      <c r="H886" s="4" t="s">
        <v>312</v>
      </c>
      <c r="I886" s="4" t="s">
        <v>430</v>
      </c>
      <c r="J886" s="4" t="s">
        <v>217</v>
      </c>
      <c r="K886" s="12">
        <v>0</v>
      </c>
      <c r="N886" s="33">
        <v>4.5</v>
      </c>
      <c r="O886" s="12">
        <v>15</v>
      </c>
      <c r="R886" s="32">
        <v>1.6</v>
      </c>
      <c r="S886">
        <v>0.05</v>
      </c>
      <c r="U886">
        <v>1</v>
      </c>
      <c r="V886" t="s">
        <v>463</v>
      </c>
      <c r="W886" t="s">
        <v>203</v>
      </c>
      <c r="X886" t="s">
        <v>219</v>
      </c>
      <c r="Y886" s="4" t="s">
        <v>499</v>
      </c>
      <c r="Z886" s="4" t="s">
        <v>482</v>
      </c>
      <c r="AA886" s="8" t="s">
        <v>523</v>
      </c>
      <c r="AB886" s="4"/>
      <c r="AC886" s="35" t="s">
        <v>522</v>
      </c>
    </row>
    <row r="887" spans="1:29" x14ac:dyDescent="0.25">
      <c r="A887" s="4">
        <v>74</v>
      </c>
      <c r="B887" s="4" t="s">
        <v>412</v>
      </c>
      <c r="C887" s="4">
        <v>2</v>
      </c>
      <c r="D887">
        <v>0</v>
      </c>
      <c r="E887" s="4" t="s">
        <v>213</v>
      </c>
      <c r="F887" s="4" t="s">
        <v>224</v>
      </c>
      <c r="G887" s="4" t="s">
        <v>429</v>
      </c>
      <c r="H887" s="4" t="s">
        <v>312</v>
      </c>
      <c r="I887" s="4" t="s">
        <v>430</v>
      </c>
      <c r="J887" s="4" t="s">
        <v>53</v>
      </c>
      <c r="K887" s="12">
        <v>0</v>
      </c>
      <c r="N887" s="33">
        <v>25.7</v>
      </c>
      <c r="O887" s="12">
        <v>16</v>
      </c>
      <c r="R887" s="32">
        <v>6.7</v>
      </c>
      <c r="S887">
        <v>0.05</v>
      </c>
      <c r="U887">
        <v>1</v>
      </c>
      <c r="V887" t="s">
        <v>431</v>
      </c>
      <c r="W887" t="s">
        <v>203</v>
      </c>
      <c r="X887" t="s">
        <v>219</v>
      </c>
      <c r="Y887" s="4" t="s">
        <v>483</v>
      </c>
      <c r="Z887" s="4" t="s">
        <v>487</v>
      </c>
      <c r="AA887" s="8" t="s">
        <v>523</v>
      </c>
      <c r="AB887" s="4"/>
      <c r="AC887" s="35" t="s">
        <v>522</v>
      </c>
    </row>
    <row r="888" spans="1:29" x14ac:dyDescent="0.25">
      <c r="A888" s="4">
        <v>74</v>
      </c>
      <c r="B888" s="4" t="s">
        <v>412</v>
      </c>
      <c r="C888" s="4">
        <v>2</v>
      </c>
      <c r="D888">
        <v>0</v>
      </c>
      <c r="E888" s="4" t="s">
        <v>213</v>
      </c>
      <c r="F888" s="4" t="s">
        <v>224</v>
      </c>
      <c r="G888" s="4" t="s">
        <v>429</v>
      </c>
      <c r="H888" s="4" t="s">
        <v>312</v>
      </c>
      <c r="I888" s="4" t="s">
        <v>430</v>
      </c>
      <c r="J888" s="4" t="s">
        <v>217</v>
      </c>
      <c r="K888" s="12">
        <v>0</v>
      </c>
      <c r="N888" s="33">
        <v>4.5</v>
      </c>
      <c r="O888" s="12">
        <v>16</v>
      </c>
      <c r="R888" s="32">
        <v>6.7</v>
      </c>
      <c r="S888">
        <v>0.05</v>
      </c>
      <c r="U888">
        <v>1</v>
      </c>
      <c r="V888" t="s">
        <v>431</v>
      </c>
      <c r="W888" t="s">
        <v>203</v>
      </c>
      <c r="X888" t="s">
        <v>219</v>
      </c>
      <c r="Y888" s="4" t="s">
        <v>483</v>
      </c>
      <c r="Z888" s="4" t="s">
        <v>487</v>
      </c>
      <c r="AA888" s="8" t="s">
        <v>523</v>
      </c>
      <c r="AB888" s="4"/>
      <c r="AC888" s="35" t="s">
        <v>522</v>
      </c>
    </row>
    <row r="889" spans="1:29" x14ac:dyDescent="0.25">
      <c r="A889" s="4">
        <v>74</v>
      </c>
      <c r="B889" s="4" t="s">
        <v>412</v>
      </c>
      <c r="C889" s="4">
        <v>2</v>
      </c>
      <c r="D889">
        <v>0</v>
      </c>
      <c r="E889" s="4" t="s">
        <v>213</v>
      </c>
      <c r="F889" s="4" t="s">
        <v>224</v>
      </c>
      <c r="G889" s="4" t="s">
        <v>429</v>
      </c>
      <c r="H889" s="4" t="s">
        <v>312</v>
      </c>
      <c r="I889" s="4" t="s">
        <v>430</v>
      </c>
      <c r="J889" s="4" t="s">
        <v>53</v>
      </c>
      <c r="K889" s="12">
        <v>0</v>
      </c>
      <c r="N889" s="33">
        <v>25.7</v>
      </c>
      <c r="O889" s="12">
        <v>17</v>
      </c>
      <c r="R889" s="32">
        <v>7.5</v>
      </c>
      <c r="S889">
        <v>0.05</v>
      </c>
      <c r="U889">
        <v>1</v>
      </c>
      <c r="V889" t="s">
        <v>431</v>
      </c>
      <c r="W889" t="s">
        <v>203</v>
      </c>
      <c r="X889" t="s">
        <v>219</v>
      </c>
      <c r="Y889" s="4" t="s">
        <v>488</v>
      </c>
      <c r="Z889" s="4" t="s">
        <v>489</v>
      </c>
      <c r="AA889" s="8" t="s">
        <v>523</v>
      </c>
      <c r="AB889" s="4"/>
      <c r="AC889" s="35" t="s">
        <v>522</v>
      </c>
    </row>
    <row r="890" spans="1:29" x14ac:dyDescent="0.25">
      <c r="A890" s="4">
        <v>74</v>
      </c>
      <c r="B890" s="4" t="s">
        <v>412</v>
      </c>
      <c r="C890" s="4">
        <v>2</v>
      </c>
      <c r="D890">
        <v>0</v>
      </c>
      <c r="E890" s="4" t="s">
        <v>213</v>
      </c>
      <c r="F890" s="4" t="s">
        <v>224</v>
      </c>
      <c r="G890" s="4" t="s">
        <v>429</v>
      </c>
      <c r="H890" s="4" t="s">
        <v>312</v>
      </c>
      <c r="I890" s="4" t="s">
        <v>430</v>
      </c>
      <c r="J890" s="4" t="s">
        <v>217</v>
      </c>
      <c r="K890" s="12">
        <v>0</v>
      </c>
      <c r="N890" s="33">
        <v>4.5</v>
      </c>
      <c r="O890" s="12">
        <v>17</v>
      </c>
      <c r="R890" s="32">
        <v>4.8</v>
      </c>
      <c r="S890">
        <v>0.05</v>
      </c>
      <c r="U890">
        <v>1</v>
      </c>
      <c r="V890" t="s">
        <v>431</v>
      </c>
      <c r="W890" t="s">
        <v>203</v>
      </c>
      <c r="X890" t="s">
        <v>219</v>
      </c>
      <c r="Y890" s="4" t="s">
        <v>488</v>
      </c>
      <c r="Z890" s="4" t="s">
        <v>489</v>
      </c>
      <c r="AA890" s="8" t="s">
        <v>523</v>
      </c>
      <c r="AB890" s="4"/>
      <c r="AC890" s="35" t="s">
        <v>522</v>
      </c>
    </row>
    <row r="891" spans="1:29" x14ac:dyDescent="0.25">
      <c r="A891" s="4">
        <v>74</v>
      </c>
      <c r="B891" s="4" t="s">
        <v>412</v>
      </c>
      <c r="C891" s="4">
        <v>2</v>
      </c>
      <c r="D891">
        <v>0</v>
      </c>
      <c r="E891" s="4" t="s">
        <v>213</v>
      </c>
      <c r="F891" s="4" t="s">
        <v>224</v>
      </c>
      <c r="G891" s="4" t="s">
        <v>429</v>
      </c>
      <c r="H891" s="4" t="s">
        <v>312</v>
      </c>
      <c r="I891" s="4" t="s">
        <v>430</v>
      </c>
      <c r="J891" s="4" t="s">
        <v>53</v>
      </c>
      <c r="K891" s="12">
        <v>0</v>
      </c>
      <c r="N891" s="33">
        <v>25.7</v>
      </c>
      <c r="O891" s="12">
        <v>18</v>
      </c>
      <c r="R891" s="32">
        <v>15.7</v>
      </c>
      <c r="S891" t="s">
        <v>52</v>
      </c>
      <c r="U891">
        <v>0</v>
      </c>
      <c r="V891" t="s">
        <v>431</v>
      </c>
      <c r="W891" t="s">
        <v>203</v>
      </c>
      <c r="X891" t="s">
        <v>219</v>
      </c>
      <c r="Y891" s="4" t="s">
        <v>492</v>
      </c>
      <c r="Z891" t="s">
        <v>493</v>
      </c>
      <c r="AA891" s="8" t="s">
        <v>523</v>
      </c>
      <c r="AB891" s="4"/>
      <c r="AC891" s="35" t="s">
        <v>522</v>
      </c>
    </row>
    <row r="892" spans="1:29" x14ac:dyDescent="0.25">
      <c r="A892" s="4">
        <v>74</v>
      </c>
      <c r="B892" s="4" t="s">
        <v>412</v>
      </c>
      <c r="C892" s="4">
        <v>2</v>
      </c>
      <c r="D892">
        <v>0</v>
      </c>
      <c r="E892" s="4" t="s">
        <v>213</v>
      </c>
      <c r="F892" s="4" t="s">
        <v>224</v>
      </c>
      <c r="G892" s="4" t="s">
        <v>429</v>
      </c>
      <c r="H892" s="4" t="s">
        <v>312</v>
      </c>
      <c r="I892" s="4" t="s">
        <v>430</v>
      </c>
      <c r="J892" s="4" t="s">
        <v>217</v>
      </c>
      <c r="K892" s="12">
        <v>0</v>
      </c>
      <c r="N892" s="33">
        <v>4.5</v>
      </c>
      <c r="O892" s="12">
        <v>18</v>
      </c>
      <c r="R892" s="32">
        <v>6.6</v>
      </c>
      <c r="S892" t="s">
        <v>52</v>
      </c>
      <c r="U892">
        <v>0</v>
      </c>
      <c r="V892" t="s">
        <v>431</v>
      </c>
      <c r="W892" t="s">
        <v>203</v>
      </c>
      <c r="X892" t="s">
        <v>219</v>
      </c>
      <c r="Y892" s="4" t="s">
        <v>492</v>
      </c>
      <c r="Z892" t="s">
        <v>493</v>
      </c>
      <c r="AA892" s="8" t="s">
        <v>523</v>
      </c>
      <c r="AB892" s="4"/>
      <c r="AC892" s="35" t="s">
        <v>522</v>
      </c>
    </row>
    <row r="893" spans="1:29" x14ac:dyDescent="0.25">
      <c r="A893" s="4">
        <v>74</v>
      </c>
      <c r="B893" s="4" t="s">
        <v>412</v>
      </c>
      <c r="C893" s="4">
        <v>2</v>
      </c>
      <c r="D893">
        <v>0</v>
      </c>
      <c r="E893" s="4" t="s">
        <v>213</v>
      </c>
      <c r="F893" s="4" t="s">
        <v>224</v>
      </c>
      <c r="G893" s="4" t="s">
        <v>429</v>
      </c>
      <c r="H893" s="4" t="s">
        <v>312</v>
      </c>
      <c r="I893" s="4" t="s">
        <v>430</v>
      </c>
      <c r="J893" s="4" t="s">
        <v>53</v>
      </c>
      <c r="K893" s="12">
        <v>0</v>
      </c>
      <c r="N893" s="33">
        <v>25.7</v>
      </c>
      <c r="O893" s="12">
        <v>19</v>
      </c>
      <c r="R893" s="32">
        <v>6.2</v>
      </c>
      <c r="S893">
        <v>0.05</v>
      </c>
      <c r="U893">
        <v>1</v>
      </c>
      <c r="V893" t="s">
        <v>431</v>
      </c>
      <c r="W893" t="s">
        <v>203</v>
      </c>
      <c r="X893" t="s">
        <v>219</v>
      </c>
      <c r="Y893" s="4" t="s">
        <v>496</v>
      </c>
      <c r="Z893" s="4" t="s">
        <v>495</v>
      </c>
      <c r="AA893" s="8" t="s">
        <v>523</v>
      </c>
      <c r="AB893" s="4"/>
      <c r="AC893" s="35" t="s">
        <v>522</v>
      </c>
    </row>
    <row r="894" spans="1:29" x14ac:dyDescent="0.25">
      <c r="A894" s="4">
        <v>74</v>
      </c>
      <c r="B894" s="4" t="s">
        <v>412</v>
      </c>
      <c r="C894" s="4">
        <v>2</v>
      </c>
      <c r="D894">
        <v>0</v>
      </c>
      <c r="E894" s="4" t="s">
        <v>213</v>
      </c>
      <c r="F894" s="4" t="s">
        <v>224</v>
      </c>
      <c r="G894" s="4" t="s">
        <v>429</v>
      </c>
      <c r="H894" s="4" t="s">
        <v>312</v>
      </c>
      <c r="I894" s="4" t="s">
        <v>430</v>
      </c>
      <c r="J894" s="4" t="s">
        <v>217</v>
      </c>
      <c r="K894" s="12">
        <v>0</v>
      </c>
      <c r="N894" s="33">
        <v>4.5</v>
      </c>
      <c r="O894" s="12">
        <v>19</v>
      </c>
      <c r="R894" s="32">
        <v>2.8</v>
      </c>
      <c r="S894">
        <v>0.05</v>
      </c>
      <c r="U894">
        <v>1</v>
      </c>
      <c r="V894" t="s">
        <v>431</v>
      </c>
      <c r="W894" t="s">
        <v>203</v>
      </c>
      <c r="X894" t="s">
        <v>219</v>
      </c>
      <c r="Y894" s="4" t="s">
        <v>496</v>
      </c>
      <c r="Z894" s="4" t="s">
        <v>495</v>
      </c>
      <c r="AA894" s="8" t="s">
        <v>523</v>
      </c>
      <c r="AB894" s="4"/>
      <c r="AC894" s="35" t="s">
        <v>522</v>
      </c>
    </row>
    <row r="895" spans="1:29" x14ac:dyDescent="0.25">
      <c r="A895" s="4">
        <v>74</v>
      </c>
      <c r="B895" s="4" t="s">
        <v>412</v>
      </c>
      <c r="C895" s="4">
        <v>2</v>
      </c>
      <c r="D895">
        <v>0</v>
      </c>
      <c r="E895" s="4" t="s">
        <v>213</v>
      </c>
      <c r="F895" s="4" t="s">
        <v>224</v>
      </c>
      <c r="G895" s="4" t="s">
        <v>429</v>
      </c>
      <c r="H895" s="4" t="s">
        <v>312</v>
      </c>
      <c r="I895" s="4" t="s">
        <v>430</v>
      </c>
      <c r="J895" s="4" t="s">
        <v>53</v>
      </c>
      <c r="K895" s="12">
        <v>0</v>
      </c>
      <c r="N895" s="33">
        <v>25.7</v>
      </c>
      <c r="O895" s="12">
        <v>20</v>
      </c>
      <c r="R895" s="32">
        <v>3.8</v>
      </c>
      <c r="S895">
        <v>0.05</v>
      </c>
      <c r="U895">
        <v>1</v>
      </c>
      <c r="V895" t="s">
        <v>431</v>
      </c>
      <c r="W895" t="s">
        <v>203</v>
      </c>
      <c r="X895" t="s">
        <v>219</v>
      </c>
      <c r="Y895" s="4" t="s">
        <v>443</v>
      </c>
      <c r="Z895" s="4" t="s">
        <v>447</v>
      </c>
      <c r="AA895" s="8" t="s">
        <v>523</v>
      </c>
      <c r="AB895" s="4"/>
      <c r="AC895" s="35" t="s">
        <v>522</v>
      </c>
    </row>
    <row r="896" spans="1:29" x14ac:dyDescent="0.25">
      <c r="A896" s="4">
        <v>74</v>
      </c>
      <c r="B896" s="4" t="s">
        <v>412</v>
      </c>
      <c r="C896" s="4">
        <v>2</v>
      </c>
      <c r="D896">
        <v>0</v>
      </c>
      <c r="E896" s="4" t="s">
        <v>213</v>
      </c>
      <c r="F896" s="4" t="s">
        <v>224</v>
      </c>
      <c r="G896" s="4" t="s">
        <v>429</v>
      </c>
      <c r="H896" s="4" t="s">
        <v>312</v>
      </c>
      <c r="I896" s="4" t="s">
        <v>430</v>
      </c>
      <c r="J896" s="4" t="s">
        <v>217</v>
      </c>
      <c r="K896" s="12">
        <v>0</v>
      </c>
      <c r="N896" s="33">
        <v>4.5</v>
      </c>
      <c r="O896" s="12">
        <v>20</v>
      </c>
      <c r="R896" s="32">
        <v>3.8</v>
      </c>
      <c r="S896">
        <v>0.05</v>
      </c>
      <c r="U896">
        <v>1</v>
      </c>
      <c r="V896" t="s">
        <v>431</v>
      </c>
      <c r="W896" t="s">
        <v>203</v>
      </c>
      <c r="X896" t="s">
        <v>219</v>
      </c>
      <c r="Y896" s="31" t="s">
        <v>443</v>
      </c>
      <c r="Z896" s="4" t="s">
        <v>447</v>
      </c>
      <c r="AA896" s="8" t="s">
        <v>523</v>
      </c>
      <c r="AB896" s="4"/>
      <c r="AC896" s="35" t="s">
        <v>522</v>
      </c>
    </row>
    <row r="897" spans="1:29" x14ac:dyDescent="0.25">
      <c r="A897" s="4">
        <v>74</v>
      </c>
      <c r="B897" s="4" t="s">
        <v>412</v>
      </c>
      <c r="C897" s="4">
        <v>2</v>
      </c>
      <c r="D897">
        <v>0</v>
      </c>
      <c r="E897" s="4" t="s">
        <v>213</v>
      </c>
      <c r="F897" s="4" t="s">
        <v>224</v>
      </c>
      <c r="G897" s="4" t="s">
        <v>429</v>
      </c>
      <c r="H897" s="4" t="s">
        <v>312</v>
      </c>
      <c r="I897" s="4" t="s">
        <v>430</v>
      </c>
      <c r="J897" s="4" t="s">
        <v>53</v>
      </c>
      <c r="K897" s="12">
        <v>0</v>
      </c>
      <c r="N897" s="33">
        <v>25.7</v>
      </c>
      <c r="O897" s="12">
        <v>4</v>
      </c>
      <c r="R897" s="32">
        <v>10.9</v>
      </c>
      <c r="S897">
        <v>0.05</v>
      </c>
      <c r="U897">
        <v>1</v>
      </c>
      <c r="V897" t="s">
        <v>431</v>
      </c>
      <c r="W897" t="s">
        <v>203</v>
      </c>
      <c r="X897" t="s">
        <v>219</v>
      </c>
      <c r="Y897" s="4" t="s">
        <v>445</v>
      </c>
      <c r="Z897" s="4" t="s">
        <v>449</v>
      </c>
      <c r="AA897" s="8" t="s">
        <v>523</v>
      </c>
      <c r="AB897" s="4"/>
      <c r="AC897" s="35" t="s">
        <v>522</v>
      </c>
    </row>
    <row r="898" spans="1:29" x14ac:dyDescent="0.25">
      <c r="A898" s="4">
        <v>74</v>
      </c>
      <c r="B898" s="4" t="s">
        <v>412</v>
      </c>
      <c r="C898" s="4">
        <v>2</v>
      </c>
      <c r="D898">
        <v>0</v>
      </c>
      <c r="E898" s="4" t="s">
        <v>213</v>
      </c>
      <c r="F898" s="4" t="s">
        <v>224</v>
      </c>
      <c r="G898" s="4" t="s">
        <v>429</v>
      </c>
      <c r="H898" s="4" t="s">
        <v>312</v>
      </c>
      <c r="I898" s="4" t="s">
        <v>430</v>
      </c>
      <c r="J898" s="4" t="s">
        <v>217</v>
      </c>
      <c r="K898" s="12">
        <v>0</v>
      </c>
      <c r="N898" s="33">
        <v>4.5</v>
      </c>
      <c r="O898" s="12">
        <v>4</v>
      </c>
      <c r="R898" s="32">
        <v>4.7</v>
      </c>
      <c r="S898">
        <v>0.05</v>
      </c>
      <c r="U898">
        <v>1</v>
      </c>
      <c r="V898" t="s">
        <v>431</v>
      </c>
      <c r="W898" t="s">
        <v>203</v>
      </c>
      <c r="X898" t="s">
        <v>219</v>
      </c>
      <c r="Y898" s="4" t="s">
        <v>445</v>
      </c>
      <c r="Z898" s="4" t="s">
        <v>449</v>
      </c>
      <c r="AA898" s="8" t="s">
        <v>523</v>
      </c>
      <c r="AB898" s="4"/>
      <c r="AC898" s="35" t="s">
        <v>522</v>
      </c>
    </row>
    <row r="899" spans="1:29" x14ac:dyDescent="0.25">
      <c r="A899" s="4">
        <v>74</v>
      </c>
      <c r="B899" s="4" t="s">
        <v>412</v>
      </c>
      <c r="C899" s="4">
        <v>2</v>
      </c>
      <c r="D899">
        <v>0</v>
      </c>
      <c r="E899" s="4" t="s">
        <v>213</v>
      </c>
      <c r="F899" s="4" t="s">
        <v>224</v>
      </c>
      <c r="G899" s="4" t="s">
        <v>429</v>
      </c>
      <c r="H899" s="4" t="s">
        <v>312</v>
      </c>
      <c r="I899" s="4" t="s">
        <v>430</v>
      </c>
      <c r="J899" s="4" t="s">
        <v>53</v>
      </c>
      <c r="K899" s="12">
        <v>0</v>
      </c>
      <c r="N899" s="33">
        <v>25.7</v>
      </c>
      <c r="O899" s="12">
        <v>21</v>
      </c>
      <c r="R899" s="32">
        <v>10.199999999999999</v>
      </c>
      <c r="S899">
        <v>0.05</v>
      </c>
      <c r="U899">
        <v>1</v>
      </c>
      <c r="V899" t="s">
        <v>463</v>
      </c>
      <c r="W899" t="s">
        <v>203</v>
      </c>
      <c r="X899" t="s">
        <v>219</v>
      </c>
      <c r="Y899" s="4" t="s">
        <v>500</v>
      </c>
      <c r="Z899" s="4" t="s">
        <v>501</v>
      </c>
      <c r="AA899" s="8" t="s">
        <v>523</v>
      </c>
      <c r="AB899" s="4"/>
      <c r="AC899" s="35" t="s">
        <v>522</v>
      </c>
    </row>
    <row r="900" spans="1:29" x14ac:dyDescent="0.25">
      <c r="A900" s="4">
        <v>74</v>
      </c>
      <c r="B900" s="4" t="s">
        <v>412</v>
      </c>
      <c r="C900" s="4">
        <v>2</v>
      </c>
      <c r="D900">
        <v>0</v>
      </c>
      <c r="E900" s="4" t="s">
        <v>213</v>
      </c>
      <c r="F900" s="4" t="s">
        <v>224</v>
      </c>
      <c r="G900" s="4" t="s">
        <v>429</v>
      </c>
      <c r="H900" s="4" t="s">
        <v>312</v>
      </c>
      <c r="I900" s="4" t="s">
        <v>430</v>
      </c>
      <c r="J900" s="4" t="s">
        <v>217</v>
      </c>
      <c r="K900" s="12">
        <v>0</v>
      </c>
      <c r="N900" s="33">
        <v>4.5</v>
      </c>
      <c r="O900" s="12">
        <v>21</v>
      </c>
      <c r="R900" s="32">
        <v>8.3000000000000007</v>
      </c>
      <c r="S900">
        <v>0.05</v>
      </c>
      <c r="U900">
        <v>1</v>
      </c>
      <c r="V900" t="s">
        <v>463</v>
      </c>
      <c r="W900" t="s">
        <v>203</v>
      </c>
      <c r="X900" t="s">
        <v>219</v>
      </c>
      <c r="Y900" s="4" t="s">
        <v>500</v>
      </c>
      <c r="Z900" s="4" t="s">
        <v>501</v>
      </c>
      <c r="AA900" s="8" t="s">
        <v>523</v>
      </c>
      <c r="AB900" s="4"/>
      <c r="AC900" s="35" t="s">
        <v>522</v>
      </c>
    </row>
    <row r="901" spans="1:29" x14ac:dyDescent="0.25">
      <c r="A901" s="4">
        <v>74</v>
      </c>
      <c r="B901" s="4" t="s">
        <v>412</v>
      </c>
      <c r="C901" s="4">
        <v>2</v>
      </c>
      <c r="D901">
        <v>0</v>
      </c>
      <c r="E901" s="4" t="s">
        <v>213</v>
      </c>
      <c r="F901" s="4" t="s">
        <v>224</v>
      </c>
      <c r="G901" s="4" t="s">
        <v>429</v>
      </c>
      <c r="H901" s="4" t="s">
        <v>312</v>
      </c>
      <c r="I901" s="4" t="s">
        <v>430</v>
      </c>
      <c r="J901" s="4" t="s">
        <v>53</v>
      </c>
      <c r="K901" s="12">
        <v>0</v>
      </c>
      <c r="N901" s="33">
        <v>25.7</v>
      </c>
      <c r="O901" s="12">
        <v>22</v>
      </c>
      <c r="R901" s="32">
        <v>2.6</v>
      </c>
      <c r="S901">
        <v>0.05</v>
      </c>
      <c r="U901">
        <v>1</v>
      </c>
      <c r="V901" t="s">
        <v>431</v>
      </c>
      <c r="W901" t="s">
        <v>203</v>
      </c>
      <c r="X901" t="s">
        <v>219</v>
      </c>
      <c r="Y901" s="4" t="s">
        <v>503</v>
      </c>
      <c r="Z901" s="4" t="s">
        <v>504</v>
      </c>
      <c r="AA901" s="8" t="s">
        <v>523</v>
      </c>
      <c r="AB901" s="4"/>
      <c r="AC901" s="35" t="s">
        <v>522</v>
      </c>
    </row>
    <row r="902" spans="1:29" x14ac:dyDescent="0.25">
      <c r="A902" s="4">
        <v>74</v>
      </c>
      <c r="B902" s="4" t="s">
        <v>412</v>
      </c>
      <c r="C902" s="4">
        <v>2</v>
      </c>
      <c r="D902">
        <v>0</v>
      </c>
      <c r="E902" s="4" t="s">
        <v>213</v>
      </c>
      <c r="F902" s="4" t="s">
        <v>224</v>
      </c>
      <c r="G902" s="4" t="s">
        <v>429</v>
      </c>
      <c r="H902" s="4" t="s">
        <v>312</v>
      </c>
      <c r="I902" s="4" t="s">
        <v>430</v>
      </c>
      <c r="J902" s="4" t="s">
        <v>217</v>
      </c>
      <c r="K902" s="12">
        <v>0</v>
      </c>
      <c r="N902" s="33">
        <v>4.5</v>
      </c>
      <c r="O902" s="12">
        <v>22</v>
      </c>
      <c r="R902" s="32">
        <v>1.6</v>
      </c>
      <c r="S902">
        <v>0.05</v>
      </c>
      <c r="U902">
        <v>1</v>
      </c>
      <c r="V902" t="s">
        <v>431</v>
      </c>
      <c r="W902" t="s">
        <v>203</v>
      </c>
      <c r="X902" t="s">
        <v>219</v>
      </c>
      <c r="Y902" s="4" t="s">
        <v>503</v>
      </c>
      <c r="Z902" s="4" t="s">
        <v>504</v>
      </c>
      <c r="AA902" s="8" t="s">
        <v>523</v>
      </c>
      <c r="AB902" s="4"/>
      <c r="AC902" s="35" t="s">
        <v>522</v>
      </c>
    </row>
    <row r="903" spans="1:29" x14ac:dyDescent="0.25">
      <c r="A903" s="4">
        <v>74</v>
      </c>
      <c r="B903" s="4" t="s">
        <v>412</v>
      </c>
      <c r="C903" s="4">
        <v>2</v>
      </c>
      <c r="D903">
        <v>0</v>
      </c>
      <c r="E903" s="4" t="s">
        <v>213</v>
      </c>
      <c r="F903" s="4" t="s">
        <v>224</v>
      </c>
      <c r="G903" s="4" t="s">
        <v>429</v>
      </c>
      <c r="H903" s="4" t="s">
        <v>312</v>
      </c>
      <c r="I903" s="4" t="s">
        <v>430</v>
      </c>
      <c r="J903" s="4" t="s">
        <v>53</v>
      </c>
      <c r="K903" s="12">
        <v>0</v>
      </c>
      <c r="N903" s="33">
        <v>25.7</v>
      </c>
      <c r="O903" s="12">
        <v>23</v>
      </c>
      <c r="R903" s="32">
        <v>11.3</v>
      </c>
      <c r="S903">
        <v>0.05</v>
      </c>
      <c r="U903">
        <v>1</v>
      </c>
      <c r="V903" t="s">
        <v>431</v>
      </c>
      <c r="W903" t="s">
        <v>203</v>
      </c>
      <c r="X903" t="s">
        <v>219</v>
      </c>
      <c r="Y903" s="4" t="s">
        <v>506</v>
      </c>
      <c r="Z903" s="4" t="s">
        <v>507</v>
      </c>
      <c r="AA903" s="8" t="s">
        <v>523</v>
      </c>
      <c r="AB903" s="4"/>
      <c r="AC903" s="35" t="s">
        <v>522</v>
      </c>
    </row>
    <row r="904" spans="1:29" x14ac:dyDescent="0.25">
      <c r="A904" s="4">
        <v>74</v>
      </c>
      <c r="B904" s="4" t="s">
        <v>412</v>
      </c>
      <c r="C904" s="4">
        <v>2</v>
      </c>
      <c r="D904">
        <v>0</v>
      </c>
      <c r="E904" s="4" t="s">
        <v>213</v>
      </c>
      <c r="F904" s="4" t="s">
        <v>224</v>
      </c>
      <c r="G904" s="4" t="s">
        <v>429</v>
      </c>
      <c r="H904" s="4" t="s">
        <v>312</v>
      </c>
      <c r="I904" s="4" t="s">
        <v>430</v>
      </c>
      <c r="J904" s="4" t="s">
        <v>217</v>
      </c>
      <c r="K904" s="12">
        <v>0</v>
      </c>
      <c r="N904" s="33">
        <v>4.5</v>
      </c>
      <c r="O904" s="12">
        <v>23</v>
      </c>
      <c r="R904" s="32">
        <v>5.8</v>
      </c>
      <c r="S904">
        <v>0.05</v>
      </c>
      <c r="U904">
        <v>1</v>
      </c>
      <c r="V904" t="s">
        <v>431</v>
      </c>
      <c r="W904" t="s">
        <v>203</v>
      </c>
      <c r="X904" t="s">
        <v>219</v>
      </c>
      <c r="Y904" s="4" t="s">
        <v>506</v>
      </c>
      <c r="Z904" s="4" t="s">
        <v>507</v>
      </c>
      <c r="AA904" s="8" t="s">
        <v>523</v>
      </c>
      <c r="AB904" s="4"/>
      <c r="AC904" s="35" t="s">
        <v>522</v>
      </c>
    </row>
    <row r="905" spans="1:29" x14ac:dyDescent="0.25">
      <c r="A905" s="4">
        <v>74</v>
      </c>
      <c r="B905" s="4" t="s">
        <v>412</v>
      </c>
      <c r="C905" s="4">
        <v>2</v>
      </c>
      <c r="D905">
        <v>0</v>
      </c>
      <c r="E905" s="4" t="s">
        <v>213</v>
      </c>
      <c r="F905" s="4" t="s">
        <v>224</v>
      </c>
      <c r="G905" s="4" t="s">
        <v>429</v>
      </c>
      <c r="H905" s="4" t="s">
        <v>312</v>
      </c>
      <c r="I905" s="4" t="s">
        <v>430</v>
      </c>
      <c r="J905" s="4" t="s">
        <v>53</v>
      </c>
      <c r="K905" s="12">
        <v>0</v>
      </c>
      <c r="N905" s="33">
        <v>25.7</v>
      </c>
      <c r="O905" s="12">
        <v>24</v>
      </c>
      <c r="R905" s="32">
        <v>1.2</v>
      </c>
      <c r="S905">
        <v>0.05</v>
      </c>
      <c r="U905">
        <v>1</v>
      </c>
      <c r="V905" t="s">
        <v>431</v>
      </c>
      <c r="W905" t="s">
        <v>203</v>
      </c>
      <c r="X905" t="s">
        <v>219</v>
      </c>
      <c r="Y905" s="4" t="s">
        <v>455</v>
      </c>
      <c r="Z905" s="4" t="s">
        <v>456</v>
      </c>
      <c r="AA905" s="8" t="s">
        <v>523</v>
      </c>
      <c r="AB905" s="4"/>
      <c r="AC905" s="35" t="s">
        <v>522</v>
      </c>
    </row>
    <row r="906" spans="1:29" x14ac:dyDescent="0.25">
      <c r="A906" s="4">
        <v>74</v>
      </c>
      <c r="B906" s="4" t="s">
        <v>412</v>
      </c>
      <c r="C906" s="4">
        <v>2</v>
      </c>
      <c r="D906">
        <v>0</v>
      </c>
      <c r="E906" s="4" t="s">
        <v>213</v>
      </c>
      <c r="F906" s="4" t="s">
        <v>224</v>
      </c>
      <c r="G906" s="4" t="s">
        <v>429</v>
      </c>
      <c r="H906" s="4" t="s">
        <v>312</v>
      </c>
      <c r="I906" s="4" t="s">
        <v>430</v>
      </c>
      <c r="J906" s="4" t="s">
        <v>217</v>
      </c>
      <c r="K906" s="12">
        <v>0</v>
      </c>
      <c r="N906" s="33">
        <v>4.5</v>
      </c>
      <c r="O906" s="12">
        <v>24</v>
      </c>
      <c r="R906" s="32">
        <v>1.2</v>
      </c>
      <c r="S906">
        <v>0.05</v>
      </c>
      <c r="U906">
        <v>1</v>
      </c>
      <c r="V906" t="s">
        <v>431</v>
      </c>
      <c r="W906" t="s">
        <v>203</v>
      </c>
      <c r="X906" t="s">
        <v>219</v>
      </c>
      <c r="Y906" s="4" t="s">
        <v>455</v>
      </c>
      <c r="Z906" s="4" t="s">
        <v>456</v>
      </c>
      <c r="AA906" s="8" t="s">
        <v>523</v>
      </c>
      <c r="AB906" s="4"/>
      <c r="AC906" s="35" t="s">
        <v>522</v>
      </c>
    </row>
    <row r="907" spans="1:29" x14ac:dyDescent="0.25">
      <c r="A907" s="4">
        <v>74</v>
      </c>
      <c r="B907" s="4" t="s">
        <v>412</v>
      </c>
      <c r="C907" s="4">
        <v>2</v>
      </c>
      <c r="D907">
        <v>0</v>
      </c>
      <c r="E907" s="4" t="s">
        <v>213</v>
      </c>
      <c r="F907" s="4" t="s">
        <v>224</v>
      </c>
      <c r="G907" s="4" t="s">
        <v>429</v>
      </c>
      <c r="H907" s="4" t="s">
        <v>312</v>
      </c>
      <c r="I907" s="4" t="s">
        <v>430</v>
      </c>
      <c r="J907" s="4" t="s">
        <v>53</v>
      </c>
      <c r="K907" s="12">
        <v>0</v>
      </c>
      <c r="N907" s="33">
        <v>25.7</v>
      </c>
      <c r="O907" s="12">
        <v>6</v>
      </c>
      <c r="R907" s="32">
        <v>1.2</v>
      </c>
      <c r="S907">
        <v>0.05</v>
      </c>
      <c r="U907">
        <v>1</v>
      </c>
      <c r="V907" t="s">
        <v>431</v>
      </c>
      <c r="W907" t="s">
        <v>203</v>
      </c>
      <c r="X907" t="s">
        <v>219</v>
      </c>
      <c r="Y907" s="4" t="s">
        <v>457</v>
      </c>
      <c r="Z907" s="4" t="s">
        <v>458</v>
      </c>
      <c r="AA907" s="8" t="s">
        <v>523</v>
      </c>
      <c r="AB907" s="4"/>
      <c r="AC907" s="35" t="s">
        <v>522</v>
      </c>
    </row>
    <row r="908" spans="1:29" x14ac:dyDescent="0.25">
      <c r="A908" s="4">
        <v>74</v>
      </c>
      <c r="B908" s="4" t="s">
        <v>412</v>
      </c>
      <c r="C908" s="4">
        <v>2</v>
      </c>
      <c r="D908">
        <v>0</v>
      </c>
      <c r="E908" s="4" t="s">
        <v>213</v>
      </c>
      <c r="F908" s="4" t="s">
        <v>224</v>
      </c>
      <c r="G908" s="4" t="s">
        <v>429</v>
      </c>
      <c r="H908" s="4" t="s">
        <v>312</v>
      </c>
      <c r="I908" s="4" t="s">
        <v>430</v>
      </c>
      <c r="J908" s="4" t="s">
        <v>217</v>
      </c>
      <c r="K908" s="12">
        <v>0</v>
      </c>
      <c r="N908" s="33">
        <v>4.5</v>
      </c>
      <c r="O908" s="12">
        <v>6</v>
      </c>
      <c r="R908" s="32">
        <v>1.2</v>
      </c>
      <c r="S908">
        <v>0.05</v>
      </c>
      <c r="U908">
        <v>1</v>
      </c>
      <c r="V908" t="s">
        <v>431</v>
      </c>
      <c r="W908" t="s">
        <v>203</v>
      </c>
      <c r="X908" t="s">
        <v>219</v>
      </c>
      <c r="Y908" s="4" t="s">
        <v>457</v>
      </c>
      <c r="Z908" s="4" t="s">
        <v>458</v>
      </c>
      <c r="AA908" s="8" t="s">
        <v>523</v>
      </c>
      <c r="AB908" s="4"/>
      <c r="AC908" s="35" t="s">
        <v>522</v>
      </c>
    </row>
    <row r="909" spans="1:29" x14ac:dyDescent="0.25">
      <c r="A909" s="4">
        <v>74</v>
      </c>
      <c r="B909" s="4" t="s">
        <v>412</v>
      </c>
      <c r="C909" s="4">
        <v>2</v>
      </c>
      <c r="D909">
        <v>0</v>
      </c>
      <c r="E909" s="4" t="s">
        <v>213</v>
      </c>
      <c r="F909" s="4" t="s">
        <v>224</v>
      </c>
      <c r="G909" s="4" t="s">
        <v>429</v>
      </c>
      <c r="H909" s="4" t="s">
        <v>312</v>
      </c>
      <c r="I909" s="4" t="s">
        <v>430</v>
      </c>
      <c r="J909" s="4" t="s">
        <v>53</v>
      </c>
      <c r="K909" s="12">
        <v>0</v>
      </c>
      <c r="N909" s="33">
        <v>25.7</v>
      </c>
      <c r="O909" s="12">
        <v>25</v>
      </c>
      <c r="R909" s="32">
        <v>5.4</v>
      </c>
      <c r="S909">
        <v>0.05</v>
      </c>
      <c r="U909">
        <v>1</v>
      </c>
      <c r="V909" t="s">
        <v>431</v>
      </c>
      <c r="W909" t="s">
        <v>203</v>
      </c>
      <c r="X909" t="s">
        <v>219</v>
      </c>
      <c r="Y909" s="4" t="s">
        <v>510</v>
      </c>
      <c r="Z909" s="4" t="s">
        <v>511</v>
      </c>
      <c r="AA909" s="8" t="s">
        <v>523</v>
      </c>
      <c r="AB909" s="4"/>
      <c r="AC909" s="35" t="s">
        <v>522</v>
      </c>
    </row>
    <row r="910" spans="1:29" x14ac:dyDescent="0.25">
      <c r="A910" s="4">
        <v>74</v>
      </c>
      <c r="B910" s="4" t="s">
        <v>412</v>
      </c>
      <c r="C910" s="4">
        <v>2</v>
      </c>
      <c r="D910">
        <v>0</v>
      </c>
      <c r="E910" s="4" t="s">
        <v>213</v>
      </c>
      <c r="F910" s="4" t="s">
        <v>224</v>
      </c>
      <c r="G910" s="4" t="s">
        <v>429</v>
      </c>
      <c r="H910" s="4" t="s">
        <v>312</v>
      </c>
      <c r="I910" s="4" t="s">
        <v>430</v>
      </c>
      <c r="J910" s="4" t="s">
        <v>217</v>
      </c>
      <c r="K910" s="12">
        <v>0</v>
      </c>
      <c r="N910" s="33">
        <v>4.5</v>
      </c>
      <c r="O910" s="12">
        <v>25</v>
      </c>
      <c r="R910" s="32">
        <v>2.4</v>
      </c>
      <c r="S910">
        <v>0.05</v>
      </c>
      <c r="U910">
        <v>1</v>
      </c>
      <c r="V910" t="s">
        <v>431</v>
      </c>
      <c r="W910" t="s">
        <v>203</v>
      </c>
      <c r="X910" t="s">
        <v>219</v>
      </c>
      <c r="Y910" s="4" t="s">
        <v>510</v>
      </c>
      <c r="Z910" s="4" t="s">
        <v>511</v>
      </c>
      <c r="AA910" s="8" t="s">
        <v>523</v>
      </c>
      <c r="AB910" s="4"/>
      <c r="AC910" s="35" t="s">
        <v>522</v>
      </c>
    </row>
    <row r="911" spans="1:29" x14ac:dyDescent="0.25">
      <c r="A911" s="4">
        <v>74</v>
      </c>
      <c r="B911" s="4" t="s">
        <v>412</v>
      </c>
      <c r="C911" s="4">
        <v>2</v>
      </c>
      <c r="D911">
        <v>0</v>
      </c>
      <c r="E911" s="4" t="s">
        <v>213</v>
      </c>
      <c r="F911" s="4" t="s">
        <v>224</v>
      </c>
      <c r="G911" s="4" t="s">
        <v>429</v>
      </c>
      <c r="H911" s="4" t="s">
        <v>312</v>
      </c>
      <c r="I911" s="4" t="s">
        <v>430</v>
      </c>
      <c r="J911" s="4" t="s">
        <v>53</v>
      </c>
      <c r="K911" s="12">
        <v>0</v>
      </c>
      <c r="N911" s="33">
        <v>25.7</v>
      </c>
      <c r="O911" s="12">
        <v>3</v>
      </c>
      <c r="R911" s="32">
        <v>0</v>
      </c>
      <c r="S911">
        <v>0.05</v>
      </c>
      <c r="U911">
        <v>1</v>
      </c>
      <c r="V911" t="s">
        <v>431</v>
      </c>
      <c r="W911" t="s">
        <v>203</v>
      </c>
      <c r="X911" t="s">
        <v>219</v>
      </c>
      <c r="Y911" s="4" t="s">
        <v>444</v>
      </c>
      <c r="Z911" s="4" t="s">
        <v>448</v>
      </c>
      <c r="AA911" s="8" t="s">
        <v>523</v>
      </c>
      <c r="AB911" s="4"/>
      <c r="AC911" s="35" t="s">
        <v>522</v>
      </c>
    </row>
    <row r="912" spans="1:29" x14ac:dyDescent="0.25">
      <c r="A912" s="4">
        <v>74</v>
      </c>
      <c r="B912" s="4" t="s">
        <v>412</v>
      </c>
      <c r="C912" s="4">
        <v>2</v>
      </c>
      <c r="D912">
        <v>0</v>
      </c>
      <c r="E912" s="4" t="s">
        <v>213</v>
      </c>
      <c r="F912" s="4" t="s">
        <v>224</v>
      </c>
      <c r="G912" s="4" t="s">
        <v>429</v>
      </c>
      <c r="H912" s="4" t="s">
        <v>312</v>
      </c>
      <c r="I912" s="4" t="s">
        <v>430</v>
      </c>
      <c r="J912" s="4" t="s">
        <v>217</v>
      </c>
      <c r="K912" s="12">
        <v>0</v>
      </c>
      <c r="N912" s="33">
        <v>4.5</v>
      </c>
      <c r="O912" s="12">
        <v>3</v>
      </c>
      <c r="R912" s="32">
        <v>0</v>
      </c>
      <c r="S912">
        <v>0.05</v>
      </c>
      <c r="U912">
        <v>1</v>
      </c>
      <c r="V912" t="s">
        <v>431</v>
      </c>
      <c r="W912" t="s">
        <v>203</v>
      </c>
      <c r="X912" t="s">
        <v>219</v>
      </c>
      <c r="Y912" s="4" t="s">
        <v>444</v>
      </c>
      <c r="Z912" s="4" t="s">
        <v>448</v>
      </c>
      <c r="AA912" s="8" t="s">
        <v>523</v>
      </c>
      <c r="AB912" s="4"/>
      <c r="AC912" s="35" t="s">
        <v>522</v>
      </c>
    </row>
    <row r="913" spans="1:29" x14ac:dyDescent="0.25">
      <c r="A913" s="4">
        <v>74</v>
      </c>
      <c r="B913" s="4" t="s">
        <v>412</v>
      </c>
      <c r="C913" s="4">
        <v>2</v>
      </c>
      <c r="D913">
        <v>0</v>
      </c>
      <c r="E913" s="4" t="s">
        <v>213</v>
      </c>
      <c r="F913" s="4" t="s">
        <v>224</v>
      </c>
      <c r="G913" s="4" t="s">
        <v>429</v>
      </c>
      <c r="H913" s="4" t="s">
        <v>312</v>
      </c>
      <c r="I913" s="4" t="s">
        <v>430</v>
      </c>
      <c r="J913" s="4" t="s">
        <v>53</v>
      </c>
      <c r="K913" s="12">
        <v>0</v>
      </c>
      <c r="N913" s="33">
        <v>25.7</v>
      </c>
      <c r="O913" s="12">
        <v>26</v>
      </c>
      <c r="R913" s="32">
        <v>7</v>
      </c>
      <c r="S913">
        <v>0.05</v>
      </c>
      <c r="U913">
        <v>1</v>
      </c>
      <c r="V913" t="s">
        <v>431</v>
      </c>
      <c r="W913" t="s">
        <v>203</v>
      </c>
      <c r="X913" t="s">
        <v>219</v>
      </c>
      <c r="Y913" s="4" t="s">
        <v>513</v>
      </c>
      <c r="Z913" s="4" t="s">
        <v>514</v>
      </c>
      <c r="AA913" s="8" t="s">
        <v>523</v>
      </c>
      <c r="AB913" s="4"/>
      <c r="AC913" s="35" t="s">
        <v>522</v>
      </c>
    </row>
    <row r="914" spans="1:29" x14ac:dyDescent="0.25">
      <c r="A914" s="4">
        <v>74</v>
      </c>
      <c r="B914" s="4" t="s">
        <v>412</v>
      </c>
      <c r="C914" s="4">
        <v>2</v>
      </c>
      <c r="D914">
        <v>0</v>
      </c>
      <c r="E914" s="4" t="s">
        <v>213</v>
      </c>
      <c r="F914" s="4" t="s">
        <v>224</v>
      </c>
      <c r="G914" s="4" t="s">
        <v>429</v>
      </c>
      <c r="H914" s="4" t="s">
        <v>312</v>
      </c>
      <c r="I914" s="4" t="s">
        <v>430</v>
      </c>
      <c r="J914" s="4" t="s">
        <v>217</v>
      </c>
      <c r="K914" s="12">
        <v>0</v>
      </c>
      <c r="N914" s="33">
        <v>4.5</v>
      </c>
      <c r="O914" s="12">
        <v>26</v>
      </c>
      <c r="R914" s="32">
        <v>3.5</v>
      </c>
      <c r="S914">
        <v>0.05</v>
      </c>
      <c r="U914">
        <v>1</v>
      </c>
      <c r="V914" t="s">
        <v>431</v>
      </c>
      <c r="W914" t="s">
        <v>203</v>
      </c>
      <c r="X914" t="s">
        <v>219</v>
      </c>
      <c r="Y914" s="4" t="s">
        <v>513</v>
      </c>
      <c r="Z914" s="4" t="s">
        <v>514</v>
      </c>
      <c r="AA914" s="8" t="s">
        <v>523</v>
      </c>
      <c r="AB914" s="4"/>
      <c r="AC914" s="35" t="s">
        <v>522</v>
      </c>
    </row>
    <row r="915" spans="1:29" x14ac:dyDescent="0.25">
      <c r="A915" s="4">
        <v>74</v>
      </c>
      <c r="B915" s="4" t="s">
        <v>412</v>
      </c>
      <c r="C915" s="4">
        <v>2</v>
      </c>
      <c r="D915">
        <v>0</v>
      </c>
      <c r="E915" s="4" t="s">
        <v>213</v>
      </c>
      <c r="F915" s="4" t="s">
        <v>224</v>
      </c>
      <c r="G915" s="4" t="s">
        <v>429</v>
      </c>
      <c r="H915" s="4" t="s">
        <v>312</v>
      </c>
      <c r="I915" s="4" t="s">
        <v>430</v>
      </c>
      <c r="J915" s="4" t="s">
        <v>53</v>
      </c>
      <c r="K915" s="12">
        <v>0</v>
      </c>
      <c r="N915" s="33">
        <v>25.7</v>
      </c>
      <c r="O915" s="12">
        <v>27</v>
      </c>
      <c r="R915" s="32">
        <v>7.7</v>
      </c>
      <c r="S915">
        <v>0.05</v>
      </c>
      <c r="U915">
        <v>1</v>
      </c>
      <c r="V915" t="s">
        <v>431</v>
      </c>
      <c r="W915" t="s">
        <v>203</v>
      </c>
      <c r="X915" t="s">
        <v>219</v>
      </c>
      <c r="Y915" s="4" t="s">
        <v>515</v>
      </c>
      <c r="Z915" s="4" t="s">
        <v>516</v>
      </c>
      <c r="AA915" s="8" t="s">
        <v>523</v>
      </c>
      <c r="AB915" s="4"/>
      <c r="AC915" s="35" t="s">
        <v>522</v>
      </c>
    </row>
    <row r="916" spans="1:29" x14ac:dyDescent="0.25">
      <c r="A916" s="4">
        <v>74</v>
      </c>
      <c r="B916" s="4" t="s">
        <v>412</v>
      </c>
      <c r="C916" s="4">
        <v>2</v>
      </c>
      <c r="D916">
        <v>0</v>
      </c>
      <c r="E916" s="4" t="s">
        <v>213</v>
      </c>
      <c r="F916" s="4" t="s">
        <v>224</v>
      </c>
      <c r="G916" s="4" t="s">
        <v>429</v>
      </c>
      <c r="H916" s="4" t="s">
        <v>312</v>
      </c>
      <c r="I916" s="4" t="s">
        <v>430</v>
      </c>
      <c r="J916" s="4" t="s">
        <v>217</v>
      </c>
      <c r="K916" s="12">
        <v>0</v>
      </c>
      <c r="N916" s="33">
        <v>4.5</v>
      </c>
      <c r="O916" s="12">
        <v>27</v>
      </c>
      <c r="R916" s="32">
        <v>2.4</v>
      </c>
      <c r="S916">
        <v>0.05</v>
      </c>
      <c r="U916">
        <v>1</v>
      </c>
      <c r="V916" t="s">
        <v>431</v>
      </c>
      <c r="W916" t="s">
        <v>203</v>
      </c>
      <c r="X916" t="s">
        <v>219</v>
      </c>
      <c r="Y916" s="4" t="s">
        <v>515</v>
      </c>
      <c r="Z916" s="4" t="s">
        <v>516</v>
      </c>
      <c r="AA916" s="8" t="s">
        <v>523</v>
      </c>
      <c r="AB916" s="4"/>
      <c r="AC916" s="35" t="s">
        <v>522</v>
      </c>
    </row>
    <row r="917" spans="1:29" x14ac:dyDescent="0.25">
      <c r="A917" s="4">
        <v>74</v>
      </c>
      <c r="B917" s="4" t="s">
        <v>412</v>
      </c>
      <c r="C917" s="4">
        <v>2</v>
      </c>
      <c r="D917">
        <v>0</v>
      </c>
      <c r="E917" s="4" t="s">
        <v>213</v>
      </c>
      <c r="F917" s="4" t="s">
        <v>224</v>
      </c>
      <c r="G917" s="4" t="s">
        <v>429</v>
      </c>
      <c r="H917" s="4" t="s">
        <v>312</v>
      </c>
      <c r="I917" s="4" t="s">
        <v>430</v>
      </c>
      <c r="J917" s="4" t="s">
        <v>53</v>
      </c>
      <c r="K917" s="12">
        <v>0</v>
      </c>
      <c r="N917" s="33">
        <v>25.7</v>
      </c>
      <c r="O917" s="12">
        <v>28</v>
      </c>
      <c r="R917" s="32">
        <v>0</v>
      </c>
      <c r="S917">
        <v>0.05</v>
      </c>
      <c r="U917">
        <v>1</v>
      </c>
      <c r="V917" t="s">
        <v>517</v>
      </c>
      <c r="W917" t="s">
        <v>203</v>
      </c>
      <c r="X917" t="s">
        <v>219</v>
      </c>
      <c r="Y917" s="4" t="s">
        <v>518</v>
      </c>
      <c r="Z917" s="4" t="s">
        <v>519</v>
      </c>
      <c r="AA917" s="8" t="s">
        <v>523</v>
      </c>
      <c r="AB917" s="4"/>
      <c r="AC917" s="35" t="s">
        <v>522</v>
      </c>
    </row>
    <row r="918" spans="1:29" x14ac:dyDescent="0.25">
      <c r="A918" s="4">
        <v>74</v>
      </c>
      <c r="B918" s="4" t="s">
        <v>412</v>
      </c>
      <c r="C918" s="4">
        <v>2</v>
      </c>
      <c r="D918">
        <v>0</v>
      </c>
      <c r="E918" s="4" t="s">
        <v>213</v>
      </c>
      <c r="F918" s="4" t="s">
        <v>224</v>
      </c>
      <c r="G918" s="4" t="s">
        <v>429</v>
      </c>
      <c r="H918" s="4" t="s">
        <v>312</v>
      </c>
      <c r="I918" s="4" t="s">
        <v>430</v>
      </c>
      <c r="J918" s="4" t="s">
        <v>217</v>
      </c>
      <c r="K918" s="12">
        <v>0</v>
      </c>
      <c r="N918" s="33">
        <v>4.5</v>
      </c>
      <c r="O918" s="12">
        <v>28</v>
      </c>
      <c r="R918" s="32">
        <v>0</v>
      </c>
      <c r="S918">
        <v>0.05</v>
      </c>
      <c r="U918">
        <v>1</v>
      </c>
      <c r="V918" t="s">
        <v>517</v>
      </c>
      <c r="W918" t="s">
        <v>203</v>
      </c>
      <c r="X918" t="s">
        <v>219</v>
      </c>
      <c r="Y918" s="4" t="s">
        <v>518</v>
      </c>
      <c r="Z918" s="4" t="s">
        <v>519</v>
      </c>
      <c r="AA918" s="8" t="s">
        <v>523</v>
      </c>
      <c r="AB918" s="4"/>
      <c r="AC918" s="35" t="s">
        <v>522</v>
      </c>
    </row>
    <row r="919" spans="1:29" x14ac:dyDescent="0.25">
      <c r="A919" s="4">
        <v>74</v>
      </c>
      <c r="B919" s="4" t="s">
        <v>412</v>
      </c>
      <c r="C919" s="4">
        <v>2</v>
      </c>
      <c r="D919">
        <v>0</v>
      </c>
      <c r="E919" s="4" t="s">
        <v>213</v>
      </c>
      <c r="F919" s="4" t="s">
        <v>224</v>
      </c>
      <c r="G919" s="4" t="s">
        <v>429</v>
      </c>
      <c r="H919" s="4" t="s">
        <v>312</v>
      </c>
      <c r="I919" s="4" t="s">
        <v>430</v>
      </c>
      <c r="J919" s="4" t="s">
        <v>53</v>
      </c>
      <c r="K919" s="12">
        <v>0</v>
      </c>
      <c r="N919" s="33">
        <v>25.7</v>
      </c>
      <c r="O919" s="12">
        <v>29</v>
      </c>
      <c r="R919" s="32">
        <v>0</v>
      </c>
      <c r="S919">
        <v>0.05</v>
      </c>
      <c r="U919">
        <v>1</v>
      </c>
      <c r="V919" t="s">
        <v>517</v>
      </c>
      <c r="W919" t="s">
        <v>203</v>
      </c>
      <c r="X919" t="s">
        <v>219</v>
      </c>
      <c r="Y919" s="4" t="s">
        <v>520</v>
      </c>
      <c r="Z919" s="4" t="s">
        <v>521</v>
      </c>
      <c r="AA919" s="8" t="s">
        <v>523</v>
      </c>
      <c r="AB919" s="4"/>
      <c r="AC919" s="35" t="s">
        <v>522</v>
      </c>
    </row>
    <row r="920" spans="1:29" x14ac:dyDescent="0.25">
      <c r="A920" s="4">
        <v>74</v>
      </c>
      <c r="B920" s="4" t="s">
        <v>412</v>
      </c>
      <c r="C920" s="4">
        <v>2</v>
      </c>
      <c r="D920">
        <v>0</v>
      </c>
      <c r="E920" s="4" t="s">
        <v>213</v>
      </c>
      <c r="F920" s="4" t="s">
        <v>224</v>
      </c>
      <c r="G920" s="4" t="s">
        <v>429</v>
      </c>
      <c r="H920" s="4" t="s">
        <v>312</v>
      </c>
      <c r="I920" s="4" t="s">
        <v>430</v>
      </c>
      <c r="J920" s="4" t="s">
        <v>217</v>
      </c>
      <c r="K920" s="12">
        <v>0</v>
      </c>
      <c r="N920" s="33">
        <v>4.5</v>
      </c>
      <c r="O920" s="12">
        <v>29</v>
      </c>
      <c r="R920" s="32">
        <v>0</v>
      </c>
      <c r="S920">
        <v>0.05</v>
      </c>
      <c r="U920">
        <v>1</v>
      </c>
      <c r="V920" t="s">
        <v>517</v>
      </c>
      <c r="W920" t="s">
        <v>203</v>
      </c>
      <c r="X920" t="s">
        <v>219</v>
      </c>
      <c r="Y920" s="4" t="s">
        <v>520</v>
      </c>
      <c r="Z920" s="4" t="s">
        <v>521</v>
      </c>
      <c r="AA920" s="8" t="s">
        <v>523</v>
      </c>
      <c r="AB920" s="4"/>
      <c r="AC920" s="35" t="s">
        <v>522</v>
      </c>
    </row>
    <row r="921" spans="1:29" x14ac:dyDescent="0.25">
      <c r="A921"/>
      <c r="B921" s="4"/>
      <c r="R921" s="32"/>
      <c r="Y921" s="4"/>
      <c r="Z921" s="4"/>
    </row>
    <row r="922" spans="1:29" s="4" customFormat="1" x14ac:dyDescent="0.25">
      <c r="A922" s="4">
        <v>75</v>
      </c>
      <c r="B922" s="4" t="s">
        <v>535</v>
      </c>
      <c r="C922" s="4">
        <v>0</v>
      </c>
      <c r="D922" s="4">
        <v>0</v>
      </c>
      <c r="E922" s="4" t="s">
        <v>213</v>
      </c>
      <c r="F922" s="4" t="s">
        <v>309</v>
      </c>
      <c r="G922" s="4" t="s">
        <v>214</v>
      </c>
      <c r="H922" s="4" t="s">
        <v>215</v>
      </c>
      <c r="I922" s="4" t="s">
        <v>546</v>
      </c>
      <c r="J922" s="4" t="s">
        <v>53</v>
      </c>
      <c r="K922" s="12">
        <v>0</v>
      </c>
      <c r="N922" s="33">
        <v>367319</v>
      </c>
      <c r="O922" s="12">
        <v>1</v>
      </c>
      <c r="R922" s="36">
        <v>346792</v>
      </c>
      <c r="S922" s="4" t="s">
        <v>52</v>
      </c>
      <c r="U922" s="4">
        <v>0</v>
      </c>
      <c r="V922" s="4" t="s">
        <v>547</v>
      </c>
      <c r="W922" s="4" t="s">
        <v>203</v>
      </c>
      <c r="X922" s="4" t="s">
        <v>219</v>
      </c>
      <c r="Y922" s="4" t="s">
        <v>524</v>
      </c>
      <c r="Z922" s="4" t="s">
        <v>548</v>
      </c>
      <c r="AA922" s="4" t="s">
        <v>552</v>
      </c>
      <c r="AC922" s="35" t="s">
        <v>551</v>
      </c>
    </row>
    <row r="923" spans="1:29" x14ac:dyDescent="0.25">
      <c r="A923">
        <v>75</v>
      </c>
      <c r="B923" s="4" t="s">
        <v>535</v>
      </c>
      <c r="C923">
        <v>0</v>
      </c>
      <c r="D923">
        <v>0</v>
      </c>
      <c r="E923" t="s">
        <v>213</v>
      </c>
      <c r="F923" t="s">
        <v>309</v>
      </c>
      <c r="G923" t="s">
        <v>214</v>
      </c>
      <c r="H923" t="s">
        <v>215</v>
      </c>
      <c r="I923" t="s">
        <v>546</v>
      </c>
      <c r="J923" t="s">
        <v>53</v>
      </c>
      <c r="K923" s="12">
        <v>0</v>
      </c>
      <c r="N923" s="33">
        <v>367319</v>
      </c>
      <c r="O923" s="12">
        <v>2</v>
      </c>
      <c r="R923" s="32">
        <v>355819</v>
      </c>
      <c r="S923" t="s">
        <v>52</v>
      </c>
      <c r="U923">
        <v>0</v>
      </c>
      <c r="V923" t="s">
        <v>547</v>
      </c>
      <c r="W923" t="s">
        <v>203</v>
      </c>
      <c r="X923" t="s">
        <v>219</v>
      </c>
      <c r="Y923" s="4" t="s">
        <v>537</v>
      </c>
      <c r="Z923" s="31" t="s">
        <v>540</v>
      </c>
      <c r="AA923" s="4" t="s">
        <v>552</v>
      </c>
      <c r="AC923" s="8" t="s">
        <v>551</v>
      </c>
    </row>
    <row r="924" spans="1:29" x14ac:dyDescent="0.25">
      <c r="A924">
        <v>75</v>
      </c>
      <c r="B924" s="4" t="s">
        <v>535</v>
      </c>
      <c r="C924">
        <v>0</v>
      </c>
      <c r="D924">
        <v>0</v>
      </c>
      <c r="E924" t="s">
        <v>213</v>
      </c>
      <c r="F924" t="s">
        <v>309</v>
      </c>
      <c r="G924" t="s">
        <v>214</v>
      </c>
      <c r="H924" t="s">
        <v>215</v>
      </c>
      <c r="I924" t="s">
        <v>546</v>
      </c>
      <c r="J924" t="s">
        <v>53</v>
      </c>
      <c r="K924" s="12">
        <v>0</v>
      </c>
      <c r="N924" s="33">
        <v>367319</v>
      </c>
      <c r="O924" s="12">
        <v>3</v>
      </c>
      <c r="R924" s="32">
        <v>348750</v>
      </c>
      <c r="S924" t="s">
        <v>52</v>
      </c>
      <c r="U924">
        <v>0</v>
      </c>
      <c r="V924" t="s">
        <v>547</v>
      </c>
      <c r="W924" t="s">
        <v>203</v>
      </c>
      <c r="X924" t="s">
        <v>219</v>
      </c>
      <c r="Y924" s="4" t="s">
        <v>538</v>
      </c>
      <c r="Z924" s="4" t="s">
        <v>539</v>
      </c>
      <c r="AA924" s="4" t="s">
        <v>552</v>
      </c>
      <c r="AC924" s="8" t="s">
        <v>551</v>
      </c>
    </row>
    <row r="925" spans="1:29" x14ac:dyDescent="0.25">
      <c r="A925">
        <v>75</v>
      </c>
      <c r="B925" s="4" t="s">
        <v>535</v>
      </c>
      <c r="C925">
        <v>0</v>
      </c>
      <c r="D925">
        <v>0</v>
      </c>
      <c r="E925" t="s">
        <v>213</v>
      </c>
      <c r="F925" t="s">
        <v>309</v>
      </c>
      <c r="G925" t="s">
        <v>214</v>
      </c>
      <c r="H925" t="s">
        <v>215</v>
      </c>
      <c r="I925" t="s">
        <v>546</v>
      </c>
      <c r="J925" t="s">
        <v>53</v>
      </c>
      <c r="K925" s="12">
        <v>0</v>
      </c>
      <c r="N925" s="33">
        <v>367319</v>
      </c>
      <c r="O925" s="12">
        <v>4</v>
      </c>
      <c r="R925" s="32">
        <v>346477</v>
      </c>
      <c r="S925" t="s">
        <v>52</v>
      </c>
      <c r="U925">
        <v>0</v>
      </c>
      <c r="V925" t="s">
        <v>547</v>
      </c>
      <c r="W925" t="s">
        <v>203</v>
      </c>
      <c r="X925" t="s">
        <v>219</v>
      </c>
      <c r="Y925" s="4" t="s">
        <v>541</v>
      </c>
      <c r="Z925" s="4" t="s">
        <v>543</v>
      </c>
      <c r="AA925" s="4" t="s">
        <v>552</v>
      </c>
      <c r="AC925" s="8" t="s">
        <v>551</v>
      </c>
    </row>
    <row r="926" spans="1:29" x14ac:dyDescent="0.25">
      <c r="A926">
        <v>75</v>
      </c>
      <c r="B926" s="4" t="s">
        <v>535</v>
      </c>
      <c r="C926">
        <v>0</v>
      </c>
      <c r="D926">
        <v>0</v>
      </c>
      <c r="E926" t="s">
        <v>213</v>
      </c>
      <c r="F926" t="s">
        <v>309</v>
      </c>
      <c r="G926" t="s">
        <v>214</v>
      </c>
      <c r="H926" t="s">
        <v>215</v>
      </c>
      <c r="I926" t="s">
        <v>546</v>
      </c>
      <c r="J926" t="s">
        <v>53</v>
      </c>
      <c r="K926" s="12">
        <v>0</v>
      </c>
      <c r="N926" s="33">
        <v>367319</v>
      </c>
      <c r="O926" s="12">
        <v>5</v>
      </c>
      <c r="R926" s="32">
        <v>328736</v>
      </c>
      <c r="S926" s="32">
        <v>0</v>
      </c>
      <c r="U926">
        <v>1</v>
      </c>
      <c r="V926" t="s">
        <v>547</v>
      </c>
      <c r="W926" t="s">
        <v>203</v>
      </c>
      <c r="X926" t="s">
        <v>219</v>
      </c>
      <c r="Y926" s="4" t="s">
        <v>549</v>
      </c>
      <c r="Z926" s="4" t="s">
        <v>544</v>
      </c>
      <c r="AA926" s="4" t="s">
        <v>552</v>
      </c>
      <c r="AC926" s="8" t="s">
        <v>551</v>
      </c>
    </row>
    <row r="927" spans="1:29" x14ac:dyDescent="0.25">
      <c r="A927"/>
      <c r="B927" s="4"/>
      <c r="N927" s="33"/>
      <c r="R927" s="32"/>
    </row>
    <row r="928" spans="1:29" x14ac:dyDescent="0.25">
      <c r="A928">
        <v>75</v>
      </c>
      <c r="B928" s="4" t="s">
        <v>535</v>
      </c>
      <c r="C928">
        <v>0</v>
      </c>
      <c r="D928">
        <v>0</v>
      </c>
      <c r="E928" t="s">
        <v>213</v>
      </c>
      <c r="F928" t="s">
        <v>309</v>
      </c>
      <c r="G928" t="s">
        <v>227</v>
      </c>
      <c r="H928" t="s">
        <v>550</v>
      </c>
      <c r="I928" t="s">
        <v>546</v>
      </c>
      <c r="J928" t="s">
        <v>53</v>
      </c>
      <c r="K928" s="12">
        <v>0</v>
      </c>
      <c r="N928" s="33">
        <v>3.45</v>
      </c>
      <c r="O928" s="12">
        <v>1</v>
      </c>
      <c r="R928" s="32">
        <v>3.4</v>
      </c>
      <c r="S928" t="s">
        <v>52</v>
      </c>
      <c r="U928">
        <v>0</v>
      </c>
      <c r="V928" t="s">
        <v>547</v>
      </c>
      <c r="W928" t="s">
        <v>203</v>
      </c>
      <c r="X928" t="s">
        <v>219</v>
      </c>
      <c r="Y928" t="s">
        <v>524</v>
      </c>
      <c r="Z928" s="4" t="s">
        <v>548</v>
      </c>
      <c r="AA928" s="4" t="s">
        <v>554</v>
      </c>
      <c r="AB928" s="8"/>
      <c r="AC928" s="8" t="s">
        <v>553</v>
      </c>
    </row>
    <row r="929" spans="1:30" x14ac:dyDescent="0.25">
      <c r="A929">
        <v>75</v>
      </c>
      <c r="B929" s="4" t="s">
        <v>535</v>
      </c>
      <c r="C929">
        <v>0</v>
      </c>
      <c r="D929">
        <v>0</v>
      </c>
      <c r="E929" t="s">
        <v>213</v>
      </c>
      <c r="F929" t="s">
        <v>309</v>
      </c>
      <c r="G929" t="s">
        <v>227</v>
      </c>
      <c r="H929" t="s">
        <v>550</v>
      </c>
      <c r="I929" t="s">
        <v>546</v>
      </c>
      <c r="J929" t="s">
        <v>53</v>
      </c>
      <c r="K929" s="12">
        <v>0</v>
      </c>
      <c r="N929" s="33">
        <v>3.45</v>
      </c>
      <c r="O929" s="12">
        <v>2</v>
      </c>
      <c r="R929" s="32">
        <v>3.34</v>
      </c>
      <c r="S929" t="s">
        <v>52</v>
      </c>
      <c r="U929">
        <v>0</v>
      </c>
      <c r="V929" t="s">
        <v>547</v>
      </c>
      <c r="W929" t="s">
        <v>203</v>
      </c>
      <c r="X929" t="s">
        <v>219</v>
      </c>
      <c r="Y929" s="4" t="s">
        <v>537</v>
      </c>
      <c r="Z929" s="31" t="s">
        <v>540</v>
      </c>
      <c r="AA929" s="4" t="s">
        <v>554</v>
      </c>
      <c r="AB929" s="8"/>
      <c r="AC929" s="8" t="s">
        <v>553</v>
      </c>
    </row>
    <row r="930" spans="1:30" x14ac:dyDescent="0.25">
      <c r="A930">
        <v>75</v>
      </c>
      <c r="B930" s="4" t="s">
        <v>535</v>
      </c>
      <c r="C930">
        <v>0</v>
      </c>
      <c r="D930">
        <v>0</v>
      </c>
      <c r="E930" t="s">
        <v>213</v>
      </c>
      <c r="F930" t="s">
        <v>309</v>
      </c>
      <c r="G930" t="s">
        <v>227</v>
      </c>
      <c r="H930" t="s">
        <v>550</v>
      </c>
      <c r="I930" t="s">
        <v>546</v>
      </c>
      <c r="J930" t="s">
        <v>53</v>
      </c>
      <c r="K930" s="12">
        <v>0</v>
      </c>
      <c r="N930" s="33">
        <v>3.45</v>
      </c>
      <c r="O930" s="12">
        <v>3</v>
      </c>
      <c r="R930" s="32">
        <v>3.55</v>
      </c>
      <c r="S930" t="s">
        <v>52</v>
      </c>
      <c r="U930">
        <v>0</v>
      </c>
      <c r="V930" t="s">
        <v>547</v>
      </c>
      <c r="W930" t="s">
        <v>203</v>
      </c>
      <c r="X930" t="s">
        <v>219</v>
      </c>
      <c r="Y930" s="4" t="s">
        <v>538</v>
      </c>
      <c r="Z930" s="4" t="s">
        <v>539</v>
      </c>
      <c r="AA930" s="4" t="s">
        <v>554</v>
      </c>
      <c r="AB930" s="8"/>
      <c r="AC930" s="8" t="s">
        <v>553</v>
      </c>
    </row>
    <row r="931" spans="1:30" x14ac:dyDescent="0.25">
      <c r="A931">
        <v>75</v>
      </c>
      <c r="B931" s="4" t="s">
        <v>535</v>
      </c>
      <c r="C931">
        <v>0</v>
      </c>
      <c r="D931">
        <v>0</v>
      </c>
      <c r="E931" t="s">
        <v>213</v>
      </c>
      <c r="F931" t="s">
        <v>309</v>
      </c>
      <c r="G931" t="s">
        <v>227</v>
      </c>
      <c r="H931" t="s">
        <v>550</v>
      </c>
      <c r="I931" t="s">
        <v>546</v>
      </c>
      <c r="J931" t="s">
        <v>53</v>
      </c>
      <c r="K931" s="12">
        <v>0</v>
      </c>
      <c r="N931" s="33">
        <v>3.45</v>
      </c>
      <c r="O931" s="12">
        <v>4</v>
      </c>
      <c r="R931" s="32">
        <v>3.48</v>
      </c>
      <c r="S931" t="s">
        <v>52</v>
      </c>
      <c r="U931">
        <v>0</v>
      </c>
      <c r="V931" t="s">
        <v>547</v>
      </c>
      <c r="W931" t="s">
        <v>203</v>
      </c>
      <c r="X931" t="s">
        <v>219</v>
      </c>
      <c r="Y931" s="4" t="s">
        <v>541</v>
      </c>
      <c r="Z931" s="4" t="s">
        <v>543</v>
      </c>
      <c r="AA931" s="4" t="s">
        <v>554</v>
      </c>
      <c r="AB931" s="8"/>
      <c r="AC931" s="8" t="s">
        <v>553</v>
      </c>
    </row>
    <row r="932" spans="1:30" x14ac:dyDescent="0.25">
      <c r="A932">
        <v>75</v>
      </c>
      <c r="B932" s="4" t="s">
        <v>535</v>
      </c>
      <c r="C932">
        <v>0</v>
      </c>
      <c r="D932">
        <v>0</v>
      </c>
      <c r="E932" t="s">
        <v>213</v>
      </c>
      <c r="F932" t="s">
        <v>309</v>
      </c>
      <c r="G932" t="s">
        <v>227</v>
      </c>
      <c r="H932" t="s">
        <v>550</v>
      </c>
      <c r="I932" t="s">
        <v>546</v>
      </c>
      <c r="J932" t="s">
        <v>53</v>
      </c>
      <c r="K932" s="12">
        <v>0</v>
      </c>
      <c r="N932" s="33">
        <v>3.45</v>
      </c>
      <c r="O932" s="12">
        <v>5</v>
      </c>
      <c r="R932" s="32">
        <v>3.12</v>
      </c>
      <c r="S932" s="4">
        <v>0.01</v>
      </c>
      <c r="U932">
        <v>1</v>
      </c>
      <c r="V932" t="s">
        <v>547</v>
      </c>
      <c r="W932" t="s">
        <v>203</v>
      </c>
      <c r="X932" t="s">
        <v>219</v>
      </c>
      <c r="Y932" s="4" t="s">
        <v>549</v>
      </c>
      <c r="Z932" s="4" t="s">
        <v>544</v>
      </c>
      <c r="AA932" s="4" t="s">
        <v>554</v>
      </c>
      <c r="AB932" s="8"/>
      <c r="AC932" s="8" t="s">
        <v>553</v>
      </c>
    </row>
    <row r="933" spans="1:30" x14ac:dyDescent="0.25">
      <c r="A933"/>
      <c r="B933" s="4"/>
      <c r="N933" s="33"/>
    </row>
    <row r="934" spans="1:30" s="4" customFormat="1" x14ac:dyDescent="0.25">
      <c r="A934" s="4">
        <v>76</v>
      </c>
      <c r="B934" s="4" t="s">
        <v>563</v>
      </c>
      <c r="C934" s="4">
        <v>1</v>
      </c>
      <c r="D934" s="4">
        <v>0</v>
      </c>
      <c r="E934" s="4" t="s">
        <v>213</v>
      </c>
      <c r="F934" s="4" t="s">
        <v>224</v>
      </c>
      <c r="G934" s="4" t="s">
        <v>566</v>
      </c>
      <c r="H934" s="4" t="s">
        <v>567</v>
      </c>
      <c r="I934" s="4" t="s">
        <v>546</v>
      </c>
      <c r="J934" s="4" t="s">
        <v>53</v>
      </c>
      <c r="K934" s="4">
        <v>0</v>
      </c>
      <c r="L934" s="4">
        <v>2</v>
      </c>
      <c r="N934" s="56">
        <v>6799</v>
      </c>
      <c r="O934" s="4">
        <v>1</v>
      </c>
      <c r="P934" s="4">
        <v>2</v>
      </c>
      <c r="R934" s="4">
        <v>4152</v>
      </c>
      <c r="S934" s="4">
        <v>0.1</v>
      </c>
      <c r="U934" s="4">
        <v>1</v>
      </c>
      <c r="V934" s="4" t="s">
        <v>378</v>
      </c>
      <c r="W934" s="4" t="s">
        <v>203</v>
      </c>
      <c r="X934" s="4" t="s">
        <v>844</v>
      </c>
      <c r="Y934" s="4" t="s">
        <v>845</v>
      </c>
      <c r="Z934" s="4" t="s">
        <v>846</v>
      </c>
      <c r="AA934" s="52" t="s">
        <v>775</v>
      </c>
      <c r="AC934" s="35" t="s">
        <v>776</v>
      </c>
    </row>
    <row r="935" spans="1:30" s="4" customFormat="1" x14ac:dyDescent="0.25">
      <c r="A935" s="4">
        <v>76</v>
      </c>
      <c r="B935" s="4" t="s">
        <v>563</v>
      </c>
      <c r="C935" s="4">
        <v>2</v>
      </c>
      <c r="D935" s="4">
        <v>0</v>
      </c>
      <c r="E935" s="4" t="s">
        <v>213</v>
      </c>
      <c r="F935" s="4" t="s">
        <v>224</v>
      </c>
      <c r="G935" s="4" t="s">
        <v>566</v>
      </c>
      <c r="H935" s="4" t="s">
        <v>567</v>
      </c>
      <c r="I935" s="4" t="s">
        <v>546</v>
      </c>
      <c r="J935" s="4" t="s">
        <v>53</v>
      </c>
      <c r="K935" s="4">
        <v>0</v>
      </c>
      <c r="L935" s="4">
        <v>2</v>
      </c>
      <c r="N935" s="56">
        <v>7774</v>
      </c>
      <c r="O935" s="4">
        <v>1</v>
      </c>
      <c r="P935" s="4">
        <v>2</v>
      </c>
      <c r="R935" s="4">
        <v>6616</v>
      </c>
      <c r="S935" s="36" t="s">
        <v>52</v>
      </c>
      <c r="U935" s="4">
        <v>0</v>
      </c>
      <c r="V935" s="4" t="s">
        <v>378</v>
      </c>
      <c r="W935" s="4" t="s">
        <v>203</v>
      </c>
      <c r="X935" s="4" t="s">
        <v>844</v>
      </c>
      <c r="Y935" s="4" t="s">
        <v>845</v>
      </c>
      <c r="Z935" s="4" t="s">
        <v>846</v>
      </c>
      <c r="AC935" s="35"/>
    </row>
    <row r="936" spans="1:30" s="4" customFormat="1" x14ac:dyDescent="0.25">
      <c r="N936" s="56"/>
      <c r="S936" s="36"/>
      <c r="AC936" s="35"/>
    </row>
    <row r="937" spans="1:30" s="4" customFormat="1" x14ac:dyDescent="0.25">
      <c r="A937" s="4">
        <v>76</v>
      </c>
      <c r="B937" s="4" t="s">
        <v>563</v>
      </c>
      <c r="C937" s="4">
        <v>1</v>
      </c>
      <c r="D937" s="4">
        <v>0</v>
      </c>
      <c r="E937" s="4" t="s">
        <v>213</v>
      </c>
      <c r="F937" s="4" t="s">
        <v>224</v>
      </c>
      <c r="G937" s="4" t="s">
        <v>569</v>
      </c>
      <c r="H937" s="4" t="s">
        <v>570</v>
      </c>
      <c r="I937" s="4" t="s">
        <v>546</v>
      </c>
      <c r="J937" s="4" t="s">
        <v>53</v>
      </c>
      <c r="K937" s="4">
        <v>0</v>
      </c>
      <c r="L937" s="4">
        <v>2</v>
      </c>
      <c r="N937" s="41">
        <v>4</v>
      </c>
      <c r="O937" s="4">
        <v>1</v>
      </c>
      <c r="P937" s="4">
        <v>2</v>
      </c>
      <c r="R937" s="4">
        <v>4.2</v>
      </c>
      <c r="S937" s="36" t="s">
        <v>52</v>
      </c>
      <c r="U937" s="4">
        <v>0</v>
      </c>
      <c r="V937" s="4" t="s">
        <v>378</v>
      </c>
      <c r="W937" s="4" t="s">
        <v>203</v>
      </c>
      <c r="X937" s="4" t="s">
        <v>844</v>
      </c>
      <c r="Y937" s="4" t="s">
        <v>845</v>
      </c>
      <c r="Z937" s="4" t="s">
        <v>846</v>
      </c>
      <c r="AC937" s="35"/>
    </row>
    <row r="938" spans="1:30" s="4" customFormat="1" x14ac:dyDescent="0.25">
      <c r="A938" s="4">
        <v>76</v>
      </c>
      <c r="B938" s="4" t="s">
        <v>563</v>
      </c>
      <c r="C938" s="4">
        <v>2</v>
      </c>
      <c r="D938" s="4">
        <v>0</v>
      </c>
      <c r="E938" s="4" t="s">
        <v>213</v>
      </c>
      <c r="F938" s="4" t="s">
        <v>224</v>
      </c>
      <c r="G938" s="4" t="s">
        <v>569</v>
      </c>
      <c r="H938" s="4" t="s">
        <v>570</v>
      </c>
      <c r="I938" s="4" t="s">
        <v>546</v>
      </c>
      <c r="J938" s="4" t="s">
        <v>53</v>
      </c>
      <c r="K938" s="4">
        <v>0</v>
      </c>
      <c r="L938" s="4">
        <v>2</v>
      </c>
      <c r="N938" s="41">
        <v>3.2</v>
      </c>
      <c r="O938" s="4">
        <v>1</v>
      </c>
      <c r="P938" s="4">
        <v>2</v>
      </c>
      <c r="R938" s="4">
        <v>3.6</v>
      </c>
      <c r="S938" s="36" t="s">
        <v>52</v>
      </c>
      <c r="U938" s="4">
        <v>0</v>
      </c>
      <c r="V938" s="4" t="s">
        <v>378</v>
      </c>
      <c r="W938" s="4" t="s">
        <v>203</v>
      </c>
      <c r="X938" s="4" t="s">
        <v>844</v>
      </c>
      <c r="Y938" s="4" t="s">
        <v>845</v>
      </c>
      <c r="Z938" s="4" t="s">
        <v>846</v>
      </c>
      <c r="AC938" s="35"/>
      <c r="AD938" s="35"/>
    </row>
    <row r="939" spans="1:30" s="4" customFormat="1" x14ac:dyDescent="0.25">
      <c r="N939" s="41"/>
      <c r="S939" s="36"/>
      <c r="AA939" s="52"/>
      <c r="AC939" s="35"/>
      <c r="AD939" s="35"/>
    </row>
    <row r="940" spans="1:30" s="4" customFormat="1" x14ac:dyDescent="0.25">
      <c r="A940" s="4">
        <v>76</v>
      </c>
      <c r="B940" s="4" t="s">
        <v>563</v>
      </c>
      <c r="C940" s="4">
        <v>1</v>
      </c>
      <c r="D940" s="4">
        <v>0</v>
      </c>
      <c r="E940" s="4" t="s">
        <v>213</v>
      </c>
      <c r="F940" s="4" t="s">
        <v>224</v>
      </c>
      <c r="G940" s="4" t="s">
        <v>855</v>
      </c>
      <c r="H940" s="4" t="s">
        <v>312</v>
      </c>
      <c r="I940" s="4" t="s">
        <v>546</v>
      </c>
      <c r="J940" s="4" t="s">
        <v>53</v>
      </c>
      <c r="K940" s="4">
        <v>0</v>
      </c>
      <c r="L940" s="4">
        <v>2</v>
      </c>
      <c r="N940" s="41">
        <v>130</v>
      </c>
      <c r="O940" s="4">
        <v>1</v>
      </c>
      <c r="P940" s="4">
        <v>2</v>
      </c>
      <c r="R940" s="4">
        <v>145</v>
      </c>
      <c r="S940" s="36" t="s">
        <v>52</v>
      </c>
      <c r="U940" s="4">
        <v>0</v>
      </c>
      <c r="V940" s="4" t="s">
        <v>378</v>
      </c>
      <c r="W940" s="4" t="s">
        <v>203</v>
      </c>
      <c r="X940" s="4" t="s">
        <v>844</v>
      </c>
      <c r="Y940" s="4" t="s">
        <v>845</v>
      </c>
      <c r="Z940" s="4" t="s">
        <v>846</v>
      </c>
      <c r="AA940" s="52"/>
      <c r="AC940" s="35"/>
      <c r="AD940" s="35"/>
    </row>
    <row r="941" spans="1:30" s="4" customFormat="1" x14ac:dyDescent="0.25">
      <c r="A941" s="4">
        <v>76</v>
      </c>
      <c r="B941" s="4" t="s">
        <v>563</v>
      </c>
      <c r="C941" s="4">
        <v>2</v>
      </c>
      <c r="D941" s="4">
        <v>0</v>
      </c>
      <c r="E941" s="4" t="s">
        <v>213</v>
      </c>
      <c r="F941" s="4" t="s">
        <v>224</v>
      </c>
      <c r="G941" s="4" t="s">
        <v>855</v>
      </c>
      <c r="H941" s="4" t="s">
        <v>312</v>
      </c>
      <c r="I941" s="4" t="s">
        <v>546</v>
      </c>
      <c r="J941" s="4" t="s">
        <v>53</v>
      </c>
      <c r="K941" s="4">
        <v>0</v>
      </c>
      <c r="L941" s="4">
        <v>2</v>
      </c>
      <c r="N941" s="41">
        <v>32</v>
      </c>
      <c r="O941" s="4">
        <v>1</v>
      </c>
      <c r="P941" s="4">
        <v>2</v>
      </c>
      <c r="R941" s="4">
        <v>34</v>
      </c>
      <c r="S941" s="36" t="s">
        <v>52</v>
      </c>
      <c r="U941" s="4">
        <v>0</v>
      </c>
      <c r="V941" s="4" t="s">
        <v>378</v>
      </c>
      <c r="W941" s="4" t="s">
        <v>203</v>
      </c>
      <c r="X941" s="4" t="s">
        <v>844</v>
      </c>
      <c r="Y941" s="4" t="s">
        <v>845</v>
      </c>
      <c r="Z941" s="4" t="s">
        <v>846</v>
      </c>
      <c r="AA941" s="52"/>
      <c r="AC941" s="35"/>
      <c r="AD941" s="35"/>
    </row>
    <row r="942" spans="1:30" s="4" customFormat="1" x14ac:dyDescent="0.25">
      <c r="A942" s="4">
        <v>76</v>
      </c>
      <c r="B942" s="4" t="s">
        <v>563</v>
      </c>
      <c r="C942" s="4">
        <v>1</v>
      </c>
      <c r="D942" s="4">
        <v>0</v>
      </c>
      <c r="E942" s="4" t="s">
        <v>213</v>
      </c>
      <c r="F942" s="4" t="s">
        <v>224</v>
      </c>
      <c r="G942" s="4" t="s">
        <v>856</v>
      </c>
      <c r="H942" s="4" t="s">
        <v>312</v>
      </c>
      <c r="I942" s="4" t="s">
        <v>546</v>
      </c>
      <c r="J942" s="4" t="s">
        <v>53</v>
      </c>
      <c r="K942" s="4">
        <v>0</v>
      </c>
      <c r="L942" s="4">
        <v>2</v>
      </c>
      <c r="N942" s="41">
        <v>11</v>
      </c>
      <c r="O942" s="4">
        <v>1</v>
      </c>
      <c r="P942" s="4">
        <v>2</v>
      </c>
      <c r="R942" s="4">
        <v>7</v>
      </c>
      <c r="S942" s="36" t="s">
        <v>52</v>
      </c>
      <c r="U942" s="4">
        <v>0</v>
      </c>
      <c r="V942" s="4" t="s">
        <v>378</v>
      </c>
      <c r="W942" s="4" t="s">
        <v>203</v>
      </c>
      <c r="X942" s="4" t="s">
        <v>844</v>
      </c>
      <c r="Y942" s="4" t="s">
        <v>845</v>
      </c>
      <c r="Z942" s="4" t="s">
        <v>846</v>
      </c>
      <c r="AA942" s="52"/>
      <c r="AC942" s="35"/>
      <c r="AD942" s="35"/>
    </row>
    <row r="943" spans="1:30" s="4" customFormat="1" x14ac:dyDescent="0.25">
      <c r="A943" s="4">
        <v>76</v>
      </c>
      <c r="B943" s="4" t="s">
        <v>563</v>
      </c>
      <c r="C943" s="4">
        <v>2</v>
      </c>
      <c r="D943" s="4">
        <v>0</v>
      </c>
      <c r="E943" s="4" t="s">
        <v>213</v>
      </c>
      <c r="F943" s="4" t="s">
        <v>224</v>
      </c>
      <c r="G943" s="4" t="s">
        <v>856</v>
      </c>
      <c r="H943" s="4" t="s">
        <v>312</v>
      </c>
      <c r="I943" s="4" t="s">
        <v>546</v>
      </c>
      <c r="J943" s="4" t="s">
        <v>53</v>
      </c>
      <c r="K943" s="4">
        <v>0</v>
      </c>
      <c r="L943" s="4">
        <v>2</v>
      </c>
      <c r="N943" s="41">
        <v>3</v>
      </c>
      <c r="O943" s="4">
        <v>1</v>
      </c>
      <c r="P943" s="4">
        <v>2</v>
      </c>
      <c r="R943" s="4">
        <v>5</v>
      </c>
      <c r="S943" s="36" t="s">
        <v>52</v>
      </c>
      <c r="U943" s="4">
        <v>0</v>
      </c>
      <c r="V943" s="4" t="s">
        <v>378</v>
      </c>
      <c r="W943" s="4" t="s">
        <v>203</v>
      </c>
      <c r="X943" s="4" t="s">
        <v>844</v>
      </c>
      <c r="Y943" s="4" t="s">
        <v>845</v>
      </c>
      <c r="Z943" s="4" t="s">
        <v>846</v>
      </c>
      <c r="AA943" s="52"/>
      <c r="AC943" s="35"/>
      <c r="AD943" s="35"/>
    </row>
    <row r="944" spans="1:30" s="4" customFormat="1" x14ac:dyDescent="0.25">
      <c r="A944" s="4">
        <v>76</v>
      </c>
      <c r="B944" s="4" t="s">
        <v>563</v>
      </c>
      <c r="C944" s="4">
        <v>1</v>
      </c>
      <c r="D944" s="4">
        <v>0</v>
      </c>
      <c r="E944" s="4" t="s">
        <v>213</v>
      </c>
      <c r="F944" s="4" t="s">
        <v>224</v>
      </c>
      <c r="G944" s="4" t="s">
        <v>857</v>
      </c>
      <c r="H944" s="4" t="s">
        <v>312</v>
      </c>
      <c r="I944" s="4" t="s">
        <v>546</v>
      </c>
      <c r="J944" s="4" t="s">
        <v>53</v>
      </c>
      <c r="K944" s="4">
        <v>0</v>
      </c>
      <c r="L944" s="4">
        <v>2</v>
      </c>
      <c r="N944" s="41">
        <v>23</v>
      </c>
      <c r="O944" s="4">
        <v>1</v>
      </c>
      <c r="P944" s="4">
        <v>2</v>
      </c>
      <c r="R944" s="4">
        <v>23</v>
      </c>
      <c r="S944" s="36" t="s">
        <v>52</v>
      </c>
      <c r="U944" s="4">
        <v>0</v>
      </c>
      <c r="V944" s="4" t="s">
        <v>378</v>
      </c>
      <c r="W944" s="4" t="s">
        <v>203</v>
      </c>
      <c r="X944" s="4" t="s">
        <v>844</v>
      </c>
      <c r="Y944" s="4" t="s">
        <v>845</v>
      </c>
      <c r="Z944" s="4" t="s">
        <v>846</v>
      </c>
      <c r="AA944" s="52"/>
      <c r="AC944" s="35"/>
      <c r="AD944" s="35"/>
    </row>
    <row r="945" spans="1:30" s="4" customFormat="1" x14ac:dyDescent="0.25">
      <c r="A945" s="4">
        <v>76</v>
      </c>
      <c r="B945" s="4" t="s">
        <v>563</v>
      </c>
      <c r="C945" s="4">
        <v>2</v>
      </c>
      <c r="D945" s="4">
        <v>0</v>
      </c>
      <c r="E945" s="4" t="s">
        <v>213</v>
      </c>
      <c r="F945" s="4" t="s">
        <v>224</v>
      </c>
      <c r="G945" s="4" t="s">
        <v>857</v>
      </c>
      <c r="H945" s="4" t="s">
        <v>312</v>
      </c>
      <c r="I945" s="4" t="s">
        <v>546</v>
      </c>
      <c r="J945" s="4" t="s">
        <v>53</v>
      </c>
      <c r="K945" s="4">
        <v>0</v>
      </c>
      <c r="L945" s="4">
        <v>2</v>
      </c>
      <c r="N945" s="41">
        <v>6</v>
      </c>
      <c r="O945" s="4">
        <v>1</v>
      </c>
      <c r="P945" s="4">
        <v>2</v>
      </c>
      <c r="R945" s="4">
        <v>9</v>
      </c>
      <c r="S945" s="36" t="s">
        <v>52</v>
      </c>
      <c r="U945" s="4">
        <v>0</v>
      </c>
      <c r="V945" s="4" t="s">
        <v>378</v>
      </c>
      <c r="W945" s="4" t="s">
        <v>203</v>
      </c>
      <c r="X945" s="4" t="s">
        <v>844</v>
      </c>
      <c r="Y945" s="4" t="s">
        <v>845</v>
      </c>
      <c r="Z945" s="4" t="s">
        <v>846</v>
      </c>
      <c r="AA945" s="52"/>
      <c r="AC945" s="35"/>
      <c r="AD945" s="35"/>
    </row>
    <row r="946" spans="1:30" s="4" customFormat="1" x14ac:dyDescent="0.25">
      <c r="A946" s="4">
        <v>76</v>
      </c>
      <c r="B946" s="4" t="s">
        <v>563</v>
      </c>
      <c r="C946" s="4">
        <v>1</v>
      </c>
      <c r="D946" s="4">
        <v>0</v>
      </c>
      <c r="E946" s="4" t="s">
        <v>213</v>
      </c>
      <c r="F946" s="4" t="s">
        <v>224</v>
      </c>
      <c r="G946" s="4" t="s">
        <v>858</v>
      </c>
      <c r="H946" s="4" t="s">
        <v>312</v>
      </c>
      <c r="I946" s="4" t="s">
        <v>546</v>
      </c>
      <c r="J946" s="4" t="s">
        <v>53</v>
      </c>
      <c r="K946" s="4">
        <v>0</v>
      </c>
      <c r="L946" s="4">
        <v>2</v>
      </c>
      <c r="N946" s="41">
        <v>305</v>
      </c>
      <c r="O946" s="4">
        <v>1</v>
      </c>
      <c r="P946" s="4">
        <v>2</v>
      </c>
      <c r="R946" s="4">
        <v>277</v>
      </c>
      <c r="S946" s="36" t="s">
        <v>52</v>
      </c>
      <c r="U946" s="4">
        <v>0</v>
      </c>
      <c r="V946" s="4" t="s">
        <v>378</v>
      </c>
      <c r="W946" s="4" t="s">
        <v>203</v>
      </c>
      <c r="X946" s="4" t="s">
        <v>844</v>
      </c>
      <c r="Y946" s="4" t="s">
        <v>845</v>
      </c>
      <c r="Z946" s="4" t="s">
        <v>846</v>
      </c>
      <c r="AA946" s="52"/>
      <c r="AC946" s="35"/>
      <c r="AD946" s="35"/>
    </row>
    <row r="947" spans="1:30" s="4" customFormat="1" x14ac:dyDescent="0.25">
      <c r="A947" s="4">
        <v>76</v>
      </c>
      <c r="B947" s="4" t="s">
        <v>563</v>
      </c>
      <c r="C947" s="4">
        <v>2</v>
      </c>
      <c r="D947" s="4">
        <v>0</v>
      </c>
      <c r="E947" s="4" t="s">
        <v>213</v>
      </c>
      <c r="F947" s="4" t="s">
        <v>224</v>
      </c>
      <c r="G947" s="4" t="s">
        <v>858</v>
      </c>
      <c r="H947" s="4" t="s">
        <v>312</v>
      </c>
      <c r="I947" s="4" t="s">
        <v>546</v>
      </c>
      <c r="J947" s="4" t="s">
        <v>53</v>
      </c>
      <c r="K947" s="4">
        <v>0</v>
      </c>
      <c r="L947" s="4">
        <v>2</v>
      </c>
      <c r="N947" s="41">
        <v>30</v>
      </c>
      <c r="O947" s="4">
        <v>1</v>
      </c>
      <c r="P947" s="4">
        <v>2</v>
      </c>
      <c r="R947" s="4">
        <v>28</v>
      </c>
      <c r="S947" s="36" t="s">
        <v>52</v>
      </c>
      <c r="U947" s="4">
        <v>0</v>
      </c>
      <c r="V947" s="4" t="s">
        <v>378</v>
      </c>
      <c r="W947" s="4" t="s">
        <v>203</v>
      </c>
      <c r="X947" s="4" t="s">
        <v>844</v>
      </c>
      <c r="Y947" s="4" t="s">
        <v>845</v>
      </c>
      <c r="Z947" s="4" t="s">
        <v>846</v>
      </c>
      <c r="AA947" s="52"/>
      <c r="AC947" s="35"/>
      <c r="AD947" s="35"/>
    </row>
    <row r="948" spans="1:30" x14ac:dyDescent="0.25">
      <c r="A948"/>
      <c r="B948" s="4"/>
      <c r="C948" s="4"/>
      <c r="D948" s="4"/>
      <c r="E948" s="4"/>
      <c r="F948" s="4"/>
      <c r="G948" s="4"/>
      <c r="H948" s="35"/>
      <c r="I948" s="4"/>
      <c r="J948" s="4"/>
      <c r="L948" s="4"/>
      <c r="M948" s="4"/>
      <c r="N948" s="4"/>
      <c r="P948" s="4"/>
      <c r="Q948" s="4"/>
      <c r="R948" s="4"/>
      <c r="S948" s="4"/>
      <c r="T948" s="42" t="s">
        <v>571</v>
      </c>
      <c r="Y948" s="4"/>
    </row>
    <row r="949" spans="1:30" s="4" customFormat="1" x14ac:dyDescent="0.25">
      <c r="A949" s="4">
        <v>77</v>
      </c>
      <c r="B949" s="4" t="s">
        <v>582</v>
      </c>
      <c r="C949" s="4">
        <v>1</v>
      </c>
      <c r="D949" s="4">
        <v>0</v>
      </c>
      <c r="E949" s="4" t="s">
        <v>213</v>
      </c>
      <c r="F949" s="4" t="s">
        <v>224</v>
      </c>
      <c r="G949" s="4" t="s">
        <v>590</v>
      </c>
      <c r="H949" s="35" t="s">
        <v>312</v>
      </c>
      <c r="I949" s="35" t="s">
        <v>597</v>
      </c>
      <c r="J949" s="35" t="s">
        <v>53</v>
      </c>
      <c r="K949" s="12">
        <v>0</v>
      </c>
      <c r="N949" s="41">
        <v>19.7</v>
      </c>
      <c r="O949" s="12">
        <v>1</v>
      </c>
      <c r="R949" s="4">
        <v>9.9</v>
      </c>
      <c r="S949" s="36">
        <v>0.05</v>
      </c>
      <c r="U949" s="4">
        <v>1</v>
      </c>
      <c r="V949" s="4" t="s">
        <v>431</v>
      </c>
      <c r="W949" s="4" t="s">
        <v>203</v>
      </c>
      <c r="X949" s="4" t="s">
        <v>568</v>
      </c>
      <c r="Y949" s="4" t="s">
        <v>584</v>
      </c>
      <c r="Z949" s="4" t="s">
        <v>585</v>
      </c>
      <c r="AA949" s="52" t="s">
        <v>778</v>
      </c>
      <c r="AB949" s="35"/>
      <c r="AC949" s="35" t="s">
        <v>777</v>
      </c>
    </row>
    <row r="950" spans="1:30" x14ac:dyDescent="0.25">
      <c r="A950">
        <v>77</v>
      </c>
      <c r="B950" s="4" t="s">
        <v>582</v>
      </c>
      <c r="C950" s="4">
        <v>1</v>
      </c>
      <c r="D950" s="4">
        <v>0</v>
      </c>
      <c r="E950" s="4" t="s">
        <v>213</v>
      </c>
      <c r="F950" s="4" t="s">
        <v>224</v>
      </c>
      <c r="G950" s="4" t="s">
        <v>590</v>
      </c>
      <c r="H950" s="35" t="s">
        <v>312</v>
      </c>
      <c r="I950" s="35" t="s">
        <v>597</v>
      </c>
      <c r="J950" s="35" t="s">
        <v>217</v>
      </c>
      <c r="K950" s="12">
        <v>0</v>
      </c>
      <c r="N950" s="25">
        <v>1.8</v>
      </c>
      <c r="O950" s="12">
        <v>1</v>
      </c>
      <c r="R950" s="4">
        <v>1.5</v>
      </c>
      <c r="S950" s="36">
        <v>0.05</v>
      </c>
      <c r="U950">
        <v>1</v>
      </c>
      <c r="V950" t="s">
        <v>431</v>
      </c>
      <c r="W950" t="s">
        <v>203</v>
      </c>
      <c r="X950" t="s">
        <v>568</v>
      </c>
      <c r="Y950" s="4" t="s">
        <v>584</v>
      </c>
      <c r="Z950" s="4" t="s">
        <v>585</v>
      </c>
      <c r="AA950" s="40" t="s">
        <v>778</v>
      </c>
      <c r="AB950" s="8"/>
      <c r="AC950" s="8" t="s">
        <v>777</v>
      </c>
    </row>
    <row r="951" spans="1:30" x14ac:dyDescent="0.25">
      <c r="A951">
        <v>77</v>
      </c>
      <c r="B951" s="4" t="s">
        <v>582</v>
      </c>
      <c r="C951" s="4">
        <v>1</v>
      </c>
      <c r="D951" s="4">
        <v>0</v>
      </c>
      <c r="E951" s="4" t="s">
        <v>213</v>
      </c>
      <c r="F951" s="4" t="s">
        <v>224</v>
      </c>
      <c r="G951" s="4" t="s">
        <v>590</v>
      </c>
      <c r="H951" s="35" t="s">
        <v>312</v>
      </c>
      <c r="I951" s="35" t="s">
        <v>597</v>
      </c>
      <c r="J951" s="35" t="s">
        <v>53</v>
      </c>
      <c r="K951" s="12">
        <v>0</v>
      </c>
      <c r="N951" s="25">
        <v>19.7</v>
      </c>
      <c r="O951" s="12">
        <v>2</v>
      </c>
      <c r="R951" s="4">
        <v>4.5</v>
      </c>
      <c r="S951" s="36">
        <v>0.05</v>
      </c>
      <c r="U951" s="4">
        <v>1</v>
      </c>
      <c r="V951" s="4" t="s">
        <v>431</v>
      </c>
      <c r="W951" s="4" t="s">
        <v>203</v>
      </c>
      <c r="X951" s="4" t="s">
        <v>568</v>
      </c>
      <c r="Y951" s="4" t="s">
        <v>584</v>
      </c>
      <c r="Z951" s="4" t="s">
        <v>586</v>
      </c>
      <c r="AA951" s="40" t="s">
        <v>778</v>
      </c>
      <c r="AB951" s="8"/>
      <c r="AC951" s="8" t="s">
        <v>777</v>
      </c>
    </row>
    <row r="952" spans="1:30" x14ac:dyDescent="0.25">
      <c r="A952">
        <v>77</v>
      </c>
      <c r="B952" s="4" t="s">
        <v>582</v>
      </c>
      <c r="C952" s="4">
        <v>1</v>
      </c>
      <c r="D952" s="4">
        <v>0</v>
      </c>
      <c r="E952" s="4" t="s">
        <v>213</v>
      </c>
      <c r="F952" s="4" t="s">
        <v>224</v>
      </c>
      <c r="G952" s="4" t="s">
        <v>590</v>
      </c>
      <c r="H952" s="35" t="s">
        <v>312</v>
      </c>
      <c r="I952" s="35" t="s">
        <v>597</v>
      </c>
      <c r="J952" s="35" t="s">
        <v>217</v>
      </c>
      <c r="K952" s="12">
        <v>0</v>
      </c>
      <c r="N952" s="25">
        <v>1.8</v>
      </c>
      <c r="O952" s="12">
        <v>2</v>
      </c>
      <c r="R952" s="4">
        <v>0.9</v>
      </c>
      <c r="S952" s="36">
        <v>0.05</v>
      </c>
      <c r="U952" s="4">
        <v>1</v>
      </c>
      <c r="V952" s="4" t="s">
        <v>431</v>
      </c>
      <c r="W952" s="4" t="s">
        <v>203</v>
      </c>
      <c r="X952" s="4" t="s">
        <v>568</v>
      </c>
      <c r="Y952" s="35" t="s">
        <v>584</v>
      </c>
      <c r="Z952" s="35" t="s">
        <v>586</v>
      </c>
      <c r="AA952" s="40" t="s">
        <v>778</v>
      </c>
      <c r="AB952" s="8"/>
      <c r="AC952" s="8" t="s">
        <v>777</v>
      </c>
    </row>
    <row r="953" spans="1:30" x14ac:dyDescent="0.25">
      <c r="A953">
        <v>77</v>
      </c>
      <c r="B953" s="4" t="s">
        <v>582</v>
      </c>
      <c r="C953" s="4">
        <v>1</v>
      </c>
      <c r="D953" s="4">
        <v>0</v>
      </c>
      <c r="E953" s="4" t="s">
        <v>213</v>
      </c>
      <c r="F953" s="4" t="s">
        <v>224</v>
      </c>
      <c r="G953" s="4" t="s">
        <v>590</v>
      </c>
      <c r="H953" s="35" t="s">
        <v>312</v>
      </c>
      <c r="I953" s="35" t="s">
        <v>597</v>
      </c>
      <c r="J953" s="35" t="s">
        <v>53</v>
      </c>
      <c r="K953" s="12">
        <v>0</v>
      </c>
      <c r="L953" s="4"/>
      <c r="M953" s="4"/>
      <c r="N953" s="41">
        <v>19.7</v>
      </c>
      <c r="O953" s="12">
        <v>3</v>
      </c>
      <c r="P953" s="4"/>
      <c r="Q953" s="4"/>
      <c r="R953" s="4">
        <v>6.2</v>
      </c>
      <c r="S953" s="36">
        <v>0.05</v>
      </c>
      <c r="U953" s="4">
        <v>1</v>
      </c>
      <c r="V953" s="4" t="s">
        <v>378</v>
      </c>
      <c r="W953" s="4" t="s">
        <v>203</v>
      </c>
      <c r="X953" s="4" t="s">
        <v>568</v>
      </c>
      <c r="Y953" s="35" t="s">
        <v>587</v>
      </c>
      <c r="Z953" s="4" t="s">
        <v>588</v>
      </c>
      <c r="AA953" s="40" t="s">
        <v>778</v>
      </c>
      <c r="AB953" s="8"/>
      <c r="AC953" s="8" t="s">
        <v>777</v>
      </c>
    </row>
    <row r="954" spans="1:30" x14ac:dyDescent="0.25">
      <c r="A954">
        <v>77</v>
      </c>
      <c r="B954" s="4" t="s">
        <v>582</v>
      </c>
      <c r="C954" s="4">
        <v>1</v>
      </c>
      <c r="D954" s="4">
        <v>0</v>
      </c>
      <c r="E954" s="4" t="s">
        <v>213</v>
      </c>
      <c r="F954" s="4" t="s">
        <v>224</v>
      </c>
      <c r="G954" s="4" t="s">
        <v>590</v>
      </c>
      <c r="H954" s="35" t="s">
        <v>312</v>
      </c>
      <c r="I954" s="35" t="s">
        <v>597</v>
      </c>
      <c r="J954" s="35" t="s">
        <v>217</v>
      </c>
      <c r="K954" s="12">
        <v>0</v>
      </c>
      <c r="L954" s="4"/>
      <c r="M954" s="4"/>
      <c r="N954" s="41">
        <v>1.8</v>
      </c>
      <c r="O954" s="12">
        <v>3</v>
      </c>
      <c r="P954" s="4"/>
      <c r="Q954" s="4"/>
      <c r="R954" s="4">
        <v>0.9</v>
      </c>
      <c r="S954" s="36">
        <v>0.05</v>
      </c>
      <c r="U954" s="4">
        <v>1</v>
      </c>
      <c r="V954" s="4" t="s">
        <v>378</v>
      </c>
      <c r="W954" s="4" t="s">
        <v>203</v>
      </c>
      <c r="X954" s="4" t="s">
        <v>568</v>
      </c>
      <c r="Y954" s="35" t="s">
        <v>587</v>
      </c>
      <c r="Z954" s="4" t="s">
        <v>588</v>
      </c>
      <c r="AA954" s="40" t="s">
        <v>778</v>
      </c>
      <c r="AB954" s="8"/>
      <c r="AC954" s="8" t="s">
        <v>777</v>
      </c>
    </row>
    <row r="955" spans="1:30" x14ac:dyDescent="0.25">
      <c r="A955">
        <v>77</v>
      </c>
      <c r="B955" s="4" t="s">
        <v>582</v>
      </c>
      <c r="C955" s="4">
        <v>1</v>
      </c>
      <c r="D955" s="4">
        <v>0</v>
      </c>
      <c r="E955" s="4" t="s">
        <v>213</v>
      </c>
      <c r="F955" s="4" t="s">
        <v>224</v>
      </c>
      <c r="G955" s="4" t="s">
        <v>590</v>
      </c>
      <c r="H955" s="35" t="s">
        <v>312</v>
      </c>
      <c r="I955" s="35" t="s">
        <v>597</v>
      </c>
      <c r="J955" s="35" t="s">
        <v>53</v>
      </c>
      <c r="K955" s="12">
        <v>0</v>
      </c>
      <c r="L955" s="4"/>
      <c r="M955" s="4"/>
      <c r="N955" s="41">
        <v>19.7</v>
      </c>
      <c r="O955" s="12">
        <v>4</v>
      </c>
      <c r="P955" s="4"/>
      <c r="Q955" s="4"/>
      <c r="R955" s="4">
        <v>9.6999999999999993</v>
      </c>
      <c r="S955" s="36">
        <v>0.05</v>
      </c>
      <c r="U955" s="4">
        <v>1</v>
      </c>
      <c r="V955" s="4" t="s">
        <v>378</v>
      </c>
      <c r="W955" s="4" t="s">
        <v>203</v>
      </c>
      <c r="X955" s="4" t="s">
        <v>568</v>
      </c>
      <c r="Y955" s="35" t="s">
        <v>587</v>
      </c>
      <c r="Z955" s="4" t="s">
        <v>589</v>
      </c>
      <c r="AA955" s="40" t="s">
        <v>778</v>
      </c>
      <c r="AB955" s="8"/>
      <c r="AC955" s="8" t="s">
        <v>777</v>
      </c>
    </row>
    <row r="956" spans="1:30" x14ac:dyDescent="0.25">
      <c r="A956">
        <v>77</v>
      </c>
      <c r="B956" s="4" t="s">
        <v>582</v>
      </c>
      <c r="C956" s="4">
        <v>1</v>
      </c>
      <c r="D956" s="4">
        <v>0</v>
      </c>
      <c r="E956" s="4" t="s">
        <v>213</v>
      </c>
      <c r="F956" s="4" t="s">
        <v>224</v>
      </c>
      <c r="G956" s="4" t="s">
        <v>590</v>
      </c>
      <c r="H956" s="35" t="s">
        <v>312</v>
      </c>
      <c r="I956" s="35" t="s">
        <v>597</v>
      </c>
      <c r="J956" s="35" t="s">
        <v>217</v>
      </c>
      <c r="K956" s="12">
        <v>0</v>
      </c>
      <c r="L956" s="4"/>
      <c r="M956" s="4"/>
      <c r="N956" s="41">
        <v>1.8</v>
      </c>
      <c r="O956" s="12">
        <v>4</v>
      </c>
      <c r="P956" s="4"/>
      <c r="Q956" s="4"/>
      <c r="R956" s="4">
        <v>1.5</v>
      </c>
      <c r="S956" s="36">
        <v>0.05</v>
      </c>
      <c r="U956" s="4">
        <v>1</v>
      </c>
      <c r="V956" s="4" t="s">
        <v>378</v>
      </c>
      <c r="W956" s="4" t="s">
        <v>203</v>
      </c>
      <c r="X956" s="4" t="s">
        <v>568</v>
      </c>
      <c r="Y956" s="35" t="s">
        <v>587</v>
      </c>
      <c r="Z956" s="4" t="s">
        <v>589</v>
      </c>
      <c r="AA956" s="40" t="s">
        <v>778</v>
      </c>
      <c r="AB956" s="8"/>
      <c r="AC956" s="8" t="s">
        <v>777</v>
      </c>
    </row>
    <row r="957" spans="1:30" x14ac:dyDescent="0.25">
      <c r="A957">
        <v>77</v>
      </c>
      <c r="B957" s="4" t="s">
        <v>582</v>
      </c>
      <c r="C957" s="4">
        <v>2</v>
      </c>
      <c r="D957" s="4">
        <v>1</v>
      </c>
      <c r="E957" s="4" t="s">
        <v>213</v>
      </c>
      <c r="F957" s="4" t="s">
        <v>224</v>
      </c>
      <c r="G957" s="4" t="s">
        <v>590</v>
      </c>
      <c r="H957" s="35" t="s">
        <v>312</v>
      </c>
      <c r="I957" s="35" t="s">
        <v>597</v>
      </c>
      <c r="J957" s="35" t="s">
        <v>53</v>
      </c>
      <c r="K957" s="12">
        <v>0</v>
      </c>
      <c r="L957" s="4"/>
      <c r="M957" s="4"/>
      <c r="N957" s="41">
        <v>19.3</v>
      </c>
      <c r="O957" s="12">
        <v>1</v>
      </c>
      <c r="P957" s="4"/>
      <c r="Q957" s="4"/>
      <c r="R957" s="4">
        <v>5.8</v>
      </c>
      <c r="S957" s="36">
        <v>0.05</v>
      </c>
      <c r="U957" s="4">
        <v>1</v>
      </c>
      <c r="V957" s="4" t="s">
        <v>431</v>
      </c>
      <c r="W957" s="4" t="s">
        <v>203</v>
      </c>
      <c r="X957" s="4" t="s">
        <v>568</v>
      </c>
      <c r="Y957" s="4" t="s">
        <v>584</v>
      </c>
      <c r="Z957" s="4" t="s">
        <v>585</v>
      </c>
      <c r="AA957" s="40" t="s">
        <v>778</v>
      </c>
      <c r="AB957" s="8"/>
      <c r="AC957" s="8" t="s">
        <v>777</v>
      </c>
    </row>
    <row r="958" spans="1:30" x14ac:dyDescent="0.25">
      <c r="A958">
        <v>77</v>
      </c>
      <c r="B958" s="4" t="s">
        <v>582</v>
      </c>
      <c r="C958" s="4">
        <v>2</v>
      </c>
      <c r="D958" s="4">
        <v>2</v>
      </c>
      <c r="E958" s="4" t="s">
        <v>213</v>
      </c>
      <c r="F958" s="4" t="s">
        <v>224</v>
      </c>
      <c r="G958" s="4" t="s">
        <v>590</v>
      </c>
      <c r="H958" s="35" t="s">
        <v>312</v>
      </c>
      <c r="I958" s="35" t="s">
        <v>597</v>
      </c>
      <c r="J958" s="35" t="s">
        <v>217</v>
      </c>
      <c r="K958" s="12">
        <v>0</v>
      </c>
      <c r="L958" s="4"/>
      <c r="M958" s="4"/>
      <c r="N958" s="41">
        <v>1.8</v>
      </c>
      <c r="O958" s="12">
        <v>1</v>
      </c>
      <c r="P958" s="4"/>
      <c r="Q958" s="4"/>
      <c r="R958" s="4">
        <v>1.5</v>
      </c>
      <c r="S958" s="36">
        <v>0.05</v>
      </c>
      <c r="U958" s="4">
        <v>1</v>
      </c>
      <c r="V958" s="4" t="s">
        <v>431</v>
      </c>
      <c r="W958" s="4" t="s">
        <v>203</v>
      </c>
      <c r="X958" s="4" t="s">
        <v>568</v>
      </c>
      <c r="Y958" s="4" t="s">
        <v>584</v>
      </c>
      <c r="Z958" s="4" t="s">
        <v>585</v>
      </c>
      <c r="AA958" s="40" t="s">
        <v>778</v>
      </c>
      <c r="AB958" s="8"/>
      <c r="AC958" s="8" t="s">
        <v>777</v>
      </c>
    </row>
    <row r="959" spans="1:30" x14ac:dyDescent="0.25">
      <c r="A959">
        <v>77</v>
      </c>
      <c r="B959" s="4" t="s">
        <v>582</v>
      </c>
      <c r="C959" s="4">
        <v>2</v>
      </c>
      <c r="D959" s="4">
        <v>3</v>
      </c>
      <c r="E959" s="4" t="s">
        <v>213</v>
      </c>
      <c r="F959" s="4" t="s">
        <v>224</v>
      </c>
      <c r="G959" s="4" t="s">
        <v>590</v>
      </c>
      <c r="H959" s="35" t="s">
        <v>312</v>
      </c>
      <c r="I959" s="35" t="s">
        <v>597</v>
      </c>
      <c r="J959" s="35" t="s">
        <v>53</v>
      </c>
      <c r="K959" s="12">
        <v>0</v>
      </c>
      <c r="L959" s="4"/>
      <c r="M959" s="4"/>
      <c r="N959" s="41">
        <v>19.3</v>
      </c>
      <c r="O959" s="12">
        <v>2</v>
      </c>
      <c r="P959" s="4"/>
      <c r="Q959" s="4"/>
      <c r="R959" s="4">
        <v>2.2999999999999998</v>
      </c>
      <c r="S959" s="36">
        <v>0.05</v>
      </c>
      <c r="U959" s="4">
        <v>1</v>
      </c>
      <c r="V959" s="4" t="s">
        <v>431</v>
      </c>
      <c r="W959" s="4" t="s">
        <v>203</v>
      </c>
      <c r="X959" s="4" t="s">
        <v>568</v>
      </c>
      <c r="Y959" s="4" t="s">
        <v>584</v>
      </c>
      <c r="Z959" s="4" t="s">
        <v>586</v>
      </c>
      <c r="AA959" s="40" t="s">
        <v>778</v>
      </c>
      <c r="AB959" s="8"/>
      <c r="AC959" s="8" t="s">
        <v>777</v>
      </c>
    </row>
    <row r="960" spans="1:30" x14ac:dyDescent="0.25">
      <c r="A960">
        <v>77</v>
      </c>
      <c r="B960" s="4" t="s">
        <v>582</v>
      </c>
      <c r="C960" s="4">
        <v>2</v>
      </c>
      <c r="D960" s="4">
        <v>4</v>
      </c>
      <c r="E960" s="4" t="s">
        <v>213</v>
      </c>
      <c r="F960" s="4" t="s">
        <v>224</v>
      </c>
      <c r="G960" s="4" t="s">
        <v>590</v>
      </c>
      <c r="H960" s="35" t="s">
        <v>312</v>
      </c>
      <c r="I960" s="35" t="s">
        <v>597</v>
      </c>
      <c r="J960" s="35" t="s">
        <v>217</v>
      </c>
      <c r="K960" s="12">
        <v>0</v>
      </c>
      <c r="L960" s="4"/>
      <c r="M960" s="4"/>
      <c r="N960" s="41">
        <v>1.8</v>
      </c>
      <c r="O960" s="12">
        <v>2</v>
      </c>
      <c r="P960" s="4"/>
      <c r="Q960" s="4"/>
      <c r="R960" s="4">
        <v>0.8</v>
      </c>
      <c r="S960" s="36">
        <v>0.05</v>
      </c>
      <c r="U960" s="4">
        <v>1</v>
      </c>
      <c r="V960" s="4" t="s">
        <v>431</v>
      </c>
      <c r="W960" s="4" t="s">
        <v>203</v>
      </c>
      <c r="X960" s="4" t="s">
        <v>568</v>
      </c>
      <c r="Y960" s="35" t="s">
        <v>584</v>
      </c>
      <c r="Z960" s="35" t="s">
        <v>586</v>
      </c>
      <c r="AA960" s="40" t="s">
        <v>778</v>
      </c>
      <c r="AB960" s="8"/>
      <c r="AC960" s="8" t="s">
        <v>777</v>
      </c>
    </row>
    <row r="961" spans="1:29" x14ac:dyDescent="0.25">
      <c r="A961">
        <v>77</v>
      </c>
      <c r="B961" s="4" t="s">
        <v>582</v>
      </c>
      <c r="C961" s="4">
        <v>2</v>
      </c>
      <c r="D961" s="4">
        <v>5</v>
      </c>
      <c r="E961" s="4" t="s">
        <v>213</v>
      </c>
      <c r="F961" s="4" t="s">
        <v>224</v>
      </c>
      <c r="G961" s="4" t="s">
        <v>590</v>
      </c>
      <c r="H961" s="35" t="s">
        <v>312</v>
      </c>
      <c r="I961" s="35" t="s">
        <v>597</v>
      </c>
      <c r="J961" s="35" t="s">
        <v>53</v>
      </c>
      <c r="K961" s="12">
        <v>0</v>
      </c>
      <c r="N961" s="41">
        <v>19.3</v>
      </c>
      <c r="O961" s="12">
        <v>3</v>
      </c>
      <c r="R961" s="4">
        <v>9.5</v>
      </c>
      <c r="S961" s="36">
        <v>0.05</v>
      </c>
      <c r="U961" s="4">
        <v>1</v>
      </c>
      <c r="V961" s="4" t="s">
        <v>378</v>
      </c>
      <c r="W961" s="4" t="s">
        <v>203</v>
      </c>
      <c r="X961" s="4" t="s">
        <v>568</v>
      </c>
      <c r="Y961" s="35" t="s">
        <v>587</v>
      </c>
      <c r="Z961" s="4" t="s">
        <v>588</v>
      </c>
      <c r="AA961" s="40" t="s">
        <v>778</v>
      </c>
      <c r="AB961" s="8"/>
      <c r="AC961" s="8" t="s">
        <v>777</v>
      </c>
    </row>
    <row r="962" spans="1:29" x14ac:dyDescent="0.25">
      <c r="A962">
        <v>77</v>
      </c>
      <c r="B962" s="4" t="s">
        <v>582</v>
      </c>
      <c r="C962" s="4">
        <v>2</v>
      </c>
      <c r="D962" s="4">
        <v>6</v>
      </c>
      <c r="E962" s="4" t="s">
        <v>213</v>
      </c>
      <c r="F962" s="4" t="s">
        <v>224</v>
      </c>
      <c r="G962" s="4" t="s">
        <v>590</v>
      </c>
      <c r="H962" s="35" t="s">
        <v>312</v>
      </c>
      <c r="I962" s="35" t="s">
        <v>597</v>
      </c>
      <c r="J962" s="35" t="s">
        <v>217</v>
      </c>
      <c r="K962" s="12">
        <v>0</v>
      </c>
      <c r="N962" s="41">
        <v>1.8</v>
      </c>
      <c r="O962" s="12">
        <v>3</v>
      </c>
      <c r="R962" s="4">
        <v>1.7</v>
      </c>
      <c r="S962" s="36">
        <v>0.05</v>
      </c>
      <c r="U962" s="4">
        <v>1</v>
      </c>
      <c r="V962" s="4" t="s">
        <v>378</v>
      </c>
      <c r="W962" s="4" t="s">
        <v>203</v>
      </c>
      <c r="X962" s="4" t="s">
        <v>568</v>
      </c>
      <c r="Y962" s="35" t="s">
        <v>587</v>
      </c>
      <c r="Z962" s="4" t="s">
        <v>588</v>
      </c>
      <c r="AA962" s="40" t="s">
        <v>778</v>
      </c>
      <c r="AB962" s="8"/>
      <c r="AC962" s="8" t="s">
        <v>777</v>
      </c>
    </row>
    <row r="963" spans="1:29" x14ac:dyDescent="0.25">
      <c r="A963">
        <v>77</v>
      </c>
      <c r="B963" s="4" t="s">
        <v>582</v>
      </c>
      <c r="C963" s="4">
        <v>2</v>
      </c>
      <c r="D963" s="4">
        <v>7</v>
      </c>
      <c r="E963" s="4" t="s">
        <v>213</v>
      </c>
      <c r="F963" s="4" t="s">
        <v>224</v>
      </c>
      <c r="G963" s="4" t="s">
        <v>590</v>
      </c>
      <c r="H963" s="35" t="s">
        <v>312</v>
      </c>
      <c r="I963" s="35" t="s">
        <v>597</v>
      </c>
      <c r="J963" s="35" t="s">
        <v>53</v>
      </c>
      <c r="K963" s="12">
        <v>0</v>
      </c>
      <c r="N963" s="41">
        <v>19.3</v>
      </c>
      <c r="O963" s="12">
        <v>4</v>
      </c>
      <c r="R963" s="4">
        <v>12.9</v>
      </c>
      <c r="S963" s="36">
        <v>0.05</v>
      </c>
      <c r="U963" s="4">
        <v>1</v>
      </c>
      <c r="V963" s="4" t="s">
        <v>378</v>
      </c>
      <c r="W963" s="4" t="s">
        <v>203</v>
      </c>
      <c r="X963" s="4" t="s">
        <v>568</v>
      </c>
      <c r="Y963" s="35" t="s">
        <v>587</v>
      </c>
      <c r="Z963" s="4" t="s">
        <v>589</v>
      </c>
      <c r="AA963" s="40" t="s">
        <v>778</v>
      </c>
      <c r="AB963" s="8"/>
      <c r="AC963" s="8" t="s">
        <v>777</v>
      </c>
    </row>
    <row r="964" spans="1:29" x14ac:dyDescent="0.25">
      <c r="A964">
        <v>77</v>
      </c>
      <c r="B964" s="4" t="s">
        <v>582</v>
      </c>
      <c r="C964" s="4">
        <v>2</v>
      </c>
      <c r="D964" s="4">
        <v>8</v>
      </c>
      <c r="E964" s="4" t="s">
        <v>213</v>
      </c>
      <c r="F964" s="4" t="s">
        <v>224</v>
      </c>
      <c r="G964" s="4" t="s">
        <v>590</v>
      </c>
      <c r="H964" s="35" t="s">
        <v>312</v>
      </c>
      <c r="I964" s="35" t="s">
        <v>597</v>
      </c>
      <c r="J964" s="35" t="s">
        <v>217</v>
      </c>
      <c r="K964" s="12">
        <v>0</v>
      </c>
      <c r="N964" s="41">
        <v>1.8</v>
      </c>
      <c r="O964" s="12">
        <v>4</v>
      </c>
      <c r="R964" s="4">
        <v>2.5</v>
      </c>
      <c r="S964" s="36">
        <v>0.05</v>
      </c>
      <c r="U964" s="4">
        <v>1</v>
      </c>
      <c r="V964" s="4" t="s">
        <v>378</v>
      </c>
      <c r="W964" s="4" t="s">
        <v>203</v>
      </c>
      <c r="X964" s="4" t="s">
        <v>568</v>
      </c>
      <c r="Y964" s="35" t="s">
        <v>587</v>
      </c>
      <c r="Z964" s="4" t="s">
        <v>589</v>
      </c>
      <c r="AA964" s="40" t="s">
        <v>778</v>
      </c>
      <c r="AB964" s="8"/>
      <c r="AC964" s="8" t="s">
        <v>777</v>
      </c>
    </row>
    <row r="965" spans="1:29" x14ac:dyDescent="0.25">
      <c r="A965"/>
      <c r="B965"/>
      <c r="I965" s="4"/>
      <c r="N965" s="25"/>
      <c r="Z965" s="8"/>
      <c r="AA965" s="8"/>
      <c r="AB965" s="8"/>
    </row>
    <row r="966" spans="1:29" x14ac:dyDescent="0.25">
      <c r="A966">
        <v>77</v>
      </c>
      <c r="B966" s="4" t="s">
        <v>582</v>
      </c>
      <c r="C966" s="4">
        <v>1</v>
      </c>
      <c r="D966" s="4">
        <v>0</v>
      </c>
      <c r="E966" s="4" t="s">
        <v>213</v>
      </c>
      <c r="F966" s="4" t="s">
        <v>70</v>
      </c>
      <c r="G966" s="4" t="s">
        <v>591</v>
      </c>
      <c r="H966" s="4" t="s">
        <v>312</v>
      </c>
      <c r="I966" s="35" t="s">
        <v>597</v>
      </c>
      <c r="J966" s="35" t="s">
        <v>53</v>
      </c>
      <c r="K966" s="12">
        <v>0</v>
      </c>
      <c r="N966" s="25">
        <v>38.4</v>
      </c>
      <c r="O966" s="12">
        <v>1</v>
      </c>
      <c r="R966" s="43">
        <v>35</v>
      </c>
      <c r="S966" s="36">
        <v>0.05</v>
      </c>
      <c r="U966">
        <v>1</v>
      </c>
      <c r="V966" t="s">
        <v>431</v>
      </c>
      <c r="W966" t="s">
        <v>203</v>
      </c>
      <c r="X966" t="s">
        <v>568</v>
      </c>
      <c r="Y966" s="4" t="s">
        <v>584</v>
      </c>
      <c r="Z966" s="35" t="s">
        <v>585</v>
      </c>
      <c r="AA966" s="40" t="s">
        <v>780</v>
      </c>
      <c r="AB966" s="8"/>
      <c r="AC966" s="8" t="s">
        <v>779</v>
      </c>
    </row>
    <row r="967" spans="1:29" x14ac:dyDescent="0.25">
      <c r="A967">
        <v>77</v>
      </c>
      <c r="B967" s="4" t="s">
        <v>582</v>
      </c>
      <c r="C967" s="4">
        <v>1</v>
      </c>
      <c r="D967" s="4">
        <v>0</v>
      </c>
      <c r="E967" s="4" t="s">
        <v>213</v>
      </c>
      <c r="F967" s="4" t="s">
        <v>70</v>
      </c>
      <c r="G967" s="4" t="s">
        <v>591</v>
      </c>
      <c r="H967" s="4" t="s">
        <v>312</v>
      </c>
      <c r="I967" s="35" t="s">
        <v>597</v>
      </c>
      <c r="J967" s="35" t="s">
        <v>53</v>
      </c>
      <c r="K967" s="12">
        <v>0</v>
      </c>
      <c r="N967" s="25">
        <v>38.4</v>
      </c>
      <c r="O967" s="12">
        <v>2</v>
      </c>
      <c r="R967" s="43">
        <v>33.9</v>
      </c>
      <c r="S967" s="36">
        <v>0.05</v>
      </c>
      <c r="U967">
        <v>1</v>
      </c>
      <c r="V967" t="s">
        <v>431</v>
      </c>
      <c r="W967" t="s">
        <v>203</v>
      </c>
      <c r="X967" t="s">
        <v>568</v>
      </c>
      <c r="Y967" s="4" t="s">
        <v>584</v>
      </c>
      <c r="Z967" s="35" t="s">
        <v>586</v>
      </c>
      <c r="AA967" s="40" t="s">
        <v>780</v>
      </c>
      <c r="AB967" s="8"/>
      <c r="AC967" s="8" t="s">
        <v>779</v>
      </c>
    </row>
    <row r="968" spans="1:29" x14ac:dyDescent="0.25">
      <c r="A968">
        <v>77</v>
      </c>
      <c r="B968" s="4" t="s">
        <v>582</v>
      </c>
      <c r="C968" s="4">
        <v>1</v>
      </c>
      <c r="D968" s="4">
        <v>0</v>
      </c>
      <c r="E968" s="4" t="s">
        <v>213</v>
      </c>
      <c r="F968" s="4" t="s">
        <v>70</v>
      </c>
      <c r="G968" s="4" t="s">
        <v>591</v>
      </c>
      <c r="H968" s="4" t="s">
        <v>312</v>
      </c>
      <c r="I968" s="35" t="s">
        <v>597</v>
      </c>
      <c r="J968" s="35" t="s">
        <v>53</v>
      </c>
      <c r="K968" s="12">
        <v>0</v>
      </c>
      <c r="N968" s="25">
        <v>38.4</v>
      </c>
      <c r="O968" s="12">
        <v>3</v>
      </c>
      <c r="R968" s="43">
        <v>37.6</v>
      </c>
      <c r="S968" t="s">
        <v>52</v>
      </c>
      <c r="U968">
        <v>0</v>
      </c>
      <c r="V968" s="4" t="s">
        <v>378</v>
      </c>
      <c r="W968" t="s">
        <v>203</v>
      </c>
      <c r="X968" t="s">
        <v>568</v>
      </c>
      <c r="Y968" s="35" t="s">
        <v>587</v>
      </c>
      <c r="Z968" s="35" t="s">
        <v>588</v>
      </c>
      <c r="AA968" s="40" t="s">
        <v>780</v>
      </c>
      <c r="AB968" s="8"/>
      <c r="AC968" s="8" t="s">
        <v>779</v>
      </c>
    </row>
    <row r="969" spans="1:29" x14ac:dyDescent="0.25">
      <c r="A969">
        <v>77</v>
      </c>
      <c r="B969" s="4" t="s">
        <v>582</v>
      </c>
      <c r="C969" s="4">
        <v>1</v>
      </c>
      <c r="D969" s="4">
        <v>0</v>
      </c>
      <c r="E969" s="4" t="s">
        <v>213</v>
      </c>
      <c r="F969" s="4" t="s">
        <v>70</v>
      </c>
      <c r="G969" s="4" t="s">
        <v>591</v>
      </c>
      <c r="H969" s="4" t="s">
        <v>312</v>
      </c>
      <c r="I969" s="35" t="s">
        <v>597</v>
      </c>
      <c r="J969" s="35" t="s">
        <v>53</v>
      </c>
      <c r="K969" s="12">
        <v>0</v>
      </c>
      <c r="N969" s="25">
        <v>38.4</v>
      </c>
      <c r="O969" s="12">
        <v>4</v>
      </c>
      <c r="R969" s="43">
        <v>35.5</v>
      </c>
      <c r="S969" s="36">
        <v>0.05</v>
      </c>
      <c r="U969">
        <v>1</v>
      </c>
      <c r="V969" s="4" t="s">
        <v>378</v>
      </c>
      <c r="W969" t="s">
        <v>203</v>
      </c>
      <c r="X969" t="s">
        <v>568</v>
      </c>
      <c r="Y969" s="35" t="s">
        <v>587</v>
      </c>
      <c r="Z969" s="35" t="s">
        <v>589</v>
      </c>
      <c r="AA969" s="40" t="s">
        <v>780</v>
      </c>
      <c r="AB969" s="8"/>
      <c r="AC969" s="8" t="s">
        <v>779</v>
      </c>
    </row>
    <row r="970" spans="1:29" x14ac:dyDescent="0.25">
      <c r="A970">
        <v>77</v>
      </c>
      <c r="B970" s="4" t="s">
        <v>582</v>
      </c>
      <c r="C970" s="4">
        <v>2</v>
      </c>
      <c r="D970" s="4">
        <v>0</v>
      </c>
      <c r="E970" s="4" t="s">
        <v>213</v>
      </c>
      <c r="F970" s="4" t="s">
        <v>70</v>
      </c>
      <c r="G970" s="4" t="s">
        <v>591</v>
      </c>
      <c r="H970" s="4" t="s">
        <v>312</v>
      </c>
      <c r="I970" s="35" t="s">
        <v>597</v>
      </c>
      <c r="J970" s="35" t="s">
        <v>53</v>
      </c>
      <c r="K970" s="12">
        <v>0</v>
      </c>
      <c r="N970" s="25">
        <v>37.5</v>
      </c>
      <c r="O970" s="12">
        <v>1</v>
      </c>
      <c r="R970" s="43">
        <v>31.1</v>
      </c>
      <c r="S970" s="36">
        <v>0.05</v>
      </c>
      <c r="U970">
        <v>1</v>
      </c>
      <c r="V970" t="s">
        <v>431</v>
      </c>
      <c r="W970" t="s">
        <v>203</v>
      </c>
      <c r="X970" t="s">
        <v>568</v>
      </c>
      <c r="Y970" s="4" t="s">
        <v>584</v>
      </c>
      <c r="Z970" s="35" t="s">
        <v>585</v>
      </c>
      <c r="AA970" s="40" t="s">
        <v>780</v>
      </c>
      <c r="AB970" s="8"/>
      <c r="AC970" s="8" t="s">
        <v>779</v>
      </c>
    </row>
    <row r="971" spans="1:29" x14ac:dyDescent="0.25">
      <c r="A971">
        <v>77</v>
      </c>
      <c r="B971" s="4" t="s">
        <v>582</v>
      </c>
      <c r="C971" s="4">
        <v>2</v>
      </c>
      <c r="D971" s="4">
        <v>0</v>
      </c>
      <c r="E971" s="4" t="s">
        <v>213</v>
      </c>
      <c r="F971" s="4" t="s">
        <v>70</v>
      </c>
      <c r="G971" s="4" t="s">
        <v>591</v>
      </c>
      <c r="H971" s="4" t="s">
        <v>312</v>
      </c>
      <c r="I971" s="35" t="s">
        <v>597</v>
      </c>
      <c r="J971" s="35" t="s">
        <v>53</v>
      </c>
      <c r="K971" s="12">
        <v>0</v>
      </c>
      <c r="N971" s="25">
        <v>37.5</v>
      </c>
      <c r="O971" s="12">
        <v>2</v>
      </c>
      <c r="R971" s="43">
        <v>30.2</v>
      </c>
      <c r="S971" s="36">
        <v>0.05</v>
      </c>
      <c r="U971">
        <v>1</v>
      </c>
      <c r="V971" t="s">
        <v>431</v>
      </c>
      <c r="W971" t="s">
        <v>203</v>
      </c>
      <c r="X971" t="s">
        <v>568</v>
      </c>
      <c r="Y971" s="4" t="s">
        <v>584</v>
      </c>
      <c r="Z971" s="35" t="s">
        <v>586</v>
      </c>
      <c r="AA971" s="40" t="s">
        <v>780</v>
      </c>
      <c r="AB971" s="8"/>
      <c r="AC971" s="8" t="s">
        <v>779</v>
      </c>
    </row>
    <row r="972" spans="1:29" x14ac:dyDescent="0.25">
      <c r="A972">
        <v>77</v>
      </c>
      <c r="B972" s="4" t="s">
        <v>582</v>
      </c>
      <c r="C972" s="4">
        <v>2</v>
      </c>
      <c r="D972" s="4">
        <v>0</v>
      </c>
      <c r="E972" s="4" t="s">
        <v>213</v>
      </c>
      <c r="F972" s="4" t="s">
        <v>70</v>
      </c>
      <c r="G972" s="4" t="s">
        <v>591</v>
      </c>
      <c r="H972" s="4" t="s">
        <v>312</v>
      </c>
      <c r="I972" s="35" t="s">
        <v>597</v>
      </c>
      <c r="J972" s="35" t="s">
        <v>53</v>
      </c>
      <c r="K972" s="12">
        <v>0</v>
      </c>
      <c r="N972" s="25">
        <v>37.5</v>
      </c>
      <c r="O972" s="12">
        <v>3</v>
      </c>
      <c r="R972" s="43">
        <v>37</v>
      </c>
      <c r="S972" t="s">
        <v>52</v>
      </c>
      <c r="U972">
        <v>0</v>
      </c>
      <c r="V972" s="4" t="s">
        <v>378</v>
      </c>
      <c r="W972" t="s">
        <v>203</v>
      </c>
      <c r="X972" t="s">
        <v>568</v>
      </c>
      <c r="Y972" s="35" t="s">
        <v>587</v>
      </c>
      <c r="Z972" s="35" t="s">
        <v>588</v>
      </c>
      <c r="AA972" s="40" t="s">
        <v>780</v>
      </c>
      <c r="AB972" s="8"/>
      <c r="AC972" s="8" t="s">
        <v>779</v>
      </c>
    </row>
    <row r="973" spans="1:29" x14ac:dyDescent="0.25">
      <c r="A973">
        <v>77</v>
      </c>
      <c r="B973" s="4" t="s">
        <v>582</v>
      </c>
      <c r="C973" s="4">
        <v>2</v>
      </c>
      <c r="D973" s="4">
        <v>0</v>
      </c>
      <c r="E973" s="4" t="s">
        <v>213</v>
      </c>
      <c r="F973" s="4" t="s">
        <v>70</v>
      </c>
      <c r="G973" s="4" t="s">
        <v>591</v>
      </c>
      <c r="H973" s="4" t="s">
        <v>312</v>
      </c>
      <c r="I973" s="35" t="s">
        <v>597</v>
      </c>
      <c r="J973" s="35" t="s">
        <v>53</v>
      </c>
      <c r="K973" s="12">
        <v>0</v>
      </c>
      <c r="N973" s="25">
        <v>37.5</v>
      </c>
      <c r="O973" s="12">
        <v>4</v>
      </c>
      <c r="R973" s="43">
        <v>32.200000000000003</v>
      </c>
      <c r="S973" s="36">
        <v>0.05</v>
      </c>
      <c r="U973">
        <v>1</v>
      </c>
      <c r="V973" s="4" t="s">
        <v>378</v>
      </c>
      <c r="W973" t="s">
        <v>203</v>
      </c>
      <c r="X973" t="s">
        <v>568</v>
      </c>
      <c r="Y973" s="35" t="s">
        <v>587</v>
      </c>
      <c r="Z973" s="35" t="s">
        <v>589</v>
      </c>
      <c r="AA973" s="40" t="s">
        <v>780</v>
      </c>
      <c r="AB973" s="8"/>
      <c r="AC973" s="8" t="s">
        <v>779</v>
      </c>
    </row>
    <row r="974" spans="1:29" x14ac:dyDescent="0.25">
      <c r="A974"/>
      <c r="B974" s="4"/>
      <c r="C974" s="4"/>
      <c r="D974" s="4"/>
      <c r="E974" s="4"/>
      <c r="F974" s="4"/>
      <c r="G974" s="4"/>
      <c r="H974" s="4"/>
      <c r="I974" s="35"/>
      <c r="J974" s="35"/>
      <c r="R974" s="43"/>
    </row>
    <row r="975" spans="1:29" x14ac:dyDescent="0.25">
      <c r="A975">
        <v>77</v>
      </c>
      <c r="B975" s="4" t="s">
        <v>582</v>
      </c>
      <c r="C975" s="4">
        <v>1</v>
      </c>
      <c r="D975" s="4">
        <v>0</v>
      </c>
      <c r="E975" s="4" t="s">
        <v>213</v>
      </c>
      <c r="F975" s="4" t="s">
        <v>70</v>
      </c>
      <c r="G975" s="4" t="s">
        <v>310</v>
      </c>
      <c r="H975" s="4" t="s">
        <v>592</v>
      </c>
      <c r="I975" s="35" t="s">
        <v>597</v>
      </c>
      <c r="J975" s="35" t="s">
        <v>53</v>
      </c>
      <c r="K975" s="12">
        <v>0</v>
      </c>
      <c r="N975" s="25">
        <v>395.4</v>
      </c>
      <c r="O975" s="12">
        <v>1</v>
      </c>
      <c r="R975" s="43">
        <v>411.3</v>
      </c>
      <c r="S975" t="s">
        <v>52</v>
      </c>
      <c r="U975">
        <v>0</v>
      </c>
      <c r="V975" t="s">
        <v>431</v>
      </c>
      <c r="W975" t="s">
        <v>203</v>
      </c>
      <c r="X975" t="s">
        <v>568</v>
      </c>
      <c r="Y975" s="4" t="s">
        <v>584</v>
      </c>
      <c r="Z975" s="4" t="s">
        <v>585</v>
      </c>
      <c r="AA975" s="40" t="s">
        <v>782</v>
      </c>
      <c r="AB975" s="8"/>
      <c r="AC975" s="8" t="s">
        <v>781</v>
      </c>
    </row>
    <row r="976" spans="1:29" x14ac:dyDescent="0.25">
      <c r="A976">
        <v>77</v>
      </c>
      <c r="B976" s="4" t="s">
        <v>582</v>
      </c>
      <c r="C976" s="4">
        <v>1</v>
      </c>
      <c r="D976" s="4">
        <v>0</v>
      </c>
      <c r="E976" s="4" t="s">
        <v>213</v>
      </c>
      <c r="F976" s="4" t="s">
        <v>70</v>
      </c>
      <c r="G976" s="4" t="s">
        <v>310</v>
      </c>
      <c r="H976" s="4" t="s">
        <v>592</v>
      </c>
      <c r="I976" s="35" t="s">
        <v>597</v>
      </c>
      <c r="J976" s="35" t="s">
        <v>53</v>
      </c>
      <c r="K976" s="12">
        <v>0</v>
      </c>
      <c r="N976" s="25">
        <v>395.4</v>
      </c>
      <c r="O976" s="12">
        <v>2</v>
      </c>
      <c r="R976" s="43">
        <v>394.5</v>
      </c>
      <c r="S976" t="s">
        <v>52</v>
      </c>
      <c r="U976">
        <v>0</v>
      </c>
      <c r="V976" t="s">
        <v>431</v>
      </c>
      <c r="W976" t="s">
        <v>203</v>
      </c>
      <c r="X976" t="s">
        <v>568</v>
      </c>
      <c r="Y976" s="4" t="s">
        <v>584</v>
      </c>
      <c r="Z976" s="4" t="s">
        <v>586</v>
      </c>
      <c r="AA976" s="40" t="s">
        <v>782</v>
      </c>
      <c r="AB976" s="8"/>
      <c r="AC976" s="8" t="s">
        <v>781</v>
      </c>
    </row>
    <row r="977" spans="1:29" x14ac:dyDescent="0.25">
      <c r="A977">
        <v>77</v>
      </c>
      <c r="B977" s="4" t="s">
        <v>582</v>
      </c>
      <c r="C977" s="4">
        <v>1</v>
      </c>
      <c r="D977" s="4">
        <v>0</v>
      </c>
      <c r="E977" s="4" t="s">
        <v>213</v>
      </c>
      <c r="F977" s="4" t="s">
        <v>70</v>
      </c>
      <c r="G977" s="4" t="s">
        <v>310</v>
      </c>
      <c r="H977" s="4" t="s">
        <v>592</v>
      </c>
      <c r="I977" s="35" t="s">
        <v>597</v>
      </c>
      <c r="J977" s="35" t="s">
        <v>53</v>
      </c>
      <c r="K977" s="12">
        <v>0</v>
      </c>
      <c r="N977" s="25">
        <v>395.4</v>
      </c>
      <c r="O977" s="12">
        <v>3</v>
      </c>
      <c r="R977" s="43">
        <v>401.5</v>
      </c>
      <c r="S977" t="s">
        <v>52</v>
      </c>
      <c r="U977">
        <v>0</v>
      </c>
      <c r="V977" s="4" t="s">
        <v>378</v>
      </c>
      <c r="W977" t="s">
        <v>203</v>
      </c>
      <c r="X977" t="s">
        <v>568</v>
      </c>
      <c r="Y977" s="35" t="s">
        <v>587</v>
      </c>
      <c r="Z977" s="4" t="s">
        <v>588</v>
      </c>
      <c r="AA977" s="40" t="s">
        <v>782</v>
      </c>
      <c r="AB977" s="8"/>
      <c r="AC977" s="8" t="s">
        <v>781</v>
      </c>
    </row>
    <row r="978" spans="1:29" x14ac:dyDescent="0.25">
      <c r="A978">
        <v>77</v>
      </c>
      <c r="B978" s="4" t="s">
        <v>582</v>
      </c>
      <c r="C978" s="4">
        <v>1</v>
      </c>
      <c r="D978" s="4">
        <v>0</v>
      </c>
      <c r="E978" s="4" t="s">
        <v>213</v>
      </c>
      <c r="F978" s="4" t="s">
        <v>70</v>
      </c>
      <c r="G978" s="4" t="s">
        <v>310</v>
      </c>
      <c r="H978" s="4" t="s">
        <v>592</v>
      </c>
      <c r="I978" s="35" t="s">
        <v>597</v>
      </c>
      <c r="J978" s="35" t="s">
        <v>53</v>
      </c>
      <c r="K978" s="12">
        <v>0</v>
      </c>
      <c r="N978" s="25">
        <v>395.4</v>
      </c>
      <c r="O978" s="12">
        <v>4</v>
      </c>
      <c r="R978" s="43">
        <v>382.2</v>
      </c>
      <c r="S978" t="s">
        <v>52</v>
      </c>
      <c r="U978">
        <v>0</v>
      </c>
      <c r="V978" s="4" t="s">
        <v>378</v>
      </c>
      <c r="W978" t="s">
        <v>203</v>
      </c>
      <c r="X978" t="s">
        <v>568</v>
      </c>
      <c r="Y978" s="35" t="s">
        <v>587</v>
      </c>
      <c r="Z978" s="4" t="s">
        <v>589</v>
      </c>
      <c r="AA978" s="40" t="s">
        <v>782</v>
      </c>
      <c r="AB978" s="8"/>
      <c r="AC978" s="8" t="s">
        <v>781</v>
      </c>
    </row>
    <row r="979" spans="1:29" x14ac:dyDescent="0.25">
      <c r="A979">
        <v>77</v>
      </c>
      <c r="B979" s="4" t="s">
        <v>582</v>
      </c>
      <c r="C979" s="4">
        <v>2</v>
      </c>
      <c r="D979" s="4">
        <v>0</v>
      </c>
      <c r="E979" s="4" t="s">
        <v>213</v>
      </c>
      <c r="F979" s="4" t="s">
        <v>70</v>
      </c>
      <c r="G979" s="4" t="s">
        <v>310</v>
      </c>
      <c r="H979" s="4" t="s">
        <v>592</v>
      </c>
      <c r="I979" s="35" t="s">
        <v>597</v>
      </c>
      <c r="J979" s="35" t="s">
        <v>53</v>
      </c>
      <c r="K979" s="12">
        <v>0</v>
      </c>
      <c r="N979" s="25">
        <v>269.10000000000002</v>
      </c>
      <c r="O979" s="12">
        <v>1</v>
      </c>
      <c r="R979" s="43">
        <v>288.7</v>
      </c>
      <c r="S979" t="s">
        <v>52</v>
      </c>
      <c r="U979">
        <v>0</v>
      </c>
      <c r="V979" t="s">
        <v>431</v>
      </c>
      <c r="W979" t="s">
        <v>203</v>
      </c>
      <c r="X979" t="s">
        <v>568</v>
      </c>
      <c r="Y979" s="4" t="s">
        <v>584</v>
      </c>
      <c r="Z979" s="4" t="s">
        <v>585</v>
      </c>
      <c r="AA979" s="40" t="s">
        <v>782</v>
      </c>
      <c r="AB979" s="8"/>
      <c r="AC979" s="8" t="s">
        <v>781</v>
      </c>
    </row>
    <row r="980" spans="1:29" x14ac:dyDescent="0.25">
      <c r="A980">
        <v>77</v>
      </c>
      <c r="B980" s="4" t="s">
        <v>582</v>
      </c>
      <c r="C980" s="4">
        <v>2</v>
      </c>
      <c r="D980" s="4">
        <v>0</v>
      </c>
      <c r="E980" s="4" t="s">
        <v>213</v>
      </c>
      <c r="F980" s="4" t="s">
        <v>70</v>
      </c>
      <c r="G980" s="4" t="s">
        <v>310</v>
      </c>
      <c r="H980" s="4" t="s">
        <v>592</v>
      </c>
      <c r="I980" s="35" t="s">
        <v>597</v>
      </c>
      <c r="J980" s="35" t="s">
        <v>53</v>
      </c>
      <c r="K980" s="12">
        <v>0</v>
      </c>
      <c r="N980" s="25">
        <v>269.10000000000002</v>
      </c>
      <c r="O980" s="12">
        <v>2</v>
      </c>
      <c r="R980" s="43">
        <v>263.2</v>
      </c>
      <c r="S980" t="s">
        <v>52</v>
      </c>
      <c r="U980">
        <v>0</v>
      </c>
      <c r="V980" t="s">
        <v>431</v>
      </c>
      <c r="W980" t="s">
        <v>203</v>
      </c>
      <c r="X980" t="s">
        <v>568</v>
      </c>
      <c r="Y980" s="4" t="s">
        <v>584</v>
      </c>
      <c r="Z980" s="4" t="s">
        <v>586</v>
      </c>
      <c r="AA980" s="40" t="s">
        <v>782</v>
      </c>
      <c r="AB980" s="8"/>
      <c r="AC980" s="8" t="s">
        <v>781</v>
      </c>
    </row>
    <row r="981" spans="1:29" x14ac:dyDescent="0.25">
      <c r="A981">
        <v>77</v>
      </c>
      <c r="B981" s="4" t="s">
        <v>582</v>
      </c>
      <c r="C981" s="4">
        <v>2</v>
      </c>
      <c r="D981" s="4">
        <v>0</v>
      </c>
      <c r="E981" s="4" t="s">
        <v>213</v>
      </c>
      <c r="F981" s="4" t="s">
        <v>70</v>
      </c>
      <c r="G981" s="4" t="s">
        <v>310</v>
      </c>
      <c r="H981" s="4" t="s">
        <v>592</v>
      </c>
      <c r="I981" s="35" t="s">
        <v>597</v>
      </c>
      <c r="J981" s="35" t="s">
        <v>53</v>
      </c>
      <c r="K981" s="12">
        <v>0</v>
      </c>
      <c r="N981" s="25">
        <v>269.10000000000002</v>
      </c>
      <c r="O981" s="12">
        <v>3</v>
      </c>
      <c r="R981" s="43">
        <v>254.4</v>
      </c>
      <c r="S981" t="s">
        <v>52</v>
      </c>
      <c r="U981">
        <v>0</v>
      </c>
      <c r="V981" s="4" t="s">
        <v>378</v>
      </c>
      <c r="W981" t="s">
        <v>203</v>
      </c>
      <c r="X981" t="s">
        <v>568</v>
      </c>
      <c r="Y981" s="35" t="s">
        <v>587</v>
      </c>
      <c r="Z981" s="4" t="s">
        <v>588</v>
      </c>
      <c r="AA981" s="40" t="s">
        <v>782</v>
      </c>
      <c r="AB981" s="8"/>
      <c r="AC981" s="8" t="s">
        <v>781</v>
      </c>
    </row>
    <row r="982" spans="1:29" x14ac:dyDescent="0.25">
      <c r="A982">
        <v>77</v>
      </c>
      <c r="B982" s="4" t="s">
        <v>582</v>
      </c>
      <c r="C982" s="4">
        <v>2</v>
      </c>
      <c r="D982" s="4">
        <v>0</v>
      </c>
      <c r="E982" s="4" t="s">
        <v>213</v>
      </c>
      <c r="F982" s="4" t="s">
        <v>70</v>
      </c>
      <c r="G982" s="4" t="s">
        <v>310</v>
      </c>
      <c r="H982" s="4" t="s">
        <v>592</v>
      </c>
      <c r="I982" s="35" t="s">
        <v>597</v>
      </c>
      <c r="J982" s="35" t="s">
        <v>53</v>
      </c>
      <c r="K982" s="12">
        <v>0</v>
      </c>
      <c r="N982" s="25">
        <v>269.10000000000002</v>
      </c>
      <c r="O982" s="12">
        <v>4</v>
      </c>
      <c r="R982" s="43">
        <v>282.3</v>
      </c>
      <c r="S982" t="s">
        <v>52</v>
      </c>
      <c r="U982">
        <v>0</v>
      </c>
      <c r="V982" s="4" t="s">
        <v>378</v>
      </c>
      <c r="W982" t="s">
        <v>203</v>
      </c>
      <c r="X982" t="s">
        <v>568</v>
      </c>
      <c r="Y982" s="35" t="s">
        <v>587</v>
      </c>
      <c r="Z982" s="4" t="s">
        <v>589</v>
      </c>
      <c r="AA982" s="40" t="s">
        <v>782</v>
      </c>
      <c r="AB982" s="8"/>
      <c r="AC982" s="8" t="s">
        <v>781</v>
      </c>
    </row>
    <row r="983" spans="1:29" x14ac:dyDescent="0.25">
      <c r="A983"/>
      <c r="B983"/>
      <c r="I983" s="4"/>
    </row>
    <row r="984" spans="1:29" x14ac:dyDescent="0.25">
      <c r="A984">
        <v>77</v>
      </c>
      <c r="B984" s="4" t="s">
        <v>582</v>
      </c>
      <c r="C984" s="4">
        <v>1</v>
      </c>
      <c r="D984" s="4">
        <v>0</v>
      </c>
      <c r="E984" s="4" t="s">
        <v>213</v>
      </c>
      <c r="F984" s="4" t="s">
        <v>224</v>
      </c>
      <c r="G984" s="4" t="s">
        <v>598</v>
      </c>
      <c r="H984" s="4" t="s">
        <v>375</v>
      </c>
      <c r="I984" s="35" t="s">
        <v>623</v>
      </c>
      <c r="J984" s="35" t="s">
        <v>53</v>
      </c>
      <c r="K984" s="12">
        <v>0</v>
      </c>
      <c r="L984">
        <v>5</v>
      </c>
      <c r="N984" s="25">
        <v>19.600000000000001</v>
      </c>
      <c r="O984" s="12">
        <v>1</v>
      </c>
      <c r="P984">
        <v>5</v>
      </c>
      <c r="R984" s="44">
        <v>3</v>
      </c>
      <c r="S984" s="4">
        <v>0.05</v>
      </c>
      <c r="T984" s="4">
        <v>0.05</v>
      </c>
      <c r="U984" s="4">
        <v>1</v>
      </c>
      <c r="V984" t="s">
        <v>431</v>
      </c>
      <c r="W984" t="s">
        <v>599</v>
      </c>
      <c r="X984" t="s">
        <v>600</v>
      </c>
      <c r="Y984" s="4" t="s">
        <v>605</v>
      </c>
      <c r="Z984" s="4" t="s">
        <v>601</v>
      </c>
      <c r="AA984" s="40" t="s">
        <v>784</v>
      </c>
      <c r="AB984" s="8"/>
      <c r="AC984" s="8" t="s">
        <v>783</v>
      </c>
    </row>
    <row r="985" spans="1:29" x14ac:dyDescent="0.25">
      <c r="A985">
        <v>77</v>
      </c>
      <c r="B985" s="4" t="s">
        <v>582</v>
      </c>
      <c r="C985" s="4">
        <v>1</v>
      </c>
      <c r="D985" s="4">
        <v>0</v>
      </c>
      <c r="E985" s="4" t="s">
        <v>213</v>
      </c>
      <c r="F985" s="4" t="s">
        <v>224</v>
      </c>
      <c r="G985" s="4" t="s">
        <v>598</v>
      </c>
      <c r="H985" s="4" t="s">
        <v>375</v>
      </c>
      <c r="I985" s="35" t="s">
        <v>623</v>
      </c>
      <c r="J985" s="35" t="s">
        <v>53</v>
      </c>
      <c r="K985" s="12">
        <v>0</v>
      </c>
      <c r="L985">
        <v>5</v>
      </c>
      <c r="N985" s="25">
        <v>19.600000000000001</v>
      </c>
      <c r="O985" s="12">
        <v>2</v>
      </c>
      <c r="P985">
        <v>5</v>
      </c>
      <c r="R985" s="44">
        <v>2.7</v>
      </c>
      <c r="S985" s="4">
        <v>0.05</v>
      </c>
      <c r="T985" s="4"/>
      <c r="U985" s="4">
        <v>1</v>
      </c>
      <c r="V985" t="s">
        <v>431</v>
      </c>
      <c r="W985" t="s">
        <v>599</v>
      </c>
      <c r="X985" t="s">
        <v>600</v>
      </c>
      <c r="Y985" s="4" t="s">
        <v>605</v>
      </c>
      <c r="Z985" s="4" t="s">
        <v>602</v>
      </c>
      <c r="AA985" s="40" t="s">
        <v>784</v>
      </c>
      <c r="AB985" s="8"/>
      <c r="AC985" s="8" t="s">
        <v>783</v>
      </c>
    </row>
    <row r="986" spans="1:29" x14ac:dyDescent="0.25">
      <c r="A986">
        <v>77</v>
      </c>
      <c r="B986" s="4" t="s">
        <v>582</v>
      </c>
      <c r="C986" s="4">
        <v>1</v>
      </c>
      <c r="D986" s="4">
        <v>0</v>
      </c>
      <c r="E986" s="4" t="s">
        <v>213</v>
      </c>
      <c r="F986" s="4" t="s">
        <v>224</v>
      </c>
      <c r="G986" s="4" t="s">
        <v>598</v>
      </c>
      <c r="H986" s="4" t="s">
        <v>375</v>
      </c>
      <c r="I986" s="35" t="s">
        <v>623</v>
      </c>
      <c r="J986" s="35" t="s">
        <v>53</v>
      </c>
      <c r="K986" s="12">
        <v>0</v>
      </c>
      <c r="L986">
        <v>5</v>
      </c>
      <c r="N986" s="25">
        <v>19.600000000000001</v>
      </c>
      <c r="O986" s="12">
        <v>3</v>
      </c>
      <c r="P986">
        <v>5</v>
      </c>
      <c r="R986" s="44">
        <v>0</v>
      </c>
      <c r="S986" s="4">
        <v>0.05</v>
      </c>
      <c r="T986" s="4"/>
      <c r="U986" s="4">
        <v>1</v>
      </c>
      <c r="V986" s="4" t="s">
        <v>378</v>
      </c>
      <c r="W986" t="s">
        <v>599</v>
      </c>
      <c r="X986" t="s">
        <v>600</v>
      </c>
      <c r="Y986" s="35" t="s">
        <v>606</v>
      </c>
      <c r="Z986" s="4" t="s">
        <v>603</v>
      </c>
      <c r="AA986" s="40" t="s">
        <v>784</v>
      </c>
      <c r="AB986" s="8"/>
      <c r="AC986" s="8" t="s">
        <v>783</v>
      </c>
    </row>
    <row r="987" spans="1:29" x14ac:dyDescent="0.25">
      <c r="A987">
        <v>77</v>
      </c>
      <c r="B987" s="4" t="s">
        <v>582</v>
      </c>
      <c r="C987" s="4">
        <v>1</v>
      </c>
      <c r="D987" s="4">
        <v>0</v>
      </c>
      <c r="E987" s="4" t="s">
        <v>213</v>
      </c>
      <c r="F987" s="4" t="s">
        <v>224</v>
      </c>
      <c r="G987" s="4" t="s">
        <v>598</v>
      </c>
      <c r="H987" s="4" t="s">
        <v>375</v>
      </c>
      <c r="I987" s="35" t="s">
        <v>623</v>
      </c>
      <c r="J987" s="35" t="s">
        <v>53</v>
      </c>
      <c r="K987" s="12">
        <v>0</v>
      </c>
      <c r="L987">
        <v>5</v>
      </c>
      <c r="N987" s="25">
        <v>19.600000000000001</v>
      </c>
      <c r="O987" s="12">
        <v>4</v>
      </c>
      <c r="P987">
        <v>5</v>
      </c>
      <c r="R987" s="44">
        <v>2.2000000000000002</v>
      </c>
      <c r="S987" s="4">
        <v>0.05</v>
      </c>
      <c r="T987" s="4"/>
      <c r="U987" s="4">
        <v>1</v>
      </c>
      <c r="V987" s="4" t="s">
        <v>378</v>
      </c>
      <c r="W987" t="s">
        <v>599</v>
      </c>
      <c r="X987" t="s">
        <v>600</v>
      </c>
      <c r="Y987" s="35" t="s">
        <v>606</v>
      </c>
      <c r="Z987" s="4" t="s">
        <v>604</v>
      </c>
      <c r="AA987" s="40" t="s">
        <v>784</v>
      </c>
      <c r="AB987" s="8"/>
      <c r="AC987" s="8" t="s">
        <v>783</v>
      </c>
    </row>
    <row r="988" spans="1:29" x14ac:dyDescent="0.25">
      <c r="A988"/>
      <c r="B988" s="4"/>
      <c r="C988" s="4"/>
      <c r="D988" s="4"/>
      <c r="E988" s="4"/>
      <c r="F988" s="4"/>
      <c r="G988" s="4"/>
      <c r="H988" s="4"/>
      <c r="I988" s="35"/>
      <c r="J988" s="35"/>
      <c r="N988" s="25"/>
      <c r="R988" s="44"/>
      <c r="S988" s="4"/>
      <c r="T988" s="4"/>
      <c r="U988" s="4"/>
      <c r="AA988" s="8"/>
      <c r="AB988" s="8"/>
    </row>
    <row r="989" spans="1:29" x14ac:dyDescent="0.25">
      <c r="A989">
        <v>77</v>
      </c>
      <c r="B989" s="4" t="s">
        <v>582</v>
      </c>
      <c r="C989" s="4">
        <v>1</v>
      </c>
      <c r="D989" s="4">
        <v>0</v>
      </c>
      <c r="E989" s="4" t="s">
        <v>213</v>
      </c>
      <c r="F989" s="4" t="s">
        <v>224</v>
      </c>
      <c r="G989" s="4" t="s">
        <v>598</v>
      </c>
      <c r="H989" s="4" t="s">
        <v>375</v>
      </c>
      <c r="I989" s="35" t="s">
        <v>623</v>
      </c>
      <c r="J989" s="35" t="s">
        <v>53</v>
      </c>
      <c r="K989" s="12">
        <v>0</v>
      </c>
      <c r="L989">
        <v>6</v>
      </c>
      <c r="N989" s="25">
        <v>8.1</v>
      </c>
      <c r="O989" s="12">
        <v>1</v>
      </c>
      <c r="P989">
        <v>6</v>
      </c>
      <c r="R989" s="44">
        <v>3.1</v>
      </c>
      <c r="S989" s="4">
        <v>0.05</v>
      </c>
      <c r="T989" s="4"/>
      <c r="U989" s="4">
        <v>1</v>
      </c>
      <c r="V989" t="s">
        <v>431</v>
      </c>
      <c r="W989" t="s">
        <v>612</v>
      </c>
      <c r="X989" t="s">
        <v>607</v>
      </c>
      <c r="Y989" s="4" t="s">
        <v>613</v>
      </c>
      <c r="Z989" s="4" t="s">
        <v>608</v>
      </c>
      <c r="AA989" s="40" t="s">
        <v>784</v>
      </c>
      <c r="AB989" s="8"/>
      <c r="AC989" s="8" t="s">
        <v>783</v>
      </c>
    </row>
    <row r="990" spans="1:29" x14ac:dyDescent="0.25">
      <c r="A990">
        <v>77</v>
      </c>
      <c r="B990" s="4" t="s">
        <v>582</v>
      </c>
      <c r="C990" s="4">
        <v>1</v>
      </c>
      <c r="D990" s="4">
        <v>0</v>
      </c>
      <c r="E990" s="4" t="s">
        <v>213</v>
      </c>
      <c r="F990" s="4" t="s">
        <v>224</v>
      </c>
      <c r="G990" s="4" t="s">
        <v>598</v>
      </c>
      <c r="H990" s="4" t="s">
        <v>375</v>
      </c>
      <c r="I990" s="35" t="s">
        <v>623</v>
      </c>
      <c r="J990" s="35" t="s">
        <v>53</v>
      </c>
      <c r="K990" s="12">
        <v>0</v>
      </c>
      <c r="L990">
        <v>6</v>
      </c>
      <c r="N990" s="25">
        <v>8.1</v>
      </c>
      <c r="O990" s="12">
        <v>2</v>
      </c>
      <c r="P990">
        <v>6</v>
      </c>
      <c r="R990" s="44">
        <v>2.9</v>
      </c>
      <c r="S990" s="4">
        <v>0.05</v>
      </c>
      <c r="T990" s="4"/>
      <c r="U990" s="4">
        <v>1</v>
      </c>
      <c r="V990" t="s">
        <v>431</v>
      </c>
      <c r="W990" t="s">
        <v>612</v>
      </c>
      <c r="X990" t="s">
        <v>607</v>
      </c>
      <c r="Y990" s="4" t="s">
        <v>613</v>
      </c>
      <c r="Z990" s="4" t="s">
        <v>609</v>
      </c>
      <c r="AA990" s="40" t="s">
        <v>784</v>
      </c>
      <c r="AB990" s="8"/>
      <c r="AC990" s="8" t="s">
        <v>783</v>
      </c>
    </row>
    <row r="991" spans="1:29" x14ac:dyDescent="0.25">
      <c r="A991">
        <v>77</v>
      </c>
      <c r="B991" s="4" t="s">
        <v>582</v>
      </c>
      <c r="C991" s="4">
        <v>1</v>
      </c>
      <c r="D991" s="4">
        <v>0</v>
      </c>
      <c r="E991" s="4" t="s">
        <v>213</v>
      </c>
      <c r="F991" s="4" t="s">
        <v>224</v>
      </c>
      <c r="G991" s="4" t="s">
        <v>598</v>
      </c>
      <c r="H991" s="4" t="s">
        <v>375</v>
      </c>
      <c r="I991" s="35" t="s">
        <v>623</v>
      </c>
      <c r="J991" s="35" t="s">
        <v>53</v>
      </c>
      <c r="K991" s="12">
        <v>0</v>
      </c>
      <c r="L991">
        <v>6</v>
      </c>
      <c r="N991" s="25">
        <v>8.1</v>
      </c>
      <c r="O991" s="12">
        <v>3</v>
      </c>
      <c r="P991">
        <v>6</v>
      </c>
      <c r="R991" s="44">
        <v>1.6</v>
      </c>
      <c r="S991" s="4">
        <v>0.05</v>
      </c>
      <c r="T991" s="4"/>
      <c r="U991" s="4">
        <v>1</v>
      </c>
      <c r="V991" s="4" t="s">
        <v>378</v>
      </c>
      <c r="W991" t="s">
        <v>612</v>
      </c>
      <c r="X991" t="s">
        <v>607</v>
      </c>
      <c r="Y991" s="35" t="s">
        <v>614</v>
      </c>
      <c r="Z991" s="4" t="s">
        <v>610</v>
      </c>
      <c r="AA991" s="40" t="s">
        <v>784</v>
      </c>
      <c r="AB991" s="8"/>
      <c r="AC991" s="8" t="s">
        <v>783</v>
      </c>
    </row>
    <row r="992" spans="1:29" x14ac:dyDescent="0.25">
      <c r="A992">
        <v>77</v>
      </c>
      <c r="B992" s="4" t="s">
        <v>582</v>
      </c>
      <c r="C992" s="4">
        <v>1</v>
      </c>
      <c r="D992" s="4">
        <v>0</v>
      </c>
      <c r="E992" s="4" t="s">
        <v>213</v>
      </c>
      <c r="F992" s="4" t="s">
        <v>224</v>
      </c>
      <c r="G992" s="4" t="s">
        <v>598</v>
      </c>
      <c r="H992" s="4" t="s">
        <v>375</v>
      </c>
      <c r="I992" s="35" t="s">
        <v>623</v>
      </c>
      <c r="J992" s="35" t="s">
        <v>53</v>
      </c>
      <c r="K992" s="12">
        <v>0</v>
      </c>
      <c r="L992">
        <v>6</v>
      </c>
      <c r="N992" s="25">
        <v>8.1</v>
      </c>
      <c r="O992" s="12">
        <v>4</v>
      </c>
      <c r="P992">
        <v>6</v>
      </c>
      <c r="R992" s="44">
        <v>0.9</v>
      </c>
      <c r="S992" s="4">
        <v>0.05</v>
      </c>
      <c r="T992" s="4"/>
      <c r="U992" s="4">
        <v>1</v>
      </c>
      <c r="V992" s="4" t="s">
        <v>378</v>
      </c>
      <c r="W992" t="s">
        <v>612</v>
      </c>
      <c r="X992" t="s">
        <v>607</v>
      </c>
      <c r="Y992" s="35" t="s">
        <v>614</v>
      </c>
      <c r="Z992" s="4" t="s">
        <v>611</v>
      </c>
      <c r="AA992" s="40" t="s">
        <v>784</v>
      </c>
      <c r="AB992" s="8"/>
      <c r="AC992" s="8" t="s">
        <v>783</v>
      </c>
    </row>
    <row r="993" spans="1:29" x14ac:dyDescent="0.25">
      <c r="A993"/>
      <c r="B993"/>
      <c r="G993" s="4"/>
      <c r="I993" s="4"/>
      <c r="R993" s="44"/>
      <c r="S993" s="4"/>
      <c r="T993" s="4"/>
      <c r="U993" s="4"/>
      <c r="Y993" s="4"/>
      <c r="Z993" s="4"/>
      <c r="AA993" s="8"/>
      <c r="AB993" s="8"/>
    </row>
    <row r="994" spans="1:29" x14ac:dyDescent="0.25">
      <c r="A994">
        <v>77</v>
      </c>
      <c r="B994" s="4" t="s">
        <v>582</v>
      </c>
      <c r="C994" s="4">
        <v>1</v>
      </c>
      <c r="D994" s="4">
        <v>0</v>
      </c>
      <c r="E994" s="4" t="s">
        <v>213</v>
      </c>
      <c r="F994" s="4" t="s">
        <v>224</v>
      </c>
      <c r="G994" s="4" t="s">
        <v>598</v>
      </c>
      <c r="H994" s="4" t="s">
        <v>375</v>
      </c>
      <c r="I994" s="35" t="s">
        <v>623</v>
      </c>
      <c r="J994" s="35" t="s">
        <v>53</v>
      </c>
      <c r="K994" s="12">
        <v>0</v>
      </c>
      <c r="L994">
        <v>7</v>
      </c>
      <c r="N994" s="25">
        <v>6.8</v>
      </c>
      <c r="O994" s="12">
        <v>1</v>
      </c>
      <c r="P994">
        <v>7</v>
      </c>
      <c r="R994" s="44">
        <v>1.9</v>
      </c>
      <c r="S994" s="4">
        <v>0.05</v>
      </c>
      <c r="T994" s="4"/>
      <c r="U994" s="4">
        <v>1</v>
      </c>
      <c r="V994" t="s">
        <v>431</v>
      </c>
      <c r="W994" t="s">
        <v>615</v>
      </c>
      <c r="X994" t="s">
        <v>618</v>
      </c>
      <c r="Y994" s="4" t="s">
        <v>616</v>
      </c>
      <c r="Z994" s="4" t="s">
        <v>619</v>
      </c>
      <c r="AA994" s="40" t="s">
        <v>784</v>
      </c>
      <c r="AB994" s="8"/>
      <c r="AC994" s="8" t="s">
        <v>783</v>
      </c>
    </row>
    <row r="995" spans="1:29" x14ac:dyDescent="0.25">
      <c r="A995">
        <v>77</v>
      </c>
      <c r="B995" s="4" t="s">
        <v>582</v>
      </c>
      <c r="C995" s="4">
        <v>1</v>
      </c>
      <c r="D995" s="4">
        <v>0</v>
      </c>
      <c r="E995" s="4" t="s">
        <v>213</v>
      </c>
      <c r="F995" s="4" t="s">
        <v>224</v>
      </c>
      <c r="G995" s="4" t="s">
        <v>598</v>
      </c>
      <c r="H995" s="4" t="s">
        <v>375</v>
      </c>
      <c r="I995" s="35" t="s">
        <v>623</v>
      </c>
      <c r="J995" s="35" t="s">
        <v>53</v>
      </c>
      <c r="K995" s="12">
        <v>0</v>
      </c>
      <c r="L995">
        <v>7</v>
      </c>
      <c r="N995" s="25">
        <v>6.8</v>
      </c>
      <c r="O995" s="12">
        <v>2</v>
      </c>
      <c r="P995">
        <v>7</v>
      </c>
      <c r="R995" s="44">
        <v>4.2</v>
      </c>
      <c r="S995" s="4">
        <v>0.05</v>
      </c>
      <c r="T995" s="4"/>
      <c r="U995" s="4">
        <v>1</v>
      </c>
      <c r="V995" t="s">
        <v>431</v>
      </c>
      <c r="W995" t="s">
        <v>615</v>
      </c>
      <c r="X995" t="s">
        <v>618</v>
      </c>
      <c r="Y995" s="4" t="s">
        <v>616</v>
      </c>
      <c r="Z995" s="4" t="s">
        <v>620</v>
      </c>
      <c r="AA995" s="40" t="s">
        <v>784</v>
      </c>
      <c r="AB995" s="8"/>
      <c r="AC995" s="8" t="s">
        <v>783</v>
      </c>
    </row>
    <row r="996" spans="1:29" x14ac:dyDescent="0.25">
      <c r="A996">
        <v>77</v>
      </c>
      <c r="B996" s="4" t="s">
        <v>582</v>
      </c>
      <c r="C996" s="4">
        <v>1</v>
      </c>
      <c r="D996" s="4">
        <v>0</v>
      </c>
      <c r="E996" s="4" t="s">
        <v>213</v>
      </c>
      <c r="F996" s="4" t="s">
        <v>224</v>
      </c>
      <c r="G996" s="4" t="s">
        <v>598</v>
      </c>
      <c r="H996" s="4" t="s">
        <v>375</v>
      </c>
      <c r="I996" s="35" t="s">
        <v>623</v>
      </c>
      <c r="J996" s="35" t="s">
        <v>53</v>
      </c>
      <c r="K996" s="12">
        <v>0</v>
      </c>
      <c r="L996">
        <v>7</v>
      </c>
      <c r="N996" s="25">
        <v>6.8</v>
      </c>
      <c r="O996" s="12">
        <v>3</v>
      </c>
      <c r="P996">
        <v>7</v>
      </c>
      <c r="R996" s="44">
        <v>0.2</v>
      </c>
      <c r="S996" s="4">
        <v>0.05</v>
      </c>
      <c r="T996" s="4"/>
      <c r="U996" s="4">
        <v>1</v>
      </c>
      <c r="V996" s="4" t="s">
        <v>378</v>
      </c>
      <c r="W996" t="s">
        <v>615</v>
      </c>
      <c r="X996" t="s">
        <v>618</v>
      </c>
      <c r="Y996" s="35" t="s">
        <v>617</v>
      </c>
      <c r="Z996" s="4" t="s">
        <v>621</v>
      </c>
      <c r="AA996" s="40" t="s">
        <v>784</v>
      </c>
      <c r="AB996" s="8"/>
      <c r="AC996" s="8" t="s">
        <v>783</v>
      </c>
    </row>
    <row r="997" spans="1:29" x14ac:dyDescent="0.25">
      <c r="A997">
        <v>77</v>
      </c>
      <c r="B997" s="4" t="s">
        <v>582</v>
      </c>
      <c r="C997" s="4">
        <v>1</v>
      </c>
      <c r="D997" s="4">
        <v>0</v>
      </c>
      <c r="E997" s="4" t="s">
        <v>213</v>
      </c>
      <c r="F997" s="4" t="s">
        <v>224</v>
      </c>
      <c r="G997" s="4" t="s">
        <v>598</v>
      </c>
      <c r="H997" s="4" t="s">
        <v>375</v>
      </c>
      <c r="I997" s="35" t="s">
        <v>623</v>
      </c>
      <c r="J997" s="35" t="s">
        <v>53</v>
      </c>
      <c r="K997" s="12">
        <v>0</v>
      </c>
      <c r="L997">
        <v>7</v>
      </c>
      <c r="N997" s="25">
        <v>6.8</v>
      </c>
      <c r="O997" s="12">
        <v>4</v>
      </c>
      <c r="P997">
        <v>7</v>
      </c>
      <c r="R997" s="44">
        <v>0.8</v>
      </c>
      <c r="S997" s="4">
        <v>0.05</v>
      </c>
      <c r="T997" s="4"/>
      <c r="U997" s="4">
        <v>1</v>
      </c>
      <c r="V997" s="4" t="s">
        <v>378</v>
      </c>
      <c r="W997" t="s">
        <v>615</v>
      </c>
      <c r="X997" t="s">
        <v>618</v>
      </c>
      <c r="Y997" s="35" t="s">
        <v>617</v>
      </c>
      <c r="Z997" s="4" t="s">
        <v>622</v>
      </c>
      <c r="AA997" s="40" t="s">
        <v>784</v>
      </c>
      <c r="AB997" s="8"/>
      <c r="AC997" s="8" t="s">
        <v>783</v>
      </c>
    </row>
    <row r="998" spans="1:29" x14ac:dyDescent="0.25">
      <c r="A998"/>
      <c r="B998" s="4"/>
      <c r="C998" s="4"/>
      <c r="D998" s="4"/>
      <c r="E998" s="4"/>
      <c r="F998" s="4"/>
      <c r="G998" s="4"/>
      <c r="H998" s="4"/>
      <c r="I998" s="35"/>
      <c r="J998" s="35"/>
      <c r="N998" s="25"/>
      <c r="R998" s="44"/>
      <c r="S998" s="4"/>
      <c r="T998" s="4"/>
      <c r="U998" s="4"/>
      <c r="Y998" s="4"/>
      <c r="Z998" s="4"/>
      <c r="AA998" s="8"/>
      <c r="AB998" s="8"/>
    </row>
    <row r="999" spans="1:29" x14ac:dyDescent="0.25">
      <c r="A999">
        <v>77</v>
      </c>
      <c r="B999" s="4" t="s">
        <v>582</v>
      </c>
      <c r="C999" s="4">
        <v>2</v>
      </c>
      <c r="D999" s="4">
        <v>0</v>
      </c>
      <c r="E999" s="4" t="s">
        <v>213</v>
      </c>
      <c r="F999" s="4" t="s">
        <v>224</v>
      </c>
      <c r="G999" s="4" t="s">
        <v>598</v>
      </c>
      <c r="H999" s="4" t="s">
        <v>375</v>
      </c>
      <c r="I999" s="35" t="s">
        <v>623</v>
      </c>
      <c r="J999" s="35" t="s">
        <v>53</v>
      </c>
      <c r="K999" s="12">
        <v>0</v>
      </c>
      <c r="L999">
        <v>5</v>
      </c>
      <c r="N999" s="25">
        <v>5.7</v>
      </c>
      <c r="O999" s="12">
        <v>1</v>
      </c>
      <c r="P999">
        <v>5</v>
      </c>
      <c r="R999" s="44">
        <v>8.1</v>
      </c>
      <c r="S999" s="4" t="s">
        <v>52</v>
      </c>
      <c r="T999" s="4"/>
      <c r="U999" s="4">
        <v>0</v>
      </c>
      <c r="V999" t="s">
        <v>431</v>
      </c>
      <c r="W999" t="s">
        <v>599</v>
      </c>
      <c r="X999" t="s">
        <v>600</v>
      </c>
      <c r="Y999" s="4" t="s">
        <v>605</v>
      </c>
      <c r="Z999" s="4" t="s">
        <v>601</v>
      </c>
      <c r="AA999" s="40" t="s">
        <v>784</v>
      </c>
      <c r="AB999" s="8"/>
      <c r="AC999" s="8" t="s">
        <v>783</v>
      </c>
    </row>
    <row r="1000" spans="1:29" x14ac:dyDescent="0.25">
      <c r="A1000">
        <v>77</v>
      </c>
      <c r="B1000" s="4" t="s">
        <v>582</v>
      </c>
      <c r="C1000" s="4">
        <v>2</v>
      </c>
      <c r="D1000" s="4">
        <v>0</v>
      </c>
      <c r="E1000" s="4" t="s">
        <v>213</v>
      </c>
      <c r="F1000" s="4" t="s">
        <v>224</v>
      </c>
      <c r="G1000" s="4" t="s">
        <v>598</v>
      </c>
      <c r="H1000" s="4" t="s">
        <v>375</v>
      </c>
      <c r="I1000" s="35" t="s">
        <v>623</v>
      </c>
      <c r="J1000" s="35" t="s">
        <v>53</v>
      </c>
      <c r="K1000" s="12">
        <v>0</v>
      </c>
      <c r="L1000">
        <v>5</v>
      </c>
      <c r="N1000" s="25">
        <v>5.7</v>
      </c>
      <c r="O1000" s="12">
        <v>2</v>
      </c>
      <c r="P1000">
        <v>5</v>
      </c>
      <c r="R1000" s="44">
        <v>10</v>
      </c>
      <c r="S1000" s="4">
        <v>0.05</v>
      </c>
      <c r="T1000" s="4"/>
      <c r="U1000" s="4">
        <v>1</v>
      </c>
      <c r="V1000" t="s">
        <v>431</v>
      </c>
      <c r="W1000" t="s">
        <v>599</v>
      </c>
      <c r="X1000" t="s">
        <v>600</v>
      </c>
      <c r="Y1000" s="4" t="s">
        <v>605</v>
      </c>
      <c r="Z1000" s="4" t="s">
        <v>602</v>
      </c>
      <c r="AA1000" s="40" t="s">
        <v>784</v>
      </c>
      <c r="AB1000" s="8"/>
      <c r="AC1000" s="8" t="s">
        <v>783</v>
      </c>
    </row>
    <row r="1001" spans="1:29" x14ac:dyDescent="0.25">
      <c r="A1001">
        <v>77</v>
      </c>
      <c r="B1001" s="4" t="s">
        <v>582</v>
      </c>
      <c r="C1001" s="4">
        <v>2</v>
      </c>
      <c r="D1001" s="4">
        <v>0</v>
      </c>
      <c r="E1001" s="4" t="s">
        <v>213</v>
      </c>
      <c r="F1001" s="4" t="s">
        <v>224</v>
      </c>
      <c r="G1001" s="4" t="s">
        <v>598</v>
      </c>
      <c r="H1001" s="4" t="s">
        <v>375</v>
      </c>
      <c r="I1001" s="35" t="s">
        <v>623</v>
      </c>
      <c r="J1001" s="35" t="s">
        <v>53</v>
      </c>
      <c r="K1001" s="12">
        <v>0</v>
      </c>
      <c r="L1001">
        <v>5</v>
      </c>
      <c r="N1001" s="25">
        <v>5.7</v>
      </c>
      <c r="O1001" s="12">
        <v>3</v>
      </c>
      <c r="P1001">
        <v>5</v>
      </c>
      <c r="R1001" s="44">
        <v>0.9</v>
      </c>
      <c r="S1001" s="4">
        <v>0.05</v>
      </c>
      <c r="T1001" s="4"/>
      <c r="U1001" s="4">
        <v>1</v>
      </c>
      <c r="V1001" s="4" t="s">
        <v>378</v>
      </c>
      <c r="W1001" t="s">
        <v>599</v>
      </c>
      <c r="X1001" t="s">
        <v>600</v>
      </c>
      <c r="Y1001" s="35" t="s">
        <v>606</v>
      </c>
      <c r="Z1001" s="4" t="s">
        <v>603</v>
      </c>
      <c r="AA1001" s="40" t="s">
        <v>784</v>
      </c>
      <c r="AB1001" s="8"/>
      <c r="AC1001" s="8" t="s">
        <v>783</v>
      </c>
    </row>
    <row r="1002" spans="1:29" x14ac:dyDescent="0.25">
      <c r="A1002">
        <v>77</v>
      </c>
      <c r="B1002" s="4" t="s">
        <v>582</v>
      </c>
      <c r="C1002" s="4">
        <v>2</v>
      </c>
      <c r="D1002" s="4">
        <v>0</v>
      </c>
      <c r="E1002" s="4" t="s">
        <v>213</v>
      </c>
      <c r="F1002" s="4" t="s">
        <v>224</v>
      </c>
      <c r="G1002" s="4" t="s">
        <v>598</v>
      </c>
      <c r="H1002" s="4" t="s">
        <v>375</v>
      </c>
      <c r="I1002" s="35" t="s">
        <v>623</v>
      </c>
      <c r="J1002" s="35" t="s">
        <v>53</v>
      </c>
      <c r="K1002" s="12">
        <v>0</v>
      </c>
      <c r="L1002">
        <v>5</v>
      </c>
      <c r="N1002" s="25">
        <v>5.7</v>
      </c>
      <c r="O1002" s="12">
        <v>4</v>
      </c>
      <c r="P1002">
        <v>5</v>
      </c>
      <c r="R1002" s="44">
        <v>4.5</v>
      </c>
      <c r="S1002" s="4" t="s">
        <v>52</v>
      </c>
      <c r="T1002" s="4"/>
      <c r="U1002" s="4">
        <v>0</v>
      </c>
      <c r="V1002" s="4" t="s">
        <v>378</v>
      </c>
      <c r="W1002" t="s">
        <v>599</v>
      </c>
      <c r="X1002" t="s">
        <v>600</v>
      </c>
      <c r="Y1002" s="35" t="s">
        <v>606</v>
      </c>
      <c r="Z1002" s="4" t="s">
        <v>604</v>
      </c>
      <c r="AA1002" s="40" t="s">
        <v>784</v>
      </c>
      <c r="AB1002" s="8"/>
      <c r="AC1002" s="8" t="s">
        <v>783</v>
      </c>
    </row>
    <row r="1003" spans="1:29" x14ac:dyDescent="0.25">
      <c r="A1003"/>
      <c r="B1003" s="4"/>
      <c r="C1003" s="4"/>
      <c r="D1003" s="4"/>
      <c r="E1003" s="4"/>
      <c r="F1003" s="4"/>
      <c r="G1003" s="4"/>
      <c r="H1003" s="4"/>
      <c r="I1003" s="35"/>
      <c r="J1003" s="35"/>
      <c r="N1003" s="25"/>
      <c r="R1003" s="44"/>
      <c r="S1003" s="4"/>
      <c r="T1003" s="4"/>
      <c r="U1003" s="4"/>
      <c r="AA1003" s="8"/>
      <c r="AB1003" s="8"/>
    </row>
    <row r="1004" spans="1:29" x14ac:dyDescent="0.25">
      <c r="A1004">
        <v>77</v>
      </c>
      <c r="B1004" s="4" t="s">
        <v>582</v>
      </c>
      <c r="C1004" s="4">
        <v>2</v>
      </c>
      <c r="D1004" s="4">
        <v>0</v>
      </c>
      <c r="E1004" s="4" t="s">
        <v>213</v>
      </c>
      <c r="F1004" s="4" t="s">
        <v>224</v>
      </c>
      <c r="G1004" s="4" t="s">
        <v>598</v>
      </c>
      <c r="H1004" s="4" t="s">
        <v>375</v>
      </c>
      <c r="I1004" s="35" t="s">
        <v>623</v>
      </c>
      <c r="J1004" s="35" t="s">
        <v>53</v>
      </c>
      <c r="K1004" s="12">
        <v>0</v>
      </c>
      <c r="L1004">
        <v>6</v>
      </c>
      <c r="N1004" s="25">
        <v>11.8</v>
      </c>
      <c r="O1004" s="12">
        <v>1</v>
      </c>
      <c r="P1004">
        <v>6</v>
      </c>
      <c r="R1004" s="44">
        <v>8.4</v>
      </c>
      <c r="S1004" s="4" t="s">
        <v>52</v>
      </c>
      <c r="T1004" s="4"/>
      <c r="U1004" s="4">
        <v>0</v>
      </c>
      <c r="V1004" t="s">
        <v>431</v>
      </c>
      <c r="W1004" t="s">
        <v>612</v>
      </c>
      <c r="X1004" t="s">
        <v>607</v>
      </c>
      <c r="Y1004" s="4" t="s">
        <v>613</v>
      </c>
      <c r="Z1004" s="4" t="s">
        <v>608</v>
      </c>
      <c r="AA1004" s="40" t="s">
        <v>784</v>
      </c>
      <c r="AB1004" s="8"/>
      <c r="AC1004" s="8" t="s">
        <v>783</v>
      </c>
    </row>
    <row r="1005" spans="1:29" x14ac:dyDescent="0.25">
      <c r="A1005">
        <v>77</v>
      </c>
      <c r="B1005" s="4" t="s">
        <v>582</v>
      </c>
      <c r="C1005" s="4">
        <v>2</v>
      </c>
      <c r="D1005" s="4">
        <v>0</v>
      </c>
      <c r="E1005" s="4" t="s">
        <v>213</v>
      </c>
      <c r="F1005" s="4" t="s">
        <v>224</v>
      </c>
      <c r="G1005" s="4" t="s">
        <v>598</v>
      </c>
      <c r="H1005" s="4" t="s">
        <v>375</v>
      </c>
      <c r="I1005" s="35" t="s">
        <v>623</v>
      </c>
      <c r="J1005" s="35" t="s">
        <v>53</v>
      </c>
      <c r="K1005" s="12">
        <v>0</v>
      </c>
      <c r="L1005">
        <v>6</v>
      </c>
      <c r="N1005" s="25">
        <v>11.8</v>
      </c>
      <c r="O1005" s="12">
        <v>2</v>
      </c>
      <c r="P1005">
        <v>6</v>
      </c>
      <c r="R1005" s="44">
        <v>9.1</v>
      </c>
      <c r="S1005" s="4" t="s">
        <v>52</v>
      </c>
      <c r="T1005" s="4"/>
      <c r="U1005" s="4">
        <v>0</v>
      </c>
      <c r="V1005" t="s">
        <v>431</v>
      </c>
      <c r="W1005" t="s">
        <v>612</v>
      </c>
      <c r="X1005" t="s">
        <v>607</v>
      </c>
      <c r="Y1005" s="4" t="s">
        <v>613</v>
      </c>
      <c r="Z1005" s="4" t="s">
        <v>609</v>
      </c>
      <c r="AA1005" s="40" t="s">
        <v>784</v>
      </c>
      <c r="AB1005" s="8"/>
      <c r="AC1005" s="8" t="s">
        <v>783</v>
      </c>
    </row>
    <row r="1006" spans="1:29" x14ac:dyDescent="0.25">
      <c r="A1006">
        <v>77</v>
      </c>
      <c r="B1006" s="4" t="s">
        <v>582</v>
      </c>
      <c r="C1006" s="4">
        <v>2</v>
      </c>
      <c r="D1006" s="4">
        <v>0</v>
      </c>
      <c r="E1006" s="4" t="s">
        <v>213</v>
      </c>
      <c r="F1006" s="4" t="s">
        <v>224</v>
      </c>
      <c r="G1006" s="4" t="s">
        <v>598</v>
      </c>
      <c r="H1006" s="4" t="s">
        <v>375</v>
      </c>
      <c r="I1006" s="35" t="s">
        <v>623</v>
      </c>
      <c r="J1006" s="35" t="s">
        <v>53</v>
      </c>
      <c r="K1006" s="12">
        <v>0</v>
      </c>
      <c r="L1006">
        <v>6</v>
      </c>
      <c r="N1006" s="25">
        <v>11.8</v>
      </c>
      <c r="O1006" s="12">
        <v>3</v>
      </c>
      <c r="P1006">
        <v>6</v>
      </c>
      <c r="R1006" s="44">
        <v>2.2999999999999998</v>
      </c>
      <c r="S1006" s="4">
        <v>0.05</v>
      </c>
      <c r="T1006" s="4"/>
      <c r="U1006" s="4">
        <v>1</v>
      </c>
      <c r="V1006" s="4" t="s">
        <v>378</v>
      </c>
      <c r="W1006" t="s">
        <v>612</v>
      </c>
      <c r="X1006" t="s">
        <v>607</v>
      </c>
      <c r="Y1006" s="35" t="s">
        <v>614</v>
      </c>
      <c r="Z1006" s="4" t="s">
        <v>610</v>
      </c>
      <c r="AA1006" s="40" t="s">
        <v>784</v>
      </c>
      <c r="AB1006" s="8"/>
      <c r="AC1006" s="8" t="s">
        <v>783</v>
      </c>
    </row>
    <row r="1007" spans="1:29" x14ac:dyDescent="0.25">
      <c r="A1007">
        <v>77</v>
      </c>
      <c r="B1007" s="4" t="s">
        <v>582</v>
      </c>
      <c r="C1007" s="4">
        <v>2</v>
      </c>
      <c r="D1007" s="4">
        <v>0</v>
      </c>
      <c r="E1007" s="4" t="s">
        <v>213</v>
      </c>
      <c r="F1007" s="4" t="s">
        <v>224</v>
      </c>
      <c r="G1007" s="4" t="s">
        <v>598</v>
      </c>
      <c r="H1007" s="4" t="s">
        <v>375</v>
      </c>
      <c r="I1007" s="35" t="s">
        <v>623</v>
      </c>
      <c r="J1007" s="35" t="s">
        <v>53</v>
      </c>
      <c r="K1007" s="12">
        <v>0</v>
      </c>
      <c r="L1007">
        <v>6</v>
      </c>
      <c r="N1007" s="25">
        <v>11.8</v>
      </c>
      <c r="O1007" s="12">
        <v>4</v>
      </c>
      <c r="P1007">
        <v>6</v>
      </c>
      <c r="R1007" s="44">
        <v>3.4</v>
      </c>
      <c r="S1007" s="4">
        <v>0.05</v>
      </c>
      <c r="T1007" s="4"/>
      <c r="U1007" s="4">
        <v>1</v>
      </c>
      <c r="V1007" s="4" t="s">
        <v>378</v>
      </c>
      <c r="W1007" t="s">
        <v>612</v>
      </c>
      <c r="X1007" t="s">
        <v>607</v>
      </c>
      <c r="Y1007" s="35" t="s">
        <v>614</v>
      </c>
      <c r="Z1007" s="4" t="s">
        <v>611</v>
      </c>
      <c r="AA1007" s="40" t="s">
        <v>784</v>
      </c>
      <c r="AB1007" s="8"/>
      <c r="AC1007" s="8" t="s">
        <v>783</v>
      </c>
    </row>
    <row r="1008" spans="1:29" x14ac:dyDescent="0.25">
      <c r="A1008"/>
      <c r="B1008"/>
      <c r="G1008" s="4"/>
      <c r="I1008" s="4"/>
      <c r="R1008" s="44"/>
      <c r="S1008" s="4"/>
      <c r="T1008" s="4"/>
      <c r="U1008" s="4"/>
      <c r="Y1008" s="4"/>
      <c r="Z1008" s="4"/>
      <c r="AA1008" s="8"/>
      <c r="AB1008" s="8"/>
    </row>
    <row r="1009" spans="1:29" x14ac:dyDescent="0.25">
      <c r="A1009">
        <v>77</v>
      </c>
      <c r="B1009" s="4" t="s">
        <v>582</v>
      </c>
      <c r="C1009" s="4">
        <v>2</v>
      </c>
      <c r="D1009" s="4">
        <v>0</v>
      </c>
      <c r="E1009" s="4" t="s">
        <v>213</v>
      </c>
      <c r="F1009" s="4" t="s">
        <v>224</v>
      </c>
      <c r="G1009" s="4" t="s">
        <v>598</v>
      </c>
      <c r="H1009" s="4" t="s">
        <v>375</v>
      </c>
      <c r="I1009" s="35" t="s">
        <v>623</v>
      </c>
      <c r="J1009" s="35" t="s">
        <v>53</v>
      </c>
      <c r="K1009" s="12">
        <v>0</v>
      </c>
      <c r="L1009">
        <v>7</v>
      </c>
      <c r="N1009" s="25">
        <v>2.9</v>
      </c>
      <c r="O1009" s="12">
        <v>1</v>
      </c>
      <c r="P1009">
        <v>7</v>
      </c>
      <c r="R1009" s="44">
        <v>4.2</v>
      </c>
      <c r="S1009" s="4" t="s">
        <v>52</v>
      </c>
      <c r="T1009" s="4"/>
      <c r="U1009" s="4">
        <v>0</v>
      </c>
      <c r="V1009" t="s">
        <v>431</v>
      </c>
      <c r="W1009" t="s">
        <v>615</v>
      </c>
      <c r="X1009" t="s">
        <v>618</v>
      </c>
      <c r="Y1009" s="4" t="s">
        <v>616</v>
      </c>
      <c r="Z1009" s="4" t="s">
        <v>619</v>
      </c>
      <c r="AA1009" s="40" t="s">
        <v>784</v>
      </c>
      <c r="AB1009" s="8"/>
      <c r="AC1009" s="8" t="s">
        <v>783</v>
      </c>
    </row>
    <row r="1010" spans="1:29" x14ac:dyDescent="0.25">
      <c r="A1010">
        <v>77</v>
      </c>
      <c r="B1010" s="4" t="s">
        <v>582</v>
      </c>
      <c r="C1010" s="4">
        <v>2</v>
      </c>
      <c r="D1010" s="4">
        <v>0</v>
      </c>
      <c r="E1010" s="4" t="s">
        <v>213</v>
      </c>
      <c r="F1010" s="4" t="s">
        <v>224</v>
      </c>
      <c r="G1010" s="4" t="s">
        <v>598</v>
      </c>
      <c r="H1010" s="4" t="s">
        <v>375</v>
      </c>
      <c r="I1010" s="35" t="s">
        <v>623</v>
      </c>
      <c r="J1010" s="35" t="s">
        <v>53</v>
      </c>
      <c r="K1010" s="12">
        <v>0</v>
      </c>
      <c r="L1010">
        <v>7</v>
      </c>
      <c r="N1010" s="25">
        <v>2.9</v>
      </c>
      <c r="O1010" s="12">
        <v>2</v>
      </c>
      <c r="P1010">
        <v>7</v>
      </c>
      <c r="R1010" s="44">
        <v>2.9</v>
      </c>
      <c r="S1010" s="4" t="s">
        <v>52</v>
      </c>
      <c r="T1010" s="4"/>
      <c r="U1010" s="4">
        <v>0</v>
      </c>
      <c r="V1010" t="s">
        <v>431</v>
      </c>
      <c r="W1010" t="s">
        <v>615</v>
      </c>
      <c r="X1010" t="s">
        <v>618</v>
      </c>
      <c r="Y1010" s="4" t="s">
        <v>616</v>
      </c>
      <c r="Z1010" s="4" t="s">
        <v>620</v>
      </c>
      <c r="AA1010" s="40" t="s">
        <v>784</v>
      </c>
      <c r="AB1010" s="8"/>
      <c r="AC1010" s="8" t="s">
        <v>783</v>
      </c>
    </row>
    <row r="1011" spans="1:29" x14ac:dyDescent="0.25">
      <c r="A1011">
        <v>77</v>
      </c>
      <c r="B1011" s="4" t="s">
        <v>582</v>
      </c>
      <c r="C1011" s="4">
        <v>2</v>
      </c>
      <c r="D1011" s="4">
        <v>0</v>
      </c>
      <c r="E1011" s="4" t="s">
        <v>213</v>
      </c>
      <c r="F1011" s="4" t="s">
        <v>224</v>
      </c>
      <c r="G1011" s="4" t="s">
        <v>598</v>
      </c>
      <c r="H1011" s="4" t="s">
        <v>375</v>
      </c>
      <c r="I1011" s="35" t="s">
        <v>623</v>
      </c>
      <c r="J1011" s="35" t="s">
        <v>53</v>
      </c>
      <c r="K1011" s="12">
        <v>0</v>
      </c>
      <c r="L1011">
        <v>7</v>
      </c>
      <c r="N1011" s="25">
        <v>2.9</v>
      </c>
      <c r="O1011" s="12">
        <v>3</v>
      </c>
      <c r="P1011">
        <v>7</v>
      </c>
      <c r="R1011" s="44">
        <v>2.1</v>
      </c>
      <c r="S1011" s="4" t="s">
        <v>52</v>
      </c>
      <c r="T1011" s="4"/>
      <c r="U1011" s="4">
        <v>0</v>
      </c>
      <c r="V1011" s="4" t="s">
        <v>378</v>
      </c>
      <c r="W1011" t="s">
        <v>615</v>
      </c>
      <c r="X1011" t="s">
        <v>618</v>
      </c>
      <c r="Y1011" s="35" t="s">
        <v>617</v>
      </c>
      <c r="Z1011" s="4" t="s">
        <v>621</v>
      </c>
      <c r="AA1011" s="40" t="s">
        <v>784</v>
      </c>
      <c r="AB1011" s="8"/>
      <c r="AC1011" s="8" t="s">
        <v>783</v>
      </c>
    </row>
    <row r="1012" spans="1:29" x14ac:dyDescent="0.25">
      <c r="A1012">
        <v>77</v>
      </c>
      <c r="B1012" s="4" t="s">
        <v>582</v>
      </c>
      <c r="C1012" s="4">
        <v>2</v>
      </c>
      <c r="D1012" s="4">
        <v>0</v>
      </c>
      <c r="E1012" s="4" t="s">
        <v>213</v>
      </c>
      <c r="F1012" s="4" t="s">
        <v>224</v>
      </c>
      <c r="G1012" s="4" t="s">
        <v>598</v>
      </c>
      <c r="H1012" s="4" t="s">
        <v>375</v>
      </c>
      <c r="I1012" s="35" t="s">
        <v>623</v>
      </c>
      <c r="J1012" s="35" t="s">
        <v>53</v>
      </c>
      <c r="K1012" s="12">
        <v>0</v>
      </c>
      <c r="L1012">
        <v>7</v>
      </c>
      <c r="N1012" s="25">
        <v>2.9</v>
      </c>
      <c r="O1012" s="12">
        <v>4</v>
      </c>
      <c r="P1012">
        <v>7</v>
      </c>
      <c r="R1012" s="44">
        <v>3.3</v>
      </c>
      <c r="S1012" s="4" t="s">
        <v>52</v>
      </c>
      <c r="T1012" s="4"/>
      <c r="U1012" s="4">
        <v>0</v>
      </c>
      <c r="V1012" s="4" t="s">
        <v>378</v>
      </c>
      <c r="W1012" t="s">
        <v>615</v>
      </c>
      <c r="X1012" t="s">
        <v>618</v>
      </c>
      <c r="Y1012" s="35" t="s">
        <v>617</v>
      </c>
      <c r="Z1012" s="4" t="s">
        <v>622</v>
      </c>
      <c r="AA1012" s="40" t="s">
        <v>784</v>
      </c>
      <c r="AB1012" s="8"/>
      <c r="AC1012" s="8" t="s">
        <v>783</v>
      </c>
    </row>
    <row r="1013" spans="1:29" x14ac:dyDescent="0.25">
      <c r="A1013"/>
      <c r="B1013"/>
      <c r="I1013" s="4"/>
    </row>
    <row r="1014" spans="1:29" x14ac:dyDescent="0.25">
      <c r="A1014" s="4">
        <v>78</v>
      </c>
      <c r="B1014" s="4" t="s">
        <v>643</v>
      </c>
      <c r="C1014" s="4">
        <v>0</v>
      </c>
      <c r="D1014" s="4">
        <v>1</v>
      </c>
      <c r="E1014" s="4" t="s">
        <v>213</v>
      </c>
      <c r="F1014" s="4" t="s">
        <v>309</v>
      </c>
      <c r="G1014" s="4" t="s">
        <v>673</v>
      </c>
      <c r="H1014" s="4" t="s">
        <v>375</v>
      </c>
      <c r="I1014" s="4" t="s">
        <v>674</v>
      </c>
      <c r="J1014" s="4" t="s">
        <v>53</v>
      </c>
      <c r="K1014" s="12">
        <v>0</v>
      </c>
      <c r="L1014" s="4">
        <v>7</v>
      </c>
      <c r="M1014" s="4"/>
      <c r="N1014" s="41">
        <v>2</v>
      </c>
      <c r="O1014" s="12">
        <v>1</v>
      </c>
      <c r="P1014" s="4">
        <v>7</v>
      </c>
      <c r="Q1014" s="4"/>
      <c r="R1014" s="44">
        <v>2</v>
      </c>
      <c r="S1014" s="4" t="s">
        <v>52</v>
      </c>
      <c r="T1014" s="4"/>
      <c r="U1014" s="4">
        <v>0</v>
      </c>
      <c r="V1014" s="4" t="s">
        <v>675</v>
      </c>
      <c r="W1014" s="4" t="s">
        <v>676</v>
      </c>
      <c r="X1014" s="4" t="s">
        <v>677</v>
      </c>
      <c r="Y1014" s="4" t="s">
        <v>678</v>
      </c>
      <c r="Z1014" s="4" t="s">
        <v>678</v>
      </c>
      <c r="AA1014" s="4"/>
      <c r="AB1014" s="4"/>
      <c r="AC1014" s="8" t="s">
        <v>825</v>
      </c>
    </row>
    <row r="1015" spans="1:29" x14ac:dyDescent="0.25">
      <c r="A1015" s="4">
        <v>78</v>
      </c>
      <c r="B1015" s="4" t="s">
        <v>643</v>
      </c>
      <c r="C1015" s="4">
        <v>0</v>
      </c>
      <c r="D1015" s="4">
        <v>1</v>
      </c>
      <c r="E1015" s="4" t="s">
        <v>213</v>
      </c>
      <c r="F1015" s="4" t="s">
        <v>309</v>
      </c>
      <c r="G1015" s="4" t="s">
        <v>673</v>
      </c>
      <c r="H1015" s="4" t="s">
        <v>375</v>
      </c>
      <c r="I1015" s="4" t="s">
        <v>674</v>
      </c>
      <c r="J1015" s="4" t="s">
        <v>53</v>
      </c>
      <c r="K1015" s="12">
        <v>0</v>
      </c>
      <c r="L1015" s="4">
        <v>7</v>
      </c>
      <c r="M1015" s="4"/>
      <c r="N1015" s="41">
        <v>2</v>
      </c>
      <c r="O1015" s="12">
        <v>2</v>
      </c>
      <c r="P1015" s="4">
        <v>7</v>
      </c>
      <c r="Q1015" s="4"/>
      <c r="R1015" s="44">
        <v>1</v>
      </c>
      <c r="S1015" s="4" t="s">
        <v>52</v>
      </c>
      <c r="T1015" s="4"/>
      <c r="U1015" s="4">
        <v>0</v>
      </c>
      <c r="V1015" s="4" t="s">
        <v>431</v>
      </c>
      <c r="W1015" s="4" t="s">
        <v>676</v>
      </c>
      <c r="X1015" s="4" t="s">
        <v>677</v>
      </c>
      <c r="Y1015" s="4" t="s">
        <v>679</v>
      </c>
      <c r="Z1015" s="4" t="s">
        <v>679</v>
      </c>
      <c r="AA1015" s="4"/>
      <c r="AB1015" s="4"/>
      <c r="AC1015" s="8" t="s">
        <v>825</v>
      </c>
    </row>
    <row r="1016" spans="1:29" x14ac:dyDescent="0.25">
      <c r="A1016" s="4">
        <v>78</v>
      </c>
      <c r="B1016" s="4" t="s">
        <v>643</v>
      </c>
      <c r="C1016" s="4">
        <v>0</v>
      </c>
      <c r="D1016" s="4">
        <v>1</v>
      </c>
      <c r="E1016" s="4" t="s">
        <v>213</v>
      </c>
      <c r="F1016" s="4" t="s">
        <v>309</v>
      </c>
      <c r="G1016" s="4" t="s">
        <v>673</v>
      </c>
      <c r="H1016" s="4" t="s">
        <v>375</v>
      </c>
      <c r="I1016" s="4" t="s">
        <v>674</v>
      </c>
      <c r="J1016" s="4" t="s">
        <v>53</v>
      </c>
      <c r="K1016" s="12">
        <v>0</v>
      </c>
      <c r="L1016" s="4">
        <v>7</v>
      </c>
      <c r="M1016" s="4"/>
      <c r="N1016" s="41">
        <v>2</v>
      </c>
      <c r="O1016" s="12">
        <v>3</v>
      </c>
      <c r="P1016" s="4">
        <v>7</v>
      </c>
      <c r="Q1016" s="4"/>
      <c r="R1016" s="44">
        <v>3</v>
      </c>
      <c r="S1016" s="4" t="s">
        <v>52</v>
      </c>
      <c r="T1016" s="4"/>
      <c r="U1016" s="4">
        <v>0</v>
      </c>
      <c r="V1016" s="4" t="s">
        <v>431</v>
      </c>
      <c r="W1016" s="4" t="s">
        <v>676</v>
      </c>
      <c r="X1016" s="4" t="s">
        <v>677</v>
      </c>
      <c r="Y1016" s="4" t="s">
        <v>680</v>
      </c>
      <c r="Z1016" s="4" t="s">
        <v>680</v>
      </c>
      <c r="AA1016" s="4"/>
      <c r="AB1016" s="4"/>
      <c r="AC1016" s="8" t="s">
        <v>825</v>
      </c>
    </row>
    <row r="1017" spans="1:29" x14ac:dyDescent="0.25">
      <c r="A1017" s="4">
        <v>78</v>
      </c>
      <c r="B1017" s="4" t="s">
        <v>643</v>
      </c>
      <c r="C1017" s="4">
        <v>0</v>
      </c>
      <c r="D1017" s="4">
        <v>1</v>
      </c>
      <c r="E1017" s="4" t="s">
        <v>213</v>
      </c>
      <c r="F1017" s="4" t="s">
        <v>309</v>
      </c>
      <c r="G1017" s="4" t="s">
        <v>673</v>
      </c>
      <c r="H1017" s="4" t="s">
        <v>375</v>
      </c>
      <c r="I1017" s="4" t="s">
        <v>674</v>
      </c>
      <c r="J1017" s="4" t="s">
        <v>53</v>
      </c>
      <c r="K1017" s="12">
        <v>0</v>
      </c>
      <c r="L1017" s="4">
        <v>7</v>
      </c>
      <c r="M1017" s="4"/>
      <c r="N1017" s="41">
        <v>2</v>
      </c>
      <c r="O1017" s="12">
        <v>4</v>
      </c>
      <c r="P1017" s="4">
        <v>7</v>
      </c>
      <c r="Q1017" s="4"/>
      <c r="R1017" s="44">
        <v>2</v>
      </c>
      <c r="S1017" s="4" t="s">
        <v>52</v>
      </c>
      <c r="T1017" s="4"/>
      <c r="U1017" s="4">
        <v>0</v>
      </c>
      <c r="V1017" s="4" t="s">
        <v>675</v>
      </c>
      <c r="W1017" s="4" t="s">
        <v>676</v>
      </c>
      <c r="X1017" s="4" t="s">
        <v>677</v>
      </c>
      <c r="Y1017" s="4" t="s">
        <v>681</v>
      </c>
      <c r="Z1017" s="4" t="s">
        <v>681</v>
      </c>
      <c r="AA1017" s="4"/>
      <c r="AB1017" s="4"/>
      <c r="AC1017" s="8" t="s">
        <v>825</v>
      </c>
    </row>
    <row r="1018" spans="1:29" x14ac:dyDescent="0.25">
      <c r="A1018" s="4">
        <v>78</v>
      </c>
      <c r="B1018" s="4" t="s">
        <v>643</v>
      </c>
      <c r="C1018" s="4">
        <v>0</v>
      </c>
      <c r="D1018" s="4">
        <v>1</v>
      </c>
      <c r="E1018" s="4" t="s">
        <v>213</v>
      </c>
      <c r="F1018" s="4" t="s">
        <v>309</v>
      </c>
      <c r="G1018" s="4" t="s">
        <v>673</v>
      </c>
      <c r="H1018" s="4" t="s">
        <v>375</v>
      </c>
      <c r="I1018" s="4" t="s">
        <v>674</v>
      </c>
      <c r="J1018" s="4" t="s">
        <v>53</v>
      </c>
      <c r="K1018" s="12">
        <v>0</v>
      </c>
      <c r="L1018" s="4">
        <v>7</v>
      </c>
      <c r="M1018" s="4"/>
      <c r="N1018" s="41">
        <v>2</v>
      </c>
      <c r="O1018" s="12">
        <v>5</v>
      </c>
      <c r="P1018" s="4">
        <v>7</v>
      </c>
      <c r="Q1018" s="4"/>
      <c r="R1018" s="44">
        <v>2</v>
      </c>
      <c r="S1018" s="4" t="s">
        <v>52</v>
      </c>
      <c r="T1018" s="4"/>
      <c r="U1018" s="4">
        <v>0</v>
      </c>
      <c r="V1018" s="4" t="s">
        <v>431</v>
      </c>
      <c r="W1018" s="4" t="s">
        <v>676</v>
      </c>
      <c r="X1018" s="4" t="s">
        <v>677</v>
      </c>
      <c r="Y1018" s="4" t="s">
        <v>682</v>
      </c>
      <c r="Z1018" s="4" t="s">
        <v>682</v>
      </c>
      <c r="AA1018" s="4"/>
      <c r="AB1018" s="4"/>
      <c r="AC1018" s="8" t="s">
        <v>825</v>
      </c>
    </row>
    <row r="1019" spans="1:29" x14ac:dyDescent="0.25">
      <c r="A1019" s="4">
        <v>78</v>
      </c>
      <c r="B1019" s="4" t="s">
        <v>643</v>
      </c>
      <c r="C1019" s="4">
        <v>0</v>
      </c>
      <c r="D1019" s="4">
        <v>1</v>
      </c>
      <c r="E1019" s="4" t="s">
        <v>213</v>
      </c>
      <c r="F1019" s="4" t="s">
        <v>309</v>
      </c>
      <c r="G1019" s="4" t="s">
        <v>673</v>
      </c>
      <c r="H1019" s="4" t="s">
        <v>375</v>
      </c>
      <c r="I1019" s="4" t="s">
        <v>674</v>
      </c>
      <c r="J1019" s="4" t="s">
        <v>53</v>
      </c>
      <c r="K1019" s="12">
        <v>0</v>
      </c>
      <c r="L1019" s="4">
        <v>7</v>
      </c>
      <c r="M1019" s="4"/>
      <c r="N1019" s="41">
        <v>2</v>
      </c>
      <c r="O1019" s="12">
        <v>6</v>
      </c>
      <c r="P1019" s="4">
        <v>7</v>
      </c>
      <c r="Q1019" s="4"/>
      <c r="R1019" s="44">
        <v>0</v>
      </c>
      <c r="S1019" s="4" t="s">
        <v>52</v>
      </c>
      <c r="T1019" s="4"/>
      <c r="U1019" s="4">
        <v>0</v>
      </c>
      <c r="V1019" s="4" t="s">
        <v>431</v>
      </c>
      <c r="W1019" s="4" t="s">
        <v>676</v>
      </c>
      <c r="X1019" s="4" t="s">
        <v>677</v>
      </c>
      <c r="Y1019" s="4" t="s">
        <v>683</v>
      </c>
      <c r="Z1019" s="4" t="s">
        <v>683</v>
      </c>
      <c r="AA1019" s="4"/>
      <c r="AB1019" s="4"/>
      <c r="AC1019" s="8" t="s">
        <v>825</v>
      </c>
    </row>
    <row r="1020" spans="1:29" x14ac:dyDescent="0.25">
      <c r="A1020" s="4"/>
      <c r="B1020" s="4"/>
      <c r="C1020" s="4"/>
      <c r="D1020" s="4"/>
      <c r="E1020" s="4"/>
      <c r="F1020" s="4"/>
      <c r="G1020" s="4"/>
      <c r="H1020" s="4"/>
      <c r="I1020" s="4"/>
      <c r="J1020" s="4"/>
      <c r="L1020" s="4"/>
      <c r="M1020" s="4"/>
      <c r="N1020" s="4"/>
      <c r="P1020" s="4"/>
      <c r="Q1020" s="4"/>
      <c r="R1020" s="44"/>
      <c r="S1020" s="4"/>
      <c r="T1020" s="4"/>
      <c r="U1020" s="4"/>
      <c r="V1020" s="4"/>
      <c r="W1020" s="4"/>
      <c r="X1020" s="4"/>
      <c r="Y1020" s="4"/>
      <c r="Z1020" s="4"/>
      <c r="AA1020" s="4"/>
      <c r="AB1020" s="4"/>
      <c r="AC1020" s="35"/>
    </row>
    <row r="1021" spans="1:29" x14ac:dyDescent="0.25">
      <c r="A1021" s="4">
        <v>78</v>
      </c>
      <c r="B1021" s="4" t="s">
        <v>643</v>
      </c>
      <c r="C1021" s="4">
        <v>0</v>
      </c>
      <c r="D1021" s="4">
        <v>1</v>
      </c>
      <c r="E1021" s="4" t="s">
        <v>213</v>
      </c>
      <c r="F1021" s="4" t="s">
        <v>309</v>
      </c>
      <c r="G1021" s="4" t="s">
        <v>673</v>
      </c>
      <c r="H1021" s="4" t="s">
        <v>375</v>
      </c>
      <c r="I1021" s="4" t="s">
        <v>674</v>
      </c>
      <c r="J1021" s="4" t="s">
        <v>53</v>
      </c>
      <c r="K1021" s="12">
        <v>0</v>
      </c>
      <c r="L1021" s="4">
        <v>8</v>
      </c>
      <c r="M1021" s="4"/>
      <c r="N1021" s="41">
        <v>3</v>
      </c>
      <c r="O1021" s="12">
        <v>1</v>
      </c>
      <c r="P1021" s="4">
        <v>8</v>
      </c>
      <c r="Q1021" s="4"/>
      <c r="R1021" s="44">
        <v>2</v>
      </c>
      <c r="S1021" s="4" t="s">
        <v>52</v>
      </c>
      <c r="T1021" s="4"/>
      <c r="U1021" s="4">
        <v>0</v>
      </c>
      <c r="V1021" s="4" t="s">
        <v>675</v>
      </c>
      <c r="W1021" s="4" t="s">
        <v>684</v>
      </c>
      <c r="X1021" s="4" t="s">
        <v>685</v>
      </c>
      <c r="Y1021" s="4" t="s">
        <v>686</v>
      </c>
      <c r="Z1021" s="4" t="s">
        <v>686</v>
      </c>
      <c r="AA1021" s="4"/>
      <c r="AB1021" s="4"/>
      <c r="AC1021" s="8" t="s">
        <v>825</v>
      </c>
    </row>
    <row r="1022" spans="1:29" x14ac:dyDescent="0.25">
      <c r="A1022" s="4">
        <v>78</v>
      </c>
      <c r="B1022" s="4" t="s">
        <v>643</v>
      </c>
      <c r="C1022" s="4">
        <v>0</v>
      </c>
      <c r="D1022" s="4">
        <v>1</v>
      </c>
      <c r="E1022" s="4" t="s">
        <v>213</v>
      </c>
      <c r="F1022" s="4" t="s">
        <v>309</v>
      </c>
      <c r="G1022" s="4" t="s">
        <v>673</v>
      </c>
      <c r="H1022" s="4" t="s">
        <v>375</v>
      </c>
      <c r="I1022" s="4" t="s">
        <v>674</v>
      </c>
      <c r="J1022" s="4" t="s">
        <v>53</v>
      </c>
      <c r="K1022" s="12">
        <v>0</v>
      </c>
      <c r="L1022" s="4">
        <v>8</v>
      </c>
      <c r="M1022" s="4"/>
      <c r="N1022" s="41">
        <v>3</v>
      </c>
      <c r="O1022" s="12">
        <v>2</v>
      </c>
      <c r="P1022" s="4">
        <v>8</v>
      </c>
      <c r="Q1022" s="4"/>
      <c r="R1022" s="44">
        <v>1</v>
      </c>
      <c r="S1022" s="4" t="s">
        <v>52</v>
      </c>
      <c r="T1022" s="4"/>
      <c r="U1022" s="4">
        <v>0</v>
      </c>
      <c r="V1022" s="4" t="s">
        <v>431</v>
      </c>
      <c r="W1022" s="4" t="s">
        <v>684</v>
      </c>
      <c r="X1022" s="4" t="s">
        <v>685</v>
      </c>
      <c r="Y1022" s="4" t="s">
        <v>687</v>
      </c>
      <c r="Z1022" s="4" t="s">
        <v>687</v>
      </c>
      <c r="AA1022" s="4"/>
      <c r="AB1022" s="4"/>
      <c r="AC1022" s="8" t="s">
        <v>825</v>
      </c>
    </row>
    <row r="1023" spans="1:29" x14ac:dyDescent="0.25">
      <c r="A1023" s="4">
        <v>78</v>
      </c>
      <c r="B1023" s="4" t="s">
        <v>643</v>
      </c>
      <c r="C1023" s="4">
        <v>0</v>
      </c>
      <c r="D1023" s="4">
        <v>1</v>
      </c>
      <c r="E1023" s="4" t="s">
        <v>213</v>
      </c>
      <c r="F1023" s="4" t="s">
        <v>309</v>
      </c>
      <c r="G1023" s="4" t="s">
        <v>673</v>
      </c>
      <c r="H1023" s="4" t="s">
        <v>375</v>
      </c>
      <c r="I1023" s="4" t="s">
        <v>674</v>
      </c>
      <c r="J1023" s="4" t="s">
        <v>53</v>
      </c>
      <c r="K1023" s="12">
        <v>0</v>
      </c>
      <c r="L1023" s="4">
        <v>8</v>
      </c>
      <c r="M1023" s="4"/>
      <c r="N1023" s="41">
        <v>3</v>
      </c>
      <c r="O1023" s="12">
        <v>3</v>
      </c>
      <c r="P1023" s="4">
        <v>8</v>
      </c>
      <c r="Q1023" s="4"/>
      <c r="R1023" s="44">
        <v>1</v>
      </c>
      <c r="S1023" s="4" t="s">
        <v>52</v>
      </c>
      <c r="T1023" s="4"/>
      <c r="U1023" s="4">
        <v>0</v>
      </c>
      <c r="V1023" s="4" t="s">
        <v>431</v>
      </c>
      <c r="W1023" s="4" t="s">
        <v>684</v>
      </c>
      <c r="X1023" s="4" t="s">
        <v>685</v>
      </c>
      <c r="Y1023" s="4" t="s">
        <v>688</v>
      </c>
      <c r="Z1023" s="4" t="s">
        <v>688</v>
      </c>
      <c r="AA1023" s="4"/>
      <c r="AB1023" s="4"/>
      <c r="AC1023" s="8" t="s">
        <v>825</v>
      </c>
    </row>
    <row r="1024" spans="1:29" x14ac:dyDescent="0.25">
      <c r="A1024" s="4">
        <v>78</v>
      </c>
      <c r="B1024" s="4" t="s">
        <v>643</v>
      </c>
      <c r="C1024" s="4">
        <v>0</v>
      </c>
      <c r="D1024" s="4">
        <v>1</v>
      </c>
      <c r="E1024" s="4" t="s">
        <v>213</v>
      </c>
      <c r="F1024" s="4" t="s">
        <v>309</v>
      </c>
      <c r="G1024" s="4" t="s">
        <v>673</v>
      </c>
      <c r="H1024" s="4" t="s">
        <v>375</v>
      </c>
      <c r="I1024" s="4" t="s">
        <v>674</v>
      </c>
      <c r="J1024" s="4" t="s">
        <v>53</v>
      </c>
      <c r="K1024" s="12">
        <v>0</v>
      </c>
      <c r="L1024" s="4">
        <v>8</v>
      </c>
      <c r="M1024" s="4"/>
      <c r="N1024" s="41">
        <v>3</v>
      </c>
      <c r="O1024" s="12">
        <v>4</v>
      </c>
      <c r="P1024" s="4">
        <v>8</v>
      </c>
      <c r="Q1024" s="4"/>
      <c r="R1024" s="44">
        <v>3</v>
      </c>
      <c r="S1024" s="4" t="s">
        <v>52</v>
      </c>
      <c r="T1024" s="4"/>
      <c r="U1024" s="4">
        <v>0</v>
      </c>
      <c r="V1024" s="4" t="s">
        <v>675</v>
      </c>
      <c r="W1024" s="4" t="s">
        <v>684</v>
      </c>
      <c r="X1024" s="4" t="s">
        <v>685</v>
      </c>
      <c r="Y1024" s="4" t="s">
        <v>689</v>
      </c>
      <c r="Z1024" s="4" t="s">
        <v>689</v>
      </c>
      <c r="AA1024" s="4"/>
      <c r="AB1024" s="4"/>
      <c r="AC1024" s="8" t="s">
        <v>825</v>
      </c>
    </row>
    <row r="1025" spans="1:29" x14ac:dyDescent="0.25">
      <c r="A1025" s="4">
        <v>78</v>
      </c>
      <c r="B1025" s="4" t="s">
        <v>643</v>
      </c>
      <c r="C1025" s="4">
        <v>0</v>
      </c>
      <c r="D1025" s="4">
        <v>1</v>
      </c>
      <c r="E1025" s="4" t="s">
        <v>213</v>
      </c>
      <c r="F1025" s="4" t="s">
        <v>309</v>
      </c>
      <c r="G1025" s="4" t="s">
        <v>673</v>
      </c>
      <c r="H1025" s="4" t="s">
        <v>375</v>
      </c>
      <c r="I1025" s="4" t="s">
        <v>674</v>
      </c>
      <c r="J1025" s="4" t="s">
        <v>53</v>
      </c>
      <c r="K1025" s="12">
        <v>0</v>
      </c>
      <c r="L1025" s="4">
        <v>8</v>
      </c>
      <c r="M1025" s="4"/>
      <c r="N1025" s="41">
        <v>3</v>
      </c>
      <c r="O1025" s="12">
        <v>5</v>
      </c>
      <c r="P1025" s="4">
        <v>8</v>
      </c>
      <c r="Q1025" s="4"/>
      <c r="R1025" s="44">
        <v>2</v>
      </c>
      <c r="S1025" s="4" t="s">
        <v>52</v>
      </c>
      <c r="T1025" s="4"/>
      <c r="U1025" s="4">
        <v>0</v>
      </c>
      <c r="V1025" s="4" t="s">
        <v>431</v>
      </c>
      <c r="W1025" s="4" t="s">
        <v>684</v>
      </c>
      <c r="X1025" s="4" t="s">
        <v>685</v>
      </c>
      <c r="Y1025" s="4" t="s">
        <v>690</v>
      </c>
      <c r="Z1025" s="4" t="s">
        <v>690</v>
      </c>
      <c r="AA1025" s="4"/>
      <c r="AB1025" s="4"/>
      <c r="AC1025" s="8" t="s">
        <v>825</v>
      </c>
    </row>
    <row r="1026" spans="1:29" x14ac:dyDescent="0.25">
      <c r="A1026" s="4">
        <v>78</v>
      </c>
      <c r="B1026" s="4" t="s">
        <v>643</v>
      </c>
      <c r="C1026" s="4">
        <v>0</v>
      </c>
      <c r="D1026" s="4">
        <v>1</v>
      </c>
      <c r="E1026" s="4" t="s">
        <v>213</v>
      </c>
      <c r="F1026" s="4" t="s">
        <v>309</v>
      </c>
      <c r="G1026" s="4" t="s">
        <v>673</v>
      </c>
      <c r="H1026" s="4" t="s">
        <v>375</v>
      </c>
      <c r="I1026" s="4" t="s">
        <v>674</v>
      </c>
      <c r="J1026" s="4" t="s">
        <v>53</v>
      </c>
      <c r="K1026" s="12">
        <v>0</v>
      </c>
      <c r="L1026" s="4">
        <v>8</v>
      </c>
      <c r="M1026" s="4"/>
      <c r="N1026" s="41">
        <v>3</v>
      </c>
      <c r="O1026" s="12">
        <v>6</v>
      </c>
      <c r="P1026" s="4">
        <v>8</v>
      </c>
      <c r="Q1026" s="4"/>
      <c r="R1026" s="44">
        <v>2</v>
      </c>
      <c r="S1026" s="4" t="s">
        <v>52</v>
      </c>
      <c r="T1026" s="4"/>
      <c r="U1026" s="4">
        <v>0</v>
      </c>
      <c r="V1026" s="4" t="s">
        <v>431</v>
      </c>
      <c r="W1026" s="4" t="s">
        <v>684</v>
      </c>
      <c r="X1026" s="4" t="s">
        <v>685</v>
      </c>
      <c r="Y1026" s="4" t="s">
        <v>691</v>
      </c>
      <c r="Z1026" s="4" t="s">
        <v>691</v>
      </c>
      <c r="AA1026" s="4"/>
      <c r="AB1026" s="4"/>
      <c r="AC1026" s="8" t="s">
        <v>825</v>
      </c>
    </row>
    <row r="1027" spans="1:29" x14ac:dyDescent="0.25">
      <c r="A1027" s="4"/>
      <c r="B1027" s="4"/>
      <c r="C1027" s="4"/>
      <c r="D1027" s="4"/>
      <c r="E1027" s="4"/>
      <c r="F1027" s="4"/>
      <c r="G1027" s="4"/>
      <c r="H1027" s="4"/>
      <c r="I1027" s="4"/>
      <c r="J1027" s="4"/>
      <c r="L1027" s="4"/>
      <c r="M1027" s="4"/>
      <c r="N1027" s="4"/>
      <c r="P1027" s="4"/>
      <c r="Q1027" s="4"/>
      <c r="R1027" s="44"/>
      <c r="S1027" s="4"/>
      <c r="T1027" s="4"/>
      <c r="U1027" s="4"/>
      <c r="V1027" s="4"/>
      <c r="W1027" s="4"/>
      <c r="X1027" s="4"/>
      <c r="Y1027" s="4"/>
      <c r="Z1027" s="4"/>
      <c r="AA1027" s="4"/>
      <c r="AB1027" s="4"/>
      <c r="AC1027" s="35"/>
    </row>
    <row r="1028" spans="1:29" x14ac:dyDescent="0.25">
      <c r="A1028" s="4">
        <v>78</v>
      </c>
      <c r="B1028" s="4" t="s">
        <v>643</v>
      </c>
      <c r="C1028" s="4">
        <v>0</v>
      </c>
      <c r="D1028" s="4">
        <v>1</v>
      </c>
      <c r="E1028" s="4" t="s">
        <v>213</v>
      </c>
      <c r="F1028" s="4" t="s">
        <v>309</v>
      </c>
      <c r="G1028" s="4" t="s">
        <v>673</v>
      </c>
      <c r="H1028" s="4" t="s">
        <v>375</v>
      </c>
      <c r="I1028" s="4" t="s">
        <v>674</v>
      </c>
      <c r="J1028" s="4" t="s">
        <v>53</v>
      </c>
      <c r="K1028" s="12">
        <v>0</v>
      </c>
      <c r="L1028" s="4">
        <v>9</v>
      </c>
      <c r="M1028" s="4"/>
      <c r="N1028" s="41">
        <v>3</v>
      </c>
      <c r="O1028" s="12">
        <v>1</v>
      </c>
      <c r="P1028" s="4">
        <v>9</v>
      </c>
      <c r="Q1028" s="4"/>
      <c r="R1028" s="44">
        <v>1</v>
      </c>
      <c r="S1028" s="4" t="s">
        <v>52</v>
      </c>
      <c r="T1028" s="4"/>
      <c r="U1028" s="4">
        <v>0</v>
      </c>
      <c r="V1028" s="4" t="s">
        <v>675</v>
      </c>
      <c r="W1028" s="4" t="s">
        <v>692</v>
      </c>
      <c r="X1028" s="4" t="s">
        <v>693</v>
      </c>
      <c r="Y1028" s="4" t="s">
        <v>694</v>
      </c>
      <c r="Z1028" s="4" t="s">
        <v>694</v>
      </c>
      <c r="AA1028" s="4"/>
      <c r="AB1028" s="4"/>
      <c r="AC1028" s="8" t="s">
        <v>825</v>
      </c>
    </row>
    <row r="1029" spans="1:29" x14ac:dyDescent="0.25">
      <c r="A1029" s="4">
        <v>78</v>
      </c>
      <c r="B1029" s="4" t="s">
        <v>643</v>
      </c>
      <c r="C1029" s="4">
        <v>0</v>
      </c>
      <c r="D1029" s="4">
        <v>1</v>
      </c>
      <c r="E1029" s="4" t="s">
        <v>213</v>
      </c>
      <c r="F1029" s="4" t="s">
        <v>309</v>
      </c>
      <c r="G1029" s="4" t="s">
        <v>673</v>
      </c>
      <c r="H1029" s="4" t="s">
        <v>375</v>
      </c>
      <c r="I1029" s="4" t="s">
        <v>674</v>
      </c>
      <c r="J1029" s="4" t="s">
        <v>53</v>
      </c>
      <c r="K1029" s="12">
        <v>0</v>
      </c>
      <c r="L1029" s="4">
        <v>9</v>
      </c>
      <c r="M1029" s="4"/>
      <c r="N1029" s="41">
        <v>3</v>
      </c>
      <c r="O1029" s="12">
        <v>2</v>
      </c>
      <c r="P1029" s="4">
        <v>9</v>
      </c>
      <c r="Q1029" s="4"/>
      <c r="R1029" s="44">
        <v>1</v>
      </c>
      <c r="S1029" s="4" t="s">
        <v>52</v>
      </c>
      <c r="T1029" s="4"/>
      <c r="U1029" s="4">
        <v>0</v>
      </c>
      <c r="V1029" s="4" t="s">
        <v>431</v>
      </c>
      <c r="W1029" s="4" t="s">
        <v>692</v>
      </c>
      <c r="X1029" s="4" t="s">
        <v>693</v>
      </c>
      <c r="Y1029" s="4" t="s">
        <v>695</v>
      </c>
      <c r="Z1029" s="4" t="s">
        <v>695</v>
      </c>
      <c r="AA1029" s="4"/>
      <c r="AB1029" s="4"/>
      <c r="AC1029" s="8" t="s">
        <v>825</v>
      </c>
    </row>
    <row r="1030" spans="1:29" x14ac:dyDescent="0.25">
      <c r="A1030" s="4">
        <v>78</v>
      </c>
      <c r="B1030" s="4" t="s">
        <v>643</v>
      </c>
      <c r="C1030" s="4">
        <v>0</v>
      </c>
      <c r="D1030" s="4">
        <v>1</v>
      </c>
      <c r="E1030" s="4" t="s">
        <v>213</v>
      </c>
      <c r="F1030" s="4" t="s">
        <v>309</v>
      </c>
      <c r="G1030" s="4" t="s">
        <v>673</v>
      </c>
      <c r="H1030" s="4" t="s">
        <v>375</v>
      </c>
      <c r="I1030" s="4" t="s">
        <v>674</v>
      </c>
      <c r="J1030" s="4" t="s">
        <v>53</v>
      </c>
      <c r="K1030" s="12">
        <v>0</v>
      </c>
      <c r="L1030" s="4">
        <v>9</v>
      </c>
      <c r="M1030" s="4"/>
      <c r="N1030" s="41">
        <v>3</v>
      </c>
      <c r="O1030" s="12">
        <v>3</v>
      </c>
      <c r="P1030" s="4">
        <v>9</v>
      </c>
      <c r="Q1030" s="4"/>
      <c r="R1030" s="44">
        <v>1</v>
      </c>
      <c r="S1030" s="4" t="s">
        <v>52</v>
      </c>
      <c r="T1030" s="4"/>
      <c r="U1030" s="4">
        <v>0</v>
      </c>
      <c r="V1030" s="4" t="s">
        <v>431</v>
      </c>
      <c r="W1030" s="4" t="s">
        <v>692</v>
      </c>
      <c r="X1030" s="4" t="s">
        <v>693</v>
      </c>
      <c r="Y1030" s="4" t="s">
        <v>696</v>
      </c>
      <c r="Z1030" s="4" t="s">
        <v>696</v>
      </c>
      <c r="AA1030" s="4"/>
      <c r="AB1030" s="4"/>
      <c r="AC1030" s="8" t="s">
        <v>825</v>
      </c>
    </row>
    <row r="1031" spans="1:29" x14ac:dyDescent="0.25">
      <c r="A1031" s="4">
        <v>78</v>
      </c>
      <c r="B1031" s="4" t="s">
        <v>643</v>
      </c>
      <c r="C1031" s="4">
        <v>0</v>
      </c>
      <c r="D1031" s="4">
        <v>1</v>
      </c>
      <c r="E1031" s="4" t="s">
        <v>213</v>
      </c>
      <c r="F1031" s="4" t="s">
        <v>309</v>
      </c>
      <c r="G1031" s="4" t="s">
        <v>673</v>
      </c>
      <c r="H1031" s="4" t="s">
        <v>375</v>
      </c>
      <c r="I1031" s="4" t="s">
        <v>674</v>
      </c>
      <c r="J1031" s="4" t="s">
        <v>53</v>
      </c>
      <c r="K1031" s="12">
        <v>0</v>
      </c>
      <c r="L1031" s="4">
        <v>9</v>
      </c>
      <c r="M1031" s="4"/>
      <c r="N1031" s="41">
        <v>3</v>
      </c>
      <c r="O1031" s="12">
        <v>4</v>
      </c>
      <c r="P1031" s="4">
        <v>9</v>
      </c>
      <c r="Q1031" s="4"/>
      <c r="R1031" s="44">
        <v>2</v>
      </c>
      <c r="S1031" s="4" t="s">
        <v>52</v>
      </c>
      <c r="T1031" s="4"/>
      <c r="U1031" s="4">
        <v>0</v>
      </c>
      <c r="V1031" s="4" t="s">
        <v>675</v>
      </c>
      <c r="W1031" s="4" t="s">
        <v>692</v>
      </c>
      <c r="X1031" s="4" t="s">
        <v>693</v>
      </c>
      <c r="Y1031" s="4" t="s">
        <v>697</v>
      </c>
      <c r="Z1031" s="4" t="s">
        <v>697</v>
      </c>
      <c r="AA1031" s="4"/>
      <c r="AB1031" s="4"/>
      <c r="AC1031" s="8" t="s">
        <v>825</v>
      </c>
    </row>
    <row r="1032" spans="1:29" x14ac:dyDescent="0.25">
      <c r="A1032" s="4">
        <v>78</v>
      </c>
      <c r="B1032" s="4" t="s">
        <v>643</v>
      </c>
      <c r="C1032" s="4">
        <v>0</v>
      </c>
      <c r="D1032" s="4">
        <v>1</v>
      </c>
      <c r="E1032" s="4" t="s">
        <v>213</v>
      </c>
      <c r="F1032" s="4" t="s">
        <v>309</v>
      </c>
      <c r="G1032" s="4" t="s">
        <v>673</v>
      </c>
      <c r="H1032" s="4" t="s">
        <v>375</v>
      </c>
      <c r="I1032" s="4" t="s">
        <v>674</v>
      </c>
      <c r="J1032" s="4" t="s">
        <v>53</v>
      </c>
      <c r="K1032" s="12">
        <v>0</v>
      </c>
      <c r="L1032" s="4">
        <v>9</v>
      </c>
      <c r="M1032" s="4"/>
      <c r="N1032" s="41">
        <v>3</v>
      </c>
      <c r="O1032" s="12">
        <v>5</v>
      </c>
      <c r="P1032" s="4">
        <v>9</v>
      </c>
      <c r="Q1032" s="4"/>
      <c r="R1032" s="44">
        <v>1</v>
      </c>
      <c r="S1032" s="4" t="s">
        <v>52</v>
      </c>
      <c r="T1032" s="4"/>
      <c r="U1032" s="4">
        <v>0</v>
      </c>
      <c r="V1032" s="4" t="s">
        <v>431</v>
      </c>
      <c r="W1032" s="4" t="s">
        <v>692</v>
      </c>
      <c r="X1032" s="4" t="s">
        <v>693</v>
      </c>
      <c r="Y1032" s="4" t="s">
        <v>698</v>
      </c>
      <c r="Z1032" s="4" t="s">
        <v>698</v>
      </c>
      <c r="AA1032" s="4"/>
      <c r="AB1032" s="4"/>
      <c r="AC1032" s="8" t="s">
        <v>825</v>
      </c>
    </row>
    <row r="1033" spans="1:29" x14ac:dyDescent="0.25">
      <c r="A1033" s="4">
        <v>78</v>
      </c>
      <c r="B1033" s="4" t="s">
        <v>643</v>
      </c>
      <c r="C1033" s="4">
        <v>0</v>
      </c>
      <c r="D1033" s="4">
        <v>1</v>
      </c>
      <c r="E1033" s="4" t="s">
        <v>213</v>
      </c>
      <c r="F1033" s="4" t="s">
        <v>309</v>
      </c>
      <c r="G1033" s="4" t="s">
        <v>673</v>
      </c>
      <c r="H1033" s="4" t="s">
        <v>375</v>
      </c>
      <c r="I1033" s="4" t="s">
        <v>674</v>
      </c>
      <c r="J1033" s="4" t="s">
        <v>53</v>
      </c>
      <c r="K1033" s="12">
        <v>0</v>
      </c>
      <c r="L1033" s="4">
        <v>9</v>
      </c>
      <c r="M1033" s="4"/>
      <c r="N1033" s="41">
        <v>3</v>
      </c>
      <c r="O1033" s="12">
        <v>6</v>
      </c>
      <c r="P1033" s="4">
        <v>9</v>
      </c>
      <c r="Q1033" s="4"/>
      <c r="R1033" s="44">
        <v>2</v>
      </c>
      <c r="S1033" s="4" t="s">
        <v>52</v>
      </c>
      <c r="T1033" s="4"/>
      <c r="U1033" s="4">
        <v>0</v>
      </c>
      <c r="V1033" s="4" t="s">
        <v>431</v>
      </c>
      <c r="W1033" s="4" t="s">
        <v>692</v>
      </c>
      <c r="X1033" s="4" t="s">
        <v>693</v>
      </c>
      <c r="Y1033" s="4" t="s">
        <v>699</v>
      </c>
      <c r="Z1033" s="4" t="s">
        <v>699</v>
      </c>
      <c r="AA1033" s="4"/>
      <c r="AB1033" s="4"/>
      <c r="AC1033" s="8" t="s">
        <v>825</v>
      </c>
    </row>
    <row r="1034" spans="1:29" x14ac:dyDescent="0.25">
      <c r="A1034"/>
      <c r="B1034"/>
      <c r="I1034" s="4"/>
    </row>
    <row r="1035" spans="1:29" x14ac:dyDescent="0.25">
      <c r="A1035" s="4">
        <v>78</v>
      </c>
      <c r="B1035" s="4" t="s">
        <v>643</v>
      </c>
      <c r="C1035" s="4">
        <v>0</v>
      </c>
      <c r="D1035">
        <v>2</v>
      </c>
      <c r="E1035" s="4" t="s">
        <v>213</v>
      </c>
      <c r="F1035" s="4" t="s">
        <v>309</v>
      </c>
      <c r="G1035" s="4" t="s">
        <v>673</v>
      </c>
      <c r="H1035" s="4" t="s">
        <v>375</v>
      </c>
      <c r="I1035" s="4" t="s">
        <v>674</v>
      </c>
      <c r="J1035" s="4" t="s">
        <v>53</v>
      </c>
      <c r="K1035" s="12">
        <v>0</v>
      </c>
      <c r="L1035" s="4">
        <v>7</v>
      </c>
      <c r="N1035" s="43">
        <v>0</v>
      </c>
      <c r="O1035" s="12">
        <v>1</v>
      </c>
      <c r="P1035" s="4">
        <v>7</v>
      </c>
      <c r="R1035" s="43">
        <v>0</v>
      </c>
      <c r="S1035" t="s">
        <v>52</v>
      </c>
      <c r="U1035">
        <v>0</v>
      </c>
      <c r="V1035" s="4" t="s">
        <v>675</v>
      </c>
      <c r="W1035" s="4" t="s">
        <v>676</v>
      </c>
      <c r="X1035" s="4" t="s">
        <v>677</v>
      </c>
      <c r="Y1035" s="4" t="s">
        <v>678</v>
      </c>
      <c r="Z1035" s="4" t="s">
        <v>678</v>
      </c>
      <c r="AA1035" s="4"/>
      <c r="AB1035" s="4"/>
      <c r="AC1035" s="8" t="s">
        <v>825</v>
      </c>
    </row>
    <row r="1036" spans="1:29" x14ac:dyDescent="0.25">
      <c r="A1036" s="4">
        <v>78</v>
      </c>
      <c r="B1036" s="4" t="s">
        <v>643</v>
      </c>
      <c r="C1036" s="4">
        <v>0</v>
      </c>
      <c r="D1036">
        <v>2</v>
      </c>
      <c r="E1036" s="4" t="s">
        <v>213</v>
      </c>
      <c r="F1036" s="4" t="s">
        <v>309</v>
      </c>
      <c r="G1036" s="4" t="s">
        <v>673</v>
      </c>
      <c r="H1036" s="4" t="s">
        <v>375</v>
      </c>
      <c r="I1036" s="4" t="s">
        <v>674</v>
      </c>
      <c r="J1036" s="4" t="s">
        <v>53</v>
      </c>
      <c r="K1036" s="12">
        <v>0</v>
      </c>
      <c r="L1036" s="4">
        <v>7</v>
      </c>
      <c r="N1036" s="43">
        <v>0</v>
      </c>
      <c r="O1036" s="12">
        <v>2</v>
      </c>
      <c r="P1036" s="4">
        <v>7</v>
      </c>
      <c r="R1036" s="43">
        <v>0</v>
      </c>
      <c r="S1036" t="s">
        <v>52</v>
      </c>
      <c r="U1036">
        <v>0</v>
      </c>
      <c r="V1036" s="4" t="s">
        <v>431</v>
      </c>
      <c r="W1036" s="4" t="s">
        <v>676</v>
      </c>
      <c r="X1036" s="4" t="s">
        <v>677</v>
      </c>
      <c r="Y1036" s="4" t="s">
        <v>679</v>
      </c>
      <c r="Z1036" s="4" t="s">
        <v>679</v>
      </c>
      <c r="AA1036" s="4"/>
      <c r="AB1036" s="4"/>
      <c r="AC1036" s="8" t="s">
        <v>825</v>
      </c>
    </row>
    <row r="1037" spans="1:29" x14ac:dyDescent="0.25">
      <c r="A1037" s="4">
        <v>78</v>
      </c>
      <c r="B1037" s="4" t="s">
        <v>643</v>
      </c>
      <c r="C1037" s="4">
        <v>0</v>
      </c>
      <c r="D1037">
        <v>2</v>
      </c>
      <c r="E1037" s="4" t="s">
        <v>213</v>
      </c>
      <c r="F1037" s="4" t="s">
        <v>309</v>
      </c>
      <c r="G1037" s="4" t="s">
        <v>673</v>
      </c>
      <c r="H1037" s="4" t="s">
        <v>375</v>
      </c>
      <c r="I1037" s="4" t="s">
        <v>674</v>
      </c>
      <c r="J1037" s="4" t="s">
        <v>53</v>
      </c>
      <c r="K1037" s="12">
        <v>0</v>
      </c>
      <c r="L1037" s="4">
        <v>7</v>
      </c>
      <c r="N1037" s="43">
        <v>0</v>
      </c>
      <c r="O1037" s="12">
        <v>3</v>
      </c>
      <c r="P1037" s="4">
        <v>7</v>
      </c>
      <c r="R1037" s="43">
        <v>0</v>
      </c>
      <c r="S1037" t="s">
        <v>52</v>
      </c>
      <c r="U1037">
        <v>0</v>
      </c>
      <c r="V1037" s="4" t="s">
        <v>431</v>
      </c>
      <c r="W1037" s="4" t="s">
        <v>676</v>
      </c>
      <c r="X1037" s="4" t="s">
        <v>677</v>
      </c>
      <c r="Y1037" s="4" t="s">
        <v>680</v>
      </c>
      <c r="Z1037" s="4" t="s">
        <v>680</v>
      </c>
      <c r="AA1037" s="4"/>
      <c r="AB1037" s="4"/>
      <c r="AC1037" s="8" t="s">
        <v>825</v>
      </c>
    </row>
    <row r="1038" spans="1:29" x14ac:dyDescent="0.25">
      <c r="A1038" s="4">
        <v>78</v>
      </c>
      <c r="B1038" s="4" t="s">
        <v>643</v>
      </c>
      <c r="C1038" s="4">
        <v>0</v>
      </c>
      <c r="D1038">
        <v>2</v>
      </c>
      <c r="E1038" s="4" t="s">
        <v>213</v>
      </c>
      <c r="F1038" s="4" t="s">
        <v>309</v>
      </c>
      <c r="G1038" s="4" t="s">
        <v>673</v>
      </c>
      <c r="H1038" s="4" t="s">
        <v>375</v>
      </c>
      <c r="I1038" s="4" t="s">
        <v>674</v>
      </c>
      <c r="J1038" s="4" t="s">
        <v>53</v>
      </c>
      <c r="K1038" s="12">
        <v>0</v>
      </c>
      <c r="L1038" s="4">
        <v>7</v>
      </c>
      <c r="N1038" s="43">
        <v>0</v>
      </c>
      <c r="O1038" s="12">
        <v>4</v>
      </c>
      <c r="P1038" s="4">
        <v>7</v>
      </c>
      <c r="R1038" s="43">
        <v>0</v>
      </c>
      <c r="S1038" t="s">
        <v>52</v>
      </c>
      <c r="U1038">
        <v>0</v>
      </c>
      <c r="V1038" s="4" t="s">
        <v>675</v>
      </c>
      <c r="W1038" s="4" t="s">
        <v>676</v>
      </c>
      <c r="X1038" s="4" t="s">
        <v>677</v>
      </c>
      <c r="Y1038" s="4" t="s">
        <v>681</v>
      </c>
      <c r="Z1038" s="4" t="s">
        <v>681</v>
      </c>
      <c r="AA1038" s="4"/>
      <c r="AB1038" s="4"/>
      <c r="AC1038" s="8" t="s">
        <v>825</v>
      </c>
    </row>
    <row r="1039" spans="1:29" x14ac:dyDescent="0.25">
      <c r="A1039" s="4">
        <v>78</v>
      </c>
      <c r="B1039" s="4" t="s">
        <v>643</v>
      </c>
      <c r="C1039" s="4">
        <v>0</v>
      </c>
      <c r="D1039">
        <v>2</v>
      </c>
      <c r="E1039" s="4" t="s">
        <v>213</v>
      </c>
      <c r="F1039" s="4" t="s">
        <v>309</v>
      </c>
      <c r="G1039" s="4" t="s">
        <v>673</v>
      </c>
      <c r="H1039" s="4" t="s">
        <v>375</v>
      </c>
      <c r="I1039" s="4" t="s">
        <v>674</v>
      </c>
      <c r="J1039" s="4" t="s">
        <v>53</v>
      </c>
      <c r="K1039" s="12">
        <v>0</v>
      </c>
      <c r="L1039" s="4">
        <v>7</v>
      </c>
      <c r="N1039" s="43">
        <v>0</v>
      </c>
      <c r="O1039" s="12">
        <v>5</v>
      </c>
      <c r="P1039" s="4">
        <v>7</v>
      </c>
      <c r="R1039" s="43">
        <v>0</v>
      </c>
      <c r="S1039" t="s">
        <v>52</v>
      </c>
      <c r="U1039">
        <v>0</v>
      </c>
      <c r="V1039" s="4" t="s">
        <v>431</v>
      </c>
      <c r="W1039" s="4" t="s">
        <v>676</v>
      </c>
      <c r="X1039" s="4" t="s">
        <v>677</v>
      </c>
      <c r="Y1039" s="4" t="s">
        <v>682</v>
      </c>
      <c r="Z1039" s="4" t="s">
        <v>682</v>
      </c>
      <c r="AA1039" s="4"/>
      <c r="AB1039" s="4"/>
      <c r="AC1039" s="8" t="s">
        <v>825</v>
      </c>
    </row>
    <row r="1040" spans="1:29" x14ac:dyDescent="0.25">
      <c r="A1040" s="4">
        <v>78</v>
      </c>
      <c r="B1040" s="4" t="s">
        <v>643</v>
      </c>
      <c r="C1040" s="4">
        <v>0</v>
      </c>
      <c r="D1040">
        <v>2</v>
      </c>
      <c r="E1040" s="4" t="s">
        <v>213</v>
      </c>
      <c r="F1040" s="4" t="s">
        <v>309</v>
      </c>
      <c r="G1040" s="4" t="s">
        <v>673</v>
      </c>
      <c r="H1040" s="4" t="s">
        <v>375</v>
      </c>
      <c r="I1040" s="4" t="s">
        <v>674</v>
      </c>
      <c r="J1040" s="4" t="s">
        <v>53</v>
      </c>
      <c r="K1040" s="12">
        <v>0</v>
      </c>
      <c r="L1040" s="4">
        <v>7</v>
      </c>
      <c r="N1040" s="43">
        <v>0</v>
      </c>
      <c r="O1040" s="12">
        <v>6</v>
      </c>
      <c r="P1040" s="4">
        <v>7</v>
      </c>
      <c r="R1040" s="43">
        <v>0</v>
      </c>
      <c r="S1040" t="s">
        <v>52</v>
      </c>
      <c r="U1040">
        <v>0</v>
      </c>
      <c r="V1040" s="4" t="s">
        <v>431</v>
      </c>
      <c r="W1040" s="4" t="s">
        <v>676</v>
      </c>
      <c r="X1040" s="4" t="s">
        <v>677</v>
      </c>
      <c r="Y1040" s="4" t="s">
        <v>683</v>
      </c>
      <c r="Z1040" s="4" t="s">
        <v>683</v>
      </c>
      <c r="AA1040" s="4"/>
      <c r="AB1040" s="4"/>
      <c r="AC1040" s="8" t="s">
        <v>825</v>
      </c>
    </row>
    <row r="1041" spans="1:29" x14ac:dyDescent="0.25">
      <c r="A1041"/>
      <c r="B1041"/>
      <c r="L1041" s="4"/>
      <c r="P1041" s="4"/>
      <c r="R1041" s="43"/>
      <c r="V1041" s="4"/>
      <c r="W1041" s="4"/>
      <c r="X1041" s="4"/>
      <c r="Y1041" s="4"/>
      <c r="Z1041" s="4"/>
      <c r="AA1041" s="4"/>
      <c r="AB1041" s="4"/>
    </row>
    <row r="1042" spans="1:29" x14ac:dyDescent="0.25">
      <c r="A1042" s="4">
        <v>78</v>
      </c>
      <c r="B1042" s="4" t="s">
        <v>643</v>
      </c>
      <c r="C1042" s="4">
        <v>0</v>
      </c>
      <c r="D1042">
        <v>2</v>
      </c>
      <c r="E1042" s="4" t="s">
        <v>213</v>
      </c>
      <c r="F1042" s="4" t="s">
        <v>309</v>
      </c>
      <c r="G1042" s="4" t="s">
        <v>673</v>
      </c>
      <c r="H1042" s="4" t="s">
        <v>375</v>
      </c>
      <c r="I1042" s="4" t="s">
        <v>674</v>
      </c>
      <c r="J1042" s="4" t="s">
        <v>53</v>
      </c>
      <c r="K1042" s="12">
        <v>0</v>
      </c>
      <c r="L1042" s="4">
        <v>8</v>
      </c>
      <c r="N1042" s="43">
        <v>3</v>
      </c>
      <c r="O1042" s="12">
        <v>1</v>
      </c>
      <c r="P1042" s="4">
        <v>8</v>
      </c>
      <c r="R1042" s="43">
        <v>29</v>
      </c>
      <c r="S1042">
        <v>0.05</v>
      </c>
      <c r="U1042">
        <v>1</v>
      </c>
      <c r="V1042" s="4" t="s">
        <v>675</v>
      </c>
      <c r="W1042" s="4" t="s">
        <v>684</v>
      </c>
      <c r="X1042" s="4" t="s">
        <v>685</v>
      </c>
      <c r="Y1042" s="4" t="s">
        <v>686</v>
      </c>
      <c r="Z1042" s="4" t="s">
        <v>686</v>
      </c>
      <c r="AA1042" s="4"/>
      <c r="AB1042" s="4"/>
      <c r="AC1042" s="8" t="s">
        <v>825</v>
      </c>
    </row>
    <row r="1043" spans="1:29" x14ac:dyDescent="0.25">
      <c r="A1043" s="4">
        <v>78</v>
      </c>
      <c r="B1043" s="4" t="s">
        <v>643</v>
      </c>
      <c r="C1043" s="4">
        <v>0</v>
      </c>
      <c r="D1043">
        <v>2</v>
      </c>
      <c r="E1043" s="4" t="s">
        <v>213</v>
      </c>
      <c r="F1043" s="4" t="s">
        <v>309</v>
      </c>
      <c r="G1043" s="4" t="s">
        <v>673</v>
      </c>
      <c r="H1043" s="4" t="s">
        <v>375</v>
      </c>
      <c r="I1043" s="4" t="s">
        <v>674</v>
      </c>
      <c r="J1043" s="4" t="s">
        <v>53</v>
      </c>
      <c r="K1043" s="12">
        <v>0</v>
      </c>
      <c r="L1043" s="4">
        <v>8</v>
      </c>
      <c r="N1043" s="43">
        <v>3</v>
      </c>
      <c r="O1043" s="12">
        <v>2</v>
      </c>
      <c r="P1043" s="4">
        <v>8</v>
      </c>
      <c r="R1043" s="43">
        <v>4</v>
      </c>
      <c r="S1043" t="s">
        <v>52</v>
      </c>
      <c r="U1043">
        <v>0</v>
      </c>
      <c r="V1043" s="4" t="s">
        <v>431</v>
      </c>
      <c r="W1043" s="4" t="s">
        <v>684</v>
      </c>
      <c r="X1043" s="4" t="s">
        <v>685</v>
      </c>
      <c r="Y1043" s="4" t="s">
        <v>687</v>
      </c>
      <c r="Z1043" s="4" t="s">
        <v>687</v>
      </c>
      <c r="AA1043" s="4"/>
      <c r="AB1043" s="4"/>
      <c r="AC1043" s="8" t="s">
        <v>825</v>
      </c>
    </row>
    <row r="1044" spans="1:29" x14ac:dyDescent="0.25">
      <c r="A1044" s="4">
        <v>78</v>
      </c>
      <c r="B1044" s="4" t="s">
        <v>643</v>
      </c>
      <c r="C1044" s="4">
        <v>0</v>
      </c>
      <c r="D1044">
        <v>2</v>
      </c>
      <c r="E1044" s="4" t="s">
        <v>213</v>
      </c>
      <c r="F1044" s="4" t="s">
        <v>309</v>
      </c>
      <c r="G1044" s="4" t="s">
        <v>673</v>
      </c>
      <c r="H1044" s="4" t="s">
        <v>375</v>
      </c>
      <c r="I1044" s="4" t="s">
        <v>674</v>
      </c>
      <c r="J1044" s="4" t="s">
        <v>53</v>
      </c>
      <c r="K1044" s="12">
        <v>0</v>
      </c>
      <c r="L1044" s="4">
        <v>8</v>
      </c>
      <c r="N1044" s="43">
        <v>3</v>
      </c>
      <c r="O1044" s="12">
        <v>3</v>
      </c>
      <c r="P1044" s="4">
        <v>8</v>
      </c>
      <c r="R1044" s="43">
        <v>5</v>
      </c>
      <c r="S1044" t="s">
        <v>52</v>
      </c>
      <c r="U1044">
        <v>0</v>
      </c>
      <c r="V1044" s="4" t="s">
        <v>431</v>
      </c>
      <c r="W1044" s="4" t="s">
        <v>684</v>
      </c>
      <c r="X1044" s="4" t="s">
        <v>685</v>
      </c>
      <c r="Y1044" s="4" t="s">
        <v>688</v>
      </c>
      <c r="Z1044" s="4" t="s">
        <v>688</v>
      </c>
      <c r="AA1044" s="4"/>
      <c r="AB1044" s="4"/>
      <c r="AC1044" s="8" t="s">
        <v>825</v>
      </c>
    </row>
    <row r="1045" spans="1:29" x14ac:dyDescent="0.25">
      <c r="A1045" s="4">
        <v>78</v>
      </c>
      <c r="B1045" s="4" t="s">
        <v>643</v>
      </c>
      <c r="C1045" s="4">
        <v>0</v>
      </c>
      <c r="D1045">
        <v>2</v>
      </c>
      <c r="E1045" s="4" t="s">
        <v>213</v>
      </c>
      <c r="F1045" s="4" t="s">
        <v>309</v>
      </c>
      <c r="G1045" s="4" t="s">
        <v>673</v>
      </c>
      <c r="H1045" s="4" t="s">
        <v>375</v>
      </c>
      <c r="I1045" s="4" t="s">
        <v>674</v>
      </c>
      <c r="J1045" s="4" t="s">
        <v>53</v>
      </c>
      <c r="K1045" s="12">
        <v>0</v>
      </c>
      <c r="L1045" s="4">
        <v>8</v>
      </c>
      <c r="N1045" s="43">
        <v>3</v>
      </c>
      <c r="O1045" s="12">
        <v>4</v>
      </c>
      <c r="P1045" s="4">
        <v>8</v>
      </c>
      <c r="R1045" s="43">
        <v>4</v>
      </c>
      <c r="S1045" t="s">
        <v>52</v>
      </c>
      <c r="U1045">
        <v>0</v>
      </c>
      <c r="V1045" s="4" t="s">
        <v>675</v>
      </c>
      <c r="W1045" s="4" t="s">
        <v>684</v>
      </c>
      <c r="X1045" s="4" t="s">
        <v>685</v>
      </c>
      <c r="Y1045" s="4" t="s">
        <v>689</v>
      </c>
      <c r="Z1045" s="4" t="s">
        <v>689</v>
      </c>
      <c r="AA1045" s="4"/>
      <c r="AB1045" s="4"/>
      <c r="AC1045" s="8" t="s">
        <v>825</v>
      </c>
    </row>
    <row r="1046" spans="1:29" x14ac:dyDescent="0.25">
      <c r="A1046" s="4">
        <v>78</v>
      </c>
      <c r="B1046" s="4" t="s">
        <v>643</v>
      </c>
      <c r="C1046" s="4">
        <v>0</v>
      </c>
      <c r="D1046">
        <v>2</v>
      </c>
      <c r="E1046" s="4" t="s">
        <v>213</v>
      </c>
      <c r="F1046" s="4" t="s">
        <v>309</v>
      </c>
      <c r="G1046" s="4" t="s">
        <v>673</v>
      </c>
      <c r="H1046" s="4" t="s">
        <v>375</v>
      </c>
      <c r="I1046" s="4" t="s">
        <v>674</v>
      </c>
      <c r="J1046" s="4" t="s">
        <v>53</v>
      </c>
      <c r="K1046" s="12">
        <v>0</v>
      </c>
      <c r="L1046" s="4">
        <v>8</v>
      </c>
      <c r="N1046" s="43">
        <v>3</v>
      </c>
      <c r="O1046" s="12">
        <v>5</v>
      </c>
      <c r="P1046" s="4">
        <v>8</v>
      </c>
      <c r="R1046" s="43">
        <v>2</v>
      </c>
      <c r="S1046" t="s">
        <v>52</v>
      </c>
      <c r="U1046">
        <v>0</v>
      </c>
      <c r="V1046" s="4" t="s">
        <v>431</v>
      </c>
      <c r="W1046" s="4" t="s">
        <v>684</v>
      </c>
      <c r="X1046" s="4" t="s">
        <v>685</v>
      </c>
      <c r="Y1046" s="4" t="s">
        <v>690</v>
      </c>
      <c r="Z1046" s="4" t="s">
        <v>690</v>
      </c>
      <c r="AA1046" s="4"/>
      <c r="AB1046" s="4"/>
      <c r="AC1046" s="8" t="s">
        <v>825</v>
      </c>
    </row>
    <row r="1047" spans="1:29" x14ac:dyDescent="0.25">
      <c r="A1047" s="4">
        <v>78</v>
      </c>
      <c r="B1047" s="4" t="s">
        <v>643</v>
      </c>
      <c r="C1047" s="4">
        <v>0</v>
      </c>
      <c r="D1047">
        <v>2</v>
      </c>
      <c r="E1047" s="4" t="s">
        <v>213</v>
      </c>
      <c r="F1047" s="4" t="s">
        <v>309</v>
      </c>
      <c r="G1047" s="4" t="s">
        <v>673</v>
      </c>
      <c r="H1047" s="4" t="s">
        <v>375</v>
      </c>
      <c r="I1047" s="4" t="s">
        <v>674</v>
      </c>
      <c r="J1047" s="4" t="s">
        <v>53</v>
      </c>
      <c r="K1047" s="12">
        <v>0</v>
      </c>
      <c r="L1047" s="4">
        <v>8</v>
      </c>
      <c r="N1047" s="43">
        <v>3</v>
      </c>
      <c r="O1047" s="12">
        <v>6</v>
      </c>
      <c r="P1047" s="4">
        <v>8</v>
      </c>
      <c r="R1047" s="43">
        <v>2</v>
      </c>
      <c r="S1047" t="s">
        <v>52</v>
      </c>
      <c r="U1047">
        <v>0</v>
      </c>
      <c r="V1047" s="4" t="s">
        <v>431</v>
      </c>
      <c r="W1047" s="4" t="s">
        <v>684</v>
      </c>
      <c r="X1047" s="4" t="s">
        <v>685</v>
      </c>
      <c r="Y1047" s="4" t="s">
        <v>691</v>
      </c>
      <c r="Z1047" s="4" t="s">
        <v>691</v>
      </c>
      <c r="AA1047" s="4"/>
      <c r="AB1047" s="4"/>
      <c r="AC1047" s="8" t="s">
        <v>825</v>
      </c>
    </row>
    <row r="1048" spans="1:29" x14ac:dyDescent="0.25">
      <c r="A1048"/>
      <c r="B1048"/>
      <c r="L1048" s="4"/>
      <c r="P1048" s="4"/>
      <c r="R1048" s="43"/>
      <c r="V1048" s="4"/>
      <c r="W1048" s="4"/>
      <c r="X1048" s="4"/>
      <c r="Y1048" s="4"/>
      <c r="Z1048" s="4"/>
      <c r="AA1048" s="4"/>
      <c r="AB1048" s="4"/>
    </row>
    <row r="1049" spans="1:29" x14ac:dyDescent="0.25">
      <c r="A1049" s="4">
        <v>78</v>
      </c>
      <c r="B1049" s="4" t="s">
        <v>643</v>
      </c>
      <c r="C1049" s="4">
        <v>0</v>
      </c>
      <c r="D1049">
        <v>2</v>
      </c>
      <c r="E1049" s="4" t="s">
        <v>213</v>
      </c>
      <c r="F1049" s="4" t="s">
        <v>309</v>
      </c>
      <c r="G1049" s="4" t="s">
        <v>673</v>
      </c>
      <c r="H1049" s="4" t="s">
        <v>375</v>
      </c>
      <c r="I1049" s="4" t="s">
        <v>674</v>
      </c>
      <c r="J1049" s="4" t="s">
        <v>53</v>
      </c>
      <c r="K1049" s="12">
        <v>0</v>
      </c>
      <c r="L1049" s="4">
        <v>9</v>
      </c>
      <c r="N1049" s="43">
        <v>1</v>
      </c>
      <c r="O1049" s="12">
        <v>1</v>
      </c>
      <c r="P1049" s="4">
        <v>9</v>
      </c>
      <c r="R1049" s="43">
        <v>37</v>
      </c>
      <c r="S1049">
        <v>0.05</v>
      </c>
      <c r="U1049">
        <v>1</v>
      </c>
      <c r="V1049" s="4" t="s">
        <v>675</v>
      </c>
      <c r="W1049" s="4" t="s">
        <v>692</v>
      </c>
      <c r="X1049" s="4" t="s">
        <v>693</v>
      </c>
      <c r="Y1049" s="4" t="s">
        <v>694</v>
      </c>
      <c r="Z1049" s="4" t="s">
        <v>694</v>
      </c>
      <c r="AA1049" s="4"/>
      <c r="AB1049" s="4"/>
      <c r="AC1049" s="8" t="s">
        <v>825</v>
      </c>
    </row>
    <row r="1050" spans="1:29" x14ac:dyDescent="0.25">
      <c r="A1050" s="4">
        <v>78</v>
      </c>
      <c r="B1050" s="4" t="s">
        <v>643</v>
      </c>
      <c r="C1050" s="4">
        <v>0</v>
      </c>
      <c r="D1050">
        <v>2</v>
      </c>
      <c r="E1050" s="4" t="s">
        <v>213</v>
      </c>
      <c r="F1050" s="4" t="s">
        <v>309</v>
      </c>
      <c r="G1050" s="4" t="s">
        <v>673</v>
      </c>
      <c r="H1050" s="4" t="s">
        <v>375</v>
      </c>
      <c r="I1050" s="4" t="s">
        <v>674</v>
      </c>
      <c r="J1050" s="4" t="s">
        <v>53</v>
      </c>
      <c r="K1050" s="12">
        <v>0</v>
      </c>
      <c r="L1050" s="4">
        <v>9</v>
      </c>
      <c r="N1050" s="43">
        <v>1</v>
      </c>
      <c r="O1050" s="12">
        <v>2</v>
      </c>
      <c r="P1050" s="4">
        <v>9</v>
      </c>
      <c r="R1050" s="43">
        <v>7</v>
      </c>
      <c r="S1050" t="s">
        <v>52</v>
      </c>
      <c r="U1050">
        <v>0</v>
      </c>
      <c r="V1050" s="4" t="s">
        <v>431</v>
      </c>
      <c r="W1050" s="4" t="s">
        <v>692</v>
      </c>
      <c r="X1050" s="4" t="s">
        <v>693</v>
      </c>
      <c r="Y1050" s="4" t="s">
        <v>695</v>
      </c>
      <c r="Z1050" s="4" t="s">
        <v>695</v>
      </c>
      <c r="AA1050" s="4"/>
      <c r="AB1050" s="4"/>
      <c r="AC1050" s="8" t="s">
        <v>825</v>
      </c>
    </row>
    <row r="1051" spans="1:29" x14ac:dyDescent="0.25">
      <c r="A1051" s="4">
        <v>78</v>
      </c>
      <c r="B1051" s="4" t="s">
        <v>643</v>
      </c>
      <c r="C1051" s="4">
        <v>0</v>
      </c>
      <c r="D1051">
        <v>2</v>
      </c>
      <c r="E1051" s="4" t="s">
        <v>213</v>
      </c>
      <c r="F1051" s="4" t="s">
        <v>309</v>
      </c>
      <c r="G1051" s="4" t="s">
        <v>673</v>
      </c>
      <c r="H1051" s="4" t="s">
        <v>375</v>
      </c>
      <c r="I1051" s="4" t="s">
        <v>674</v>
      </c>
      <c r="J1051" s="4" t="s">
        <v>53</v>
      </c>
      <c r="K1051" s="12">
        <v>0</v>
      </c>
      <c r="L1051" s="4">
        <v>9</v>
      </c>
      <c r="N1051" s="43">
        <v>1</v>
      </c>
      <c r="O1051" s="12">
        <v>3</v>
      </c>
      <c r="P1051" s="4">
        <v>9</v>
      </c>
      <c r="R1051" s="43">
        <v>9</v>
      </c>
      <c r="S1051" t="s">
        <v>52</v>
      </c>
      <c r="U1051">
        <v>0</v>
      </c>
      <c r="V1051" s="4" t="s">
        <v>431</v>
      </c>
      <c r="W1051" s="4" t="s">
        <v>692</v>
      </c>
      <c r="X1051" s="4" t="s">
        <v>693</v>
      </c>
      <c r="Y1051" s="4" t="s">
        <v>696</v>
      </c>
      <c r="Z1051" s="4" t="s">
        <v>696</v>
      </c>
      <c r="AA1051" s="4"/>
      <c r="AB1051" s="4"/>
      <c r="AC1051" s="8" t="s">
        <v>825</v>
      </c>
    </row>
    <row r="1052" spans="1:29" x14ac:dyDescent="0.25">
      <c r="A1052" s="4">
        <v>78</v>
      </c>
      <c r="B1052" s="4" t="s">
        <v>643</v>
      </c>
      <c r="C1052" s="4">
        <v>0</v>
      </c>
      <c r="D1052">
        <v>2</v>
      </c>
      <c r="E1052" s="4" t="s">
        <v>213</v>
      </c>
      <c r="F1052" s="4" t="s">
        <v>309</v>
      </c>
      <c r="G1052" s="4" t="s">
        <v>673</v>
      </c>
      <c r="H1052" s="4" t="s">
        <v>375</v>
      </c>
      <c r="I1052" s="4" t="s">
        <v>674</v>
      </c>
      <c r="J1052" s="4" t="s">
        <v>53</v>
      </c>
      <c r="K1052" s="12">
        <v>0</v>
      </c>
      <c r="L1052" s="4">
        <v>9</v>
      </c>
      <c r="N1052" s="43">
        <v>1</v>
      </c>
      <c r="O1052" s="12">
        <v>4</v>
      </c>
      <c r="P1052" s="4">
        <v>9</v>
      </c>
      <c r="R1052" s="43">
        <v>10</v>
      </c>
      <c r="S1052">
        <v>0.05</v>
      </c>
      <c r="U1052">
        <v>1</v>
      </c>
      <c r="V1052" s="4" t="s">
        <v>675</v>
      </c>
      <c r="W1052" s="4" t="s">
        <v>692</v>
      </c>
      <c r="X1052" s="4" t="s">
        <v>693</v>
      </c>
      <c r="Y1052" s="4" t="s">
        <v>697</v>
      </c>
      <c r="Z1052" s="4" t="s">
        <v>697</v>
      </c>
      <c r="AA1052" s="4"/>
      <c r="AB1052" s="4"/>
      <c r="AC1052" s="8" t="s">
        <v>825</v>
      </c>
    </row>
    <row r="1053" spans="1:29" x14ac:dyDescent="0.25">
      <c r="A1053" s="4">
        <v>78</v>
      </c>
      <c r="B1053" s="4" t="s">
        <v>643</v>
      </c>
      <c r="C1053" s="4">
        <v>0</v>
      </c>
      <c r="D1053">
        <v>2</v>
      </c>
      <c r="E1053" s="4" t="s">
        <v>213</v>
      </c>
      <c r="F1053" s="4" t="s">
        <v>309</v>
      </c>
      <c r="G1053" s="4" t="s">
        <v>673</v>
      </c>
      <c r="H1053" s="4" t="s">
        <v>375</v>
      </c>
      <c r="I1053" s="4" t="s">
        <v>674</v>
      </c>
      <c r="J1053" s="4" t="s">
        <v>53</v>
      </c>
      <c r="K1053" s="12">
        <v>0</v>
      </c>
      <c r="L1053" s="4">
        <v>9</v>
      </c>
      <c r="N1053" s="43">
        <v>1</v>
      </c>
      <c r="O1053" s="12">
        <v>5</v>
      </c>
      <c r="P1053" s="4">
        <v>9</v>
      </c>
      <c r="R1053" s="43">
        <v>10</v>
      </c>
      <c r="S1053">
        <v>0.05</v>
      </c>
      <c r="U1053">
        <v>1</v>
      </c>
      <c r="V1053" s="4" t="s">
        <v>431</v>
      </c>
      <c r="W1053" s="4" t="s">
        <v>692</v>
      </c>
      <c r="X1053" s="4" t="s">
        <v>693</v>
      </c>
      <c r="Y1053" s="4" t="s">
        <v>698</v>
      </c>
      <c r="Z1053" s="4" t="s">
        <v>698</v>
      </c>
      <c r="AA1053" s="4"/>
      <c r="AB1053" s="4"/>
      <c r="AC1053" s="8" t="s">
        <v>825</v>
      </c>
    </row>
    <row r="1054" spans="1:29" x14ac:dyDescent="0.25">
      <c r="A1054" s="4">
        <v>78</v>
      </c>
      <c r="B1054" s="4" t="s">
        <v>643</v>
      </c>
      <c r="C1054" s="4">
        <v>0</v>
      </c>
      <c r="D1054">
        <v>2</v>
      </c>
      <c r="E1054" s="4" t="s">
        <v>213</v>
      </c>
      <c r="F1054" s="4" t="s">
        <v>309</v>
      </c>
      <c r="G1054" s="4" t="s">
        <v>673</v>
      </c>
      <c r="H1054" s="4" t="s">
        <v>375</v>
      </c>
      <c r="I1054" s="4" t="s">
        <v>674</v>
      </c>
      <c r="J1054" s="4" t="s">
        <v>53</v>
      </c>
      <c r="K1054" s="12">
        <v>0</v>
      </c>
      <c r="L1054" s="4">
        <v>9</v>
      </c>
      <c r="N1054" s="43">
        <v>1</v>
      </c>
      <c r="O1054" s="12">
        <v>6</v>
      </c>
      <c r="P1054" s="4">
        <v>9</v>
      </c>
      <c r="R1054" s="43">
        <v>3</v>
      </c>
      <c r="S1054" t="s">
        <v>52</v>
      </c>
      <c r="U1054">
        <v>0</v>
      </c>
      <c r="V1054" s="4" t="s">
        <v>431</v>
      </c>
      <c r="W1054" s="4" t="s">
        <v>692</v>
      </c>
      <c r="X1054" s="4" t="s">
        <v>693</v>
      </c>
      <c r="Y1054" s="4" t="s">
        <v>699</v>
      </c>
      <c r="Z1054" s="4" t="s">
        <v>699</v>
      </c>
      <c r="AA1054" s="4"/>
      <c r="AB1054" s="4"/>
      <c r="AC1054" s="8" t="s">
        <v>825</v>
      </c>
    </row>
    <row r="1055" spans="1:29" x14ac:dyDescent="0.25">
      <c r="A1055"/>
      <c r="B1055"/>
      <c r="R1055" s="43"/>
    </row>
    <row r="1056" spans="1:29" x14ac:dyDescent="0.25">
      <c r="A1056" s="4">
        <v>78</v>
      </c>
      <c r="B1056" s="4" t="s">
        <v>643</v>
      </c>
      <c r="C1056" s="4">
        <v>0</v>
      </c>
      <c r="D1056">
        <v>3</v>
      </c>
      <c r="E1056" s="4" t="s">
        <v>213</v>
      </c>
      <c r="F1056" s="4" t="s">
        <v>309</v>
      </c>
      <c r="G1056" s="4" t="s">
        <v>673</v>
      </c>
      <c r="H1056" s="4" t="s">
        <v>375</v>
      </c>
      <c r="I1056" s="4" t="s">
        <v>674</v>
      </c>
      <c r="J1056" s="4" t="s">
        <v>53</v>
      </c>
      <c r="K1056" s="12">
        <v>0</v>
      </c>
      <c r="L1056" s="4">
        <v>7</v>
      </c>
      <c r="N1056" s="43">
        <v>0</v>
      </c>
      <c r="O1056" s="12">
        <v>1</v>
      </c>
      <c r="P1056" s="4">
        <v>7</v>
      </c>
      <c r="R1056" s="43">
        <v>0</v>
      </c>
      <c r="S1056" t="s">
        <v>52</v>
      </c>
      <c r="U1056">
        <v>0</v>
      </c>
      <c r="V1056" s="4" t="s">
        <v>675</v>
      </c>
      <c r="W1056" s="4" t="s">
        <v>676</v>
      </c>
      <c r="X1056" s="4" t="s">
        <v>677</v>
      </c>
      <c r="Y1056" s="4" t="s">
        <v>678</v>
      </c>
      <c r="Z1056" s="4" t="s">
        <v>678</v>
      </c>
      <c r="AA1056" s="4"/>
      <c r="AB1056" s="4"/>
      <c r="AC1056" s="8" t="s">
        <v>825</v>
      </c>
    </row>
    <row r="1057" spans="1:29" x14ac:dyDescent="0.25">
      <c r="A1057" s="4">
        <v>78</v>
      </c>
      <c r="B1057" s="4" t="s">
        <v>643</v>
      </c>
      <c r="C1057" s="4">
        <v>0</v>
      </c>
      <c r="D1057">
        <v>3</v>
      </c>
      <c r="E1057" s="4" t="s">
        <v>213</v>
      </c>
      <c r="F1057" s="4" t="s">
        <v>309</v>
      </c>
      <c r="G1057" s="4" t="s">
        <v>673</v>
      </c>
      <c r="H1057" s="4" t="s">
        <v>375</v>
      </c>
      <c r="I1057" s="4" t="s">
        <v>674</v>
      </c>
      <c r="J1057" s="4" t="s">
        <v>53</v>
      </c>
      <c r="K1057" s="12">
        <v>0</v>
      </c>
      <c r="L1057" s="4">
        <v>7</v>
      </c>
      <c r="N1057" s="43">
        <v>0</v>
      </c>
      <c r="O1057" s="12">
        <v>2</v>
      </c>
      <c r="P1057" s="4">
        <v>7</v>
      </c>
      <c r="R1057" s="43">
        <v>0</v>
      </c>
      <c r="S1057" t="s">
        <v>52</v>
      </c>
      <c r="U1057">
        <v>0</v>
      </c>
      <c r="V1057" s="4" t="s">
        <v>431</v>
      </c>
      <c r="W1057" s="4" t="s">
        <v>676</v>
      </c>
      <c r="X1057" s="4" t="s">
        <v>677</v>
      </c>
      <c r="Y1057" s="4" t="s">
        <v>679</v>
      </c>
      <c r="Z1057" s="4" t="s">
        <v>679</v>
      </c>
      <c r="AA1057" s="4"/>
      <c r="AB1057" s="4"/>
      <c r="AC1057" s="8" t="s">
        <v>825</v>
      </c>
    </row>
    <row r="1058" spans="1:29" x14ac:dyDescent="0.25">
      <c r="A1058" s="4">
        <v>78</v>
      </c>
      <c r="B1058" s="4" t="s">
        <v>643</v>
      </c>
      <c r="C1058" s="4">
        <v>0</v>
      </c>
      <c r="D1058">
        <v>3</v>
      </c>
      <c r="E1058" s="4" t="s">
        <v>213</v>
      </c>
      <c r="F1058" s="4" t="s">
        <v>309</v>
      </c>
      <c r="G1058" s="4" t="s">
        <v>673</v>
      </c>
      <c r="H1058" s="4" t="s">
        <v>375</v>
      </c>
      <c r="I1058" s="4" t="s">
        <v>674</v>
      </c>
      <c r="J1058" s="4" t="s">
        <v>53</v>
      </c>
      <c r="K1058" s="12">
        <v>0</v>
      </c>
      <c r="L1058" s="4">
        <v>7</v>
      </c>
      <c r="N1058" s="43">
        <v>0</v>
      </c>
      <c r="O1058" s="12">
        <v>3</v>
      </c>
      <c r="P1058" s="4">
        <v>7</v>
      </c>
      <c r="R1058" s="43">
        <v>0</v>
      </c>
      <c r="S1058" t="s">
        <v>52</v>
      </c>
      <c r="U1058">
        <v>0</v>
      </c>
      <c r="V1058" s="4" t="s">
        <v>431</v>
      </c>
      <c r="W1058" s="4" t="s">
        <v>676</v>
      </c>
      <c r="X1058" s="4" t="s">
        <v>677</v>
      </c>
      <c r="Y1058" s="4" t="s">
        <v>680</v>
      </c>
      <c r="Z1058" s="4" t="s">
        <v>680</v>
      </c>
      <c r="AA1058" s="4"/>
      <c r="AB1058" s="4"/>
      <c r="AC1058" s="8" t="s">
        <v>825</v>
      </c>
    </row>
    <row r="1059" spans="1:29" x14ac:dyDescent="0.25">
      <c r="A1059" s="4">
        <v>78</v>
      </c>
      <c r="B1059" s="4" t="s">
        <v>643</v>
      </c>
      <c r="C1059" s="4">
        <v>0</v>
      </c>
      <c r="D1059">
        <v>3</v>
      </c>
      <c r="E1059" s="4" t="s">
        <v>213</v>
      </c>
      <c r="F1059" s="4" t="s">
        <v>309</v>
      </c>
      <c r="G1059" s="4" t="s">
        <v>673</v>
      </c>
      <c r="H1059" s="4" t="s">
        <v>375</v>
      </c>
      <c r="I1059" s="4" t="s">
        <v>674</v>
      </c>
      <c r="J1059" s="4" t="s">
        <v>53</v>
      </c>
      <c r="K1059" s="12">
        <v>0</v>
      </c>
      <c r="L1059" s="4">
        <v>7</v>
      </c>
      <c r="N1059" s="43">
        <v>0</v>
      </c>
      <c r="O1059" s="12">
        <v>4</v>
      </c>
      <c r="P1059" s="4">
        <v>7</v>
      </c>
      <c r="R1059" s="43">
        <v>0</v>
      </c>
      <c r="S1059" t="s">
        <v>52</v>
      </c>
      <c r="U1059">
        <v>0</v>
      </c>
      <c r="V1059" s="4" t="s">
        <v>675</v>
      </c>
      <c r="W1059" s="4" t="s">
        <v>676</v>
      </c>
      <c r="X1059" s="4" t="s">
        <v>677</v>
      </c>
      <c r="Y1059" s="4" t="s">
        <v>681</v>
      </c>
      <c r="Z1059" s="4" t="s">
        <v>681</v>
      </c>
      <c r="AA1059" s="4"/>
      <c r="AB1059" s="4"/>
      <c r="AC1059" s="8" t="s">
        <v>825</v>
      </c>
    </row>
    <row r="1060" spans="1:29" x14ac:dyDescent="0.25">
      <c r="A1060" s="4">
        <v>78</v>
      </c>
      <c r="B1060" s="4" t="s">
        <v>643</v>
      </c>
      <c r="C1060" s="4">
        <v>0</v>
      </c>
      <c r="D1060">
        <v>3</v>
      </c>
      <c r="E1060" s="4" t="s">
        <v>213</v>
      </c>
      <c r="F1060" s="4" t="s">
        <v>309</v>
      </c>
      <c r="G1060" s="4" t="s">
        <v>673</v>
      </c>
      <c r="H1060" s="4" t="s">
        <v>375</v>
      </c>
      <c r="I1060" s="4" t="s">
        <v>674</v>
      </c>
      <c r="J1060" s="4" t="s">
        <v>53</v>
      </c>
      <c r="K1060" s="12">
        <v>0</v>
      </c>
      <c r="L1060" s="4">
        <v>7</v>
      </c>
      <c r="N1060" s="43">
        <v>0</v>
      </c>
      <c r="O1060" s="12">
        <v>5</v>
      </c>
      <c r="P1060" s="4">
        <v>7</v>
      </c>
      <c r="R1060" s="43">
        <v>0</v>
      </c>
      <c r="S1060" t="s">
        <v>52</v>
      </c>
      <c r="U1060">
        <v>0</v>
      </c>
      <c r="V1060" s="4" t="s">
        <v>431</v>
      </c>
      <c r="W1060" s="4" t="s">
        <v>676</v>
      </c>
      <c r="X1060" s="4" t="s">
        <v>677</v>
      </c>
      <c r="Y1060" s="4" t="s">
        <v>682</v>
      </c>
      <c r="Z1060" s="4" t="s">
        <v>682</v>
      </c>
      <c r="AA1060" s="4"/>
      <c r="AB1060" s="4"/>
      <c r="AC1060" s="8" t="s">
        <v>825</v>
      </c>
    </row>
    <row r="1061" spans="1:29" x14ac:dyDescent="0.25">
      <c r="A1061" s="4">
        <v>78</v>
      </c>
      <c r="B1061" s="4" t="s">
        <v>643</v>
      </c>
      <c r="C1061" s="4">
        <v>0</v>
      </c>
      <c r="D1061">
        <v>3</v>
      </c>
      <c r="E1061" s="4" t="s">
        <v>213</v>
      </c>
      <c r="F1061" s="4" t="s">
        <v>309</v>
      </c>
      <c r="G1061" s="4" t="s">
        <v>673</v>
      </c>
      <c r="H1061" s="4" t="s">
        <v>375</v>
      </c>
      <c r="I1061" s="4" t="s">
        <v>674</v>
      </c>
      <c r="J1061" s="4" t="s">
        <v>53</v>
      </c>
      <c r="K1061" s="12">
        <v>0</v>
      </c>
      <c r="L1061" s="4">
        <v>7</v>
      </c>
      <c r="N1061" s="43">
        <v>0</v>
      </c>
      <c r="O1061" s="12">
        <v>6</v>
      </c>
      <c r="P1061" s="4">
        <v>7</v>
      </c>
      <c r="R1061" s="43">
        <v>0</v>
      </c>
      <c r="S1061" t="s">
        <v>52</v>
      </c>
      <c r="U1061">
        <v>0</v>
      </c>
      <c r="V1061" s="4" t="s">
        <v>431</v>
      </c>
      <c r="W1061" s="4" t="s">
        <v>676</v>
      </c>
      <c r="X1061" s="4" t="s">
        <v>677</v>
      </c>
      <c r="Y1061" s="4" t="s">
        <v>683</v>
      </c>
      <c r="Z1061" s="4" t="s">
        <v>683</v>
      </c>
      <c r="AA1061" s="4"/>
      <c r="AB1061" s="4"/>
      <c r="AC1061" s="8" t="s">
        <v>825</v>
      </c>
    </row>
    <row r="1062" spans="1:29" x14ac:dyDescent="0.25">
      <c r="A1062"/>
      <c r="B1062"/>
      <c r="L1062" s="4"/>
      <c r="P1062" s="4"/>
      <c r="V1062" s="4"/>
      <c r="W1062" s="4"/>
      <c r="X1062" s="4"/>
      <c r="Y1062" s="4"/>
      <c r="Z1062" s="4"/>
      <c r="AA1062" s="4"/>
      <c r="AB1062" s="4"/>
    </row>
    <row r="1063" spans="1:29" x14ac:dyDescent="0.25">
      <c r="A1063" s="4">
        <v>78</v>
      </c>
      <c r="B1063" s="4" t="s">
        <v>643</v>
      </c>
      <c r="C1063" s="4">
        <v>0</v>
      </c>
      <c r="D1063">
        <v>3</v>
      </c>
      <c r="E1063" s="4" t="s">
        <v>213</v>
      </c>
      <c r="F1063" s="4" t="s">
        <v>309</v>
      </c>
      <c r="G1063" s="4" t="s">
        <v>673</v>
      </c>
      <c r="H1063" s="4" t="s">
        <v>375</v>
      </c>
      <c r="I1063" s="4" t="s">
        <v>674</v>
      </c>
      <c r="J1063" s="4" t="s">
        <v>53</v>
      </c>
      <c r="K1063" s="12">
        <v>0</v>
      </c>
      <c r="L1063" s="4">
        <v>8</v>
      </c>
      <c r="N1063" s="43">
        <v>23</v>
      </c>
      <c r="O1063" s="12">
        <v>1</v>
      </c>
      <c r="P1063" s="4">
        <v>8</v>
      </c>
      <c r="R1063" s="43">
        <v>85</v>
      </c>
      <c r="S1063">
        <v>0.05</v>
      </c>
      <c r="U1063">
        <v>1</v>
      </c>
      <c r="V1063" s="4" t="s">
        <v>675</v>
      </c>
      <c r="W1063" s="4" t="s">
        <v>684</v>
      </c>
      <c r="X1063" s="4" t="s">
        <v>685</v>
      </c>
      <c r="Y1063" s="4" t="s">
        <v>686</v>
      </c>
      <c r="Z1063" s="4" t="s">
        <v>686</v>
      </c>
      <c r="AA1063" s="4"/>
      <c r="AB1063" s="4"/>
      <c r="AC1063" s="8" t="s">
        <v>825</v>
      </c>
    </row>
    <row r="1064" spans="1:29" x14ac:dyDescent="0.25">
      <c r="A1064" s="4">
        <v>78</v>
      </c>
      <c r="B1064" s="4" t="s">
        <v>643</v>
      </c>
      <c r="C1064" s="4">
        <v>0</v>
      </c>
      <c r="D1064">
        <v>3</v>
      </c>
      <c r="E1064" s="4" t="s">
        <v>213</v>
      </c>
      <c r="F1064" s="4" t="s">
        <v>309</v>
      </c>
      <c r="G1064" s="4" t="s">
        <v>673</v>
      </c>
      <c r="H1064" s="4" t="s">
        <v>375</v>
      </c>
      <c r="I1064" s="4" t="s">
        <v>674</v>
      </c>
      <c r="J1064" s="4" t="s">
        <v>53</v>
      </c>
      <c r="K1064" s="12">
        <v>0</v>
      </c>
      <c r="L1064" s="4">
        <v>8</v>
      </c>
      <c r="N1064" s="43">
        <v>23</v>
      </c>
      <c r="O1064" s="12">
        <v>2</v>
      </c>
      <c r="P1064" s="4">
        <v>8</v>
      </c>
      <c r="R1064" s="43">
        <v>68</v>
      </c>
      <c r="S1064">
        <v>0.05</v>
      </c>
      <c r="U1064">
        <v>1</v>
      </c>
      <c r="V1064" s="4" t="s">
        <v>431</v>
      </c>
      <c r="W1064" s="4" t="s">
        <v>684</v>
      </c>
      <c r="X1064" s="4" t="s">
        <v>685</v>
      </c>
      <c r="Y1064" s="4" t="s">
        <v>687</v>
      </c>
      <c r="Z1064" s="4" t="s">
        <v>687</v>
      </c>
      <c r="AA1064" s="4"/>
      <c r="AB1064" s="4"/>
      <c r="AC1064" s="8" t="s">
        <v>825</v>
      </c>
    </row>
    <row r="1065" spans="1:29" x14ac:dyDescent="0.25">
      <c r="A1065" s="4">
        <v>78</v>
      </c>
      <c r="B1065" s="4" t="s">
        <v>643</v>
      </c>
      <c r="C1065" s="4">
        <v>0</v>
      </c>
      <c r="D1065">
        <v>3</v>
      </c>
      <c r="E1065" s="4" t="s">
        <v>213</v>
      </c>
      <c r="F1065" s="4" t="s">
        <v>309</v>
      </c>
      <c r="G1065" s="4" t="s">
        <v>673</v>
      </c>
      <c r="H1065" s="4" t="s">
        <v>375</v>
      </c>
      <c r="I1065" s="4" t="s">
        <v>674</v>
      </c>
      <c r="J1065" s="4" t="s">
        <v>53</v>
      </c>
      <c r="K1065" s="12">
        <v>0</v>
      </c>
      <c r="L1065" s="4">
        <v>8</v>
      </c>
      <c r="N1065" s="43">
        <v>23</v>
      </c>
      <c r="O1065" s="12">
        <v>3</v>
      </c>
      <c r="P1065" s="4">
        <v>8</v>
      </c>
      <c r="R1065" s="43">
        <v>28</v>
      </c>
      <c r="S1065" t="s">
        <v>52</v>
      </c>
      <c r="U1065">
        <v>0</v>
      </c>
      <c r="V1065" s="4" t="s">
        <v>431</v>
      </c>
      <c r="W1065" s="4" t="s">
        <v>684</v>
      </c>
      <c r="X1065" s="4" t="s">
        <v>685</v>
      </c>
      <c r="Y1065" s="4" t="s">
        <v>688</v>
      </c>
      <c r="Z1065" s="4" t="s">
        <v>688</v>
      </c>
      <c r="AA1065" s="4"/>
      <c r="AB1065" s="4"/>
      <c r="AC1065" s="8" t="s">
        <v>825</v>
      </c>
    </row>
    <row r="1066" spans="1:29" x14ac:dyDescent="0.25">
      <c r="A1066" s="4">
        <v>78</v>
      </c>
      <c r="B1066" s="4" t="s">
        <v>643</v>
      </c>
      <c r="C1066" s="4">
        <v>0</v>
      </c>
      <c r="D1066">
        <v>3</v>
      </c>
      <c r="E1066" s="4" t="s">
        <v>213</v>
      </c>
      <c r="F1066" s="4" t="s">
        <v>309</v>
      </c>
      <c r="G1066" s="4" t="s">
        <v>673</v>
      </c>
      <c r="H1066" s="4" t="s">
        <v>375</v>
      </c>
      <c r="I1066" s="4" t="s">
        <v>674</v>
      </c>
      <c r="J1066" s="4" t="s">
        <v>53</v>
      </c>
      <c r="K1066" s="12">
        <v>0</v>
      </c>
      <c r="L1066" s="4">
        <v>8</v>
      </c>
      <c r="N1066" s="43">
        <v>23</v>
      </c>
      <c r="O1066" s="12">
        <v>4</v>
      </c>
      <c r="P1066" s="4">
        <v>8</v>
      </c>
      <c r="R1066" s="43">
        <v>75</v>
      </c>
      <c r="S1066">
        <v>0.05</v>
      </c>
      <c r="U1066">
        <v>1</v>
      </c>
      <c r="V1066" s="4" t="s">
        <v>675</v>
      </c>
      <c r="W1066" s="4" t="s">
        <v>684</v>
      </c>
      <c r="X1066" s="4" t="s">
        <v>685</v>
      </c>
      <c r="Y1066" s="4" t="s">
        <v>689</v>
      </c>
      <c r="Z1066" s="4" t="s">
        <v>689</v>
      </c>
      <c r="AA1066" s="4"/>
      <c r="AB1066" s="4"/>
      <c r="AC1066" s="8" t="s">
        <v>825</v>
      </c>
    </row>
    <row r="1067" spans="1:29" x14ac:dyDescent="0.25">
      <c r="A1067" s="4">
        <v>78</v>
      </c>
      <c r="B1067" s="4" t="s">
        <v>643</v>
      </c>
      <c r="C1067" s="4">
        <v>0</v>
      </c>
      <c r="D1067">
        <v>3</v>
      </c>
      <c r="E1067" s="4" t="s">
        <v>213</v>
      </c>
      <c r="F1067" s="4" t="s">
        <v>309</v>
      </c>
      <c r="G1067" s="4" t="s">
        <v>673</v>
      </c>
      <c r="H1067" s="4" t="s">
        <v>375</v>
      </c>
      <c r="I1067" s="4" t="s">
        <v>674</v>
      </c>
      <c r="J1067" s="4" t="s">
        <v>53</v>
      </c>
      <c r="K1067" s="12">
        <v>0</v>
      </c>
      <c r="L1067" s="4">
        <v>8</v>
      </c>
      <c r="N1067" s="43">
        <v>23</v>
      </c>
      <c r="O1067" s="12">
        <v>5</v>
      </c>
      <c r="P1067" s="4">
        <v>8</v>
      </c>
      <c r="R1067" s="43">
        <v>50</v>
      </c>
      <c r="S1067">
        <v>0.05</v>
      </c>
      <c r="U1067">
        <v>1</v>
      </c>
      <c r="V1067" s="4" t="s">
        <v>431</v>
      </c>
      <c r="W1067" s="4" t="s">
        <v>684</v>
      </c>
      <c r="X1067" s="4" t="s">
        <v>685</v>
      </c>
      <c r="Y1067" s="4" t="s">
        <v>690</v>
      </c>
      <c r="Z1067" s="4" t="s">
        <v>690</v>
      </c>
      <c r="AA1067" s="4"/>
      <c r="AB1067" s="4"/>
      <c r="AC1067" s="8" t="s">
        <v>825</v>
      </c>
    </row>
    <row r="1068" spans="1:29" x14ac:dyDescent="0.25">
      <c r="A1068" s="4">
        <v>78</v>
      </c>
      <c r="B1068" s="4" t="s">
        <v>643</v>
      </c>
      <c r="C1068" s="4">
        <v>0</v>
      </c>
      <c r="D1068">
        <v>3</v>
      </c>
      <c r="E1068" s="4" t="s">
        <v>213</v>
      </c>
      <c r="F1068" s="4" t="s">
        <v>309</v>
      </c>
      <c r="G1068" s="4" t="s">
        <v>673</v>
      </c>
      <c r="H1068" s="4" t="s">
        <v>375</v>
      </c>
      <c r="I1068" s="4" t="s">
        <v>674</v>
      </c>
      <c r="J1068" s="4" t="s">
        <v>53</v>
      </c>
      <c r="K1068" s="12">
        <v>0</v>
      </c>
      <c r="L1068" s="4">
        <v>8</v>
      </c>
      <c r="N1068" s="43">
        <v>23</v>
      </c>
      <c r="O1068" s="12">
        <v>6</v>
      </c>
      <c r="P1068" s="4">
        <v>8</v>
      </c>
      <c r="R1068" s="43">
        <v>33</v>
      </c>
      <c r="S1068" t="s">
        <v>52</v>
      </c>
      <c r="U1068">
        <v>0</v>
      </c>
      <c r="V1068" s="4" t="s">
        <v>431</v>
      </c>
      <c r="W1068" s="4" t="s">
        <v>684</v>
      </c>
      <c r="X1068" s="4" t="s">
        <v>685</v>
      </c>
      <c r="Y1068" s="4" t="s">
        <v>691</v>
      </c>
      <c r="Z1068" s="4" t="s">
        <v>691</v>
      </c>
      <c r="AA1068" s="4"/>
      <c r="AB1068" s="4"/>
      <c r="AC1068" s="8" t="s">
        <v>825</v>
      </c>
    </row>
    <row r="1069" spans="1:29" x14ac:dyDescent="0.25">
      <c r="A1069"/>
      <c r="B1069"/>
      <c r="L1069" s="4"/>
      <c r="P1069" s="4"/>
      <c r="V1069" s="4"/>
      <c r="W1069" s="4"/>
      <c r="X1069" s="4"/>
      <c r="Y1069" s="4"/>
      <c r="Z1069" s="4"/>
      <c r="AA1069" s="4"/>
      <c r="AB1069" s="4"/>
    </row>
    <row r="1070" spans="1:29" x14ac:dyDescent="0.25">
      <c r="A1070" s="4">
        <v>78</v>
      </c>
      <c r="B1070" s="4" t="s">
        <v>643</v>
      </c>
      <c r="C1070" s="4">
        <v>0</v>
      </c>
      <c r="D1070">
        <v>3</v>
      </c>
      <c r="E1070" s="4" t="s">
        <v>213</v>
      </c>
      <c r="F1070" s="4" t="s">
        <v>309</v>
      </c>
      <c r="G1070" s="4" t="s">
        <v>673</v>
      </c>
      <c r="H1070" s="4" t="s">
        <v>375</v>
      </c>
      <c r="I1070" s="4" t="s">
        <v>674</v>
      </c>
      <c r="J1070" s="4" t="s">
        <v>53</v>
      </c>
      <c r="K1070" s="12">
        <v>0</v>
      </c>
      <c r="L1070" s="4">
        <v>9</v>
      </c>
      <c r="N1070" s="43">
        <v>27</v>
      </c>
      <c r="O1070" s="12">
        <v>1</v>
      </c>
      <c r="P1070" s="4">
        <v>9</v>
      </c>
      <c r="R1070" s="43">
        <v>90</v>
      </c>
      <c r="S1070">
        <v>0.05</v>
      </c>
      <c r="U1070">
        <v>1</v>
      </c>
      <c r="V1070" s="4" t="s">
        <v>675</v>
      </c>
      <c r="W1070" s="4" t="s">
        <v>692</v>
      </c>
      <c r="X1070" s="4" t="s">
        <v>693</v>
      </c>
      <c r="Y1070" s="4" t="s">
        <v>694</v>
      </c>
      <c r="Z1070" s="4" t="s">
        <v>694</v>
      </c>
      <c r="AA1070" s="4"/>
      <c r="AB1070" s="4"/>
      <c r="AC1070" s="8" t="s">
        <v>825</v>
      </c>
    </row>
    <row r="1071" spans="1:29" x14ac:dyDescent="0.25">
      <c r="A1071" s="4">
        <v>78</v>
      </c>
      <c r="B1071" s="4" t="s">
        <v>643</v>
      </c>
      <c r="C1071" s="4">
        <v>0</v>
      </c>
      <c r="D1071">
        <v>3</v>
      </c>
      <c r="E1071" s="4" t="s">
        <v>213</v>
      </c>
      <c r="F1071" s="4" t="s">
        <v>309</v>
      </c>
      <c r="G1071" s="4" t="s">
        <v>673</v>
      </c>
      <c r="H1071" s="4" t="s">
        <v>375</v>
      </c>
      <c r="I1071" s="4" t="s">
        <v>674</v>
      </c>
      <c r="J1071" s="4" t="s">
        <v>53</v>
      </c>
      <c r="K1071" s="12">
        <v>0</v>
      </c>
      <c r="L1071" s="4">
        <v>9</v>
      </c>
      <c r="N1071" s="43">
        <v>27</v>
      </c>
      <c r="O1071" s="12">
        <v>2</v>
      </c>
      <c r="P1071" s="4">
        <v>9</v>
      </c>
      <c r="R1071" s="43">
        <v>73</v>
      </c>
      <c r="S1071">
        <v>0.05</v>
      </c>
      <c r="U1071">
        <v>1</v>
      </c>
      <c r="V1071" s="4" t="s">
        <v>431</v>
      </c>
      <c r="W1071" s="4" t="s">
        <v>692</v>
      </c>
      <c r="X1071" s="4" t="s">
        <v>693</v>
      </c>
      <c r="Y1071" s="4" t="s">
        <v>695</v>
      </c>
      <c r="Z1071" s="4" t="s">
        <v>695</v>
      </c>
      <c r="AA1071" s="4"/>
      <c r="AB1071" s="4"/>
      <c r="AC1071" s="8" t="s">
        <v>825</v>
      </c>
    </row>
    <row r="1072" spans="1:29" x14ac:dyDescent="0.25">
      <c r="A1072" s="4">
        <v>78</v>
      </c>
      <c r="B1072" s="4" t="s">
        <v>643</v>
      </c>
      <c r="C1072" s="4">
        <v>0</v>
      </c>
      <c r="D1072">
        <v>3</v>
      </c>
      <c r="E1072" s="4" t="s">
        <v>213</v>
      </c>
      <c r="F1072" s="4" t="s">
        <v>309</v>
      </c>
      <c r="G1072" s="4" t="s">
        <v>673</v>
      </c>
      <c r="H1072" s="4" t="s">
        <v>375</v>
      </c>
      <c r="I1072" s="4" t="s">
        <v>674</v>
      </c>
      <c r="J1072" s="4" t="s">
        <v>53</v>
      </c>
      <c r="K1072" s="12">
        <v>0</v>
      </c>
      <c r="L1072" s="4">
        <v>9</v>
      </c>
      <c r="N1072" s="43">
        <v>27</v>
      </c>
      <c r="O1072" s="12">
        <v>3</v>
      </c>
      <c r="P1072" s="4">
        <v>9</v>
      </c>
      <c r="R1072" s="43">
        <v>38</v>
      </c>
      <c r="S1072" t="s">
        <v>52</v>
      </c>
      <c r="U1072">
        <v>0</v>
      </c>
      <c r="V1072" s="4" t="s">
        <v>431</v>
      </c>
      <c r="W1072" s="4" t="s">
        <v>692</v>
      </c>
      <c r="X1072" s="4" t="s">
        <v>693</v>
      </c>
      <c r="Y1072" s="4" t="s">
        <v>696</v>
      </c>
      <c r="Z1072" s="4" t="s">
        <v>696</v>
      </c>
      <c r="AA1072" s="4"/>
      <c r="AB1072" s="4"/>
      <c r="AC1072" s="8" t="s">
        <v>825</v>
      </c>
    </row>
    <row r="1073" spans="1:29" x14ac:dyDescent="0.25">
      <c r="A1073" s="4">
        <v>78</v>
      </c>
      <c r="B1073" s="4" t="s">
        <v>643</v>
      </c>
      <c r="C1073" s="4">
        <v>0</v>
      </c>
      <c r="D1073">
        <v>3</v>
      </c>
      <c r="E1073" s="4" t="s">
        <v>213</v>
      </c>
      <c r="F1073" s="4" t="s">
        <v>309</v>
      </c>
      <c r="G1073" s="4" t="s">
        <v>673</v>
      </c>
      <c r="H1073" s="4" t="s">
        <v>375</v>
      </c>
      <c r="I1073" s="4" t="s">
        <v>674</v>
      </c>
      <c r="J1073" s="4" t="s">
        <v>53</v>
      </c>
      <c r="K1073" s="12">
        <v>0</v>
      </c>
      <c r="L1073" s="4">
        <v>9</v>
      </c>
      <c r="N1073" s="43">
        <v>27</v>
      </c>
      <c r="O1073" s="12">
        <v>4</v>
      </c>
      <c r="P1073" s="4">
        <v>9</v>
      </c>
      <c r="R1073" s="43">
        <v>79</v>
      </c>
      <c r="S1073">
        <v>0.05</v>
      </c>
      <c r="U1073">
        <v>1</v>
      </c>
      <c r="V1073" s="4" t="s">
        <v>675</v>
      </c>
      <c r="W1073" s="4" t="s">
        <v>692</v>
      </c>
      <c r="X1073" s="4" t="s">
        <v>693</v>
      </c>
      <c r="Y1073" s="4" t="s">
        <v>697</v>
      </c>
      <c r="Z1073" s="4" t="s">
        <v>697</v>
      </c>
      <c r="AA1073" s="4"/>
      <c r="AB1073" s="4"/>
      <c r="AC1073" s="8" t="s">
        <v>825</v>
      </c>
    </row>
    <row r="1074" spans="1:29" x14ac:dyDescent="0.25">
      <c r="A1074" s="4">
        <v>78</v>
      </c>
      <c r="B1074" s="4" t="s">
        <v>643</v>
      </c>
      <c r="C1074" s="4">
        <v>0</v>
      </c>
      <c r="D1074">
        <v>3</v>
      </c>
      <c r="E1074" s="4" t="s">
        <v>213</v>
      </c>
      <c r="F1074" s="4" t="s">
        <v>309</v>
      </c>
      <c r="G1074" s="4" t="s">
        <v>673</v>
      </c>
      <c r="H1074" s="4" t="s">
        <v>375</v>
      </c>
      <c r="I1074" s="4" t="s">
        <v>674</v>
      </c>
      <c r="J1074" s="4" t="s">
        <v>53</v>
      </c>
      <c r="K1074" s="12">
        <v>0</v>
      </c>
      <c r="L1074" s="4">
        <v>9</v>
      </c>
      <c r="N1074" s="43">
        <v>27</v>
      </c>
      <c r="O1074" s="12">
        <v>5</v>
      </c>
      <c r="P1074" s="4">
        <v>9</v>
      </c>
      <c r="R1074" s="43">
        <v>56</v>
      </c>
      <c r="S1074">
        <v>0.05</v>
      </c>
      <c r="U1074">
        <v>1</v>
      </c>
      <c r="V1074" s="4" t="s">
        <v>431</v>
      </c>
      <c r="W1074" s="4" t="s">
        <v>692</v>
      </c>
      <c r="X1074" s="4" t="s">
        <v>693</v>
      </c>
      <c r="Y1074" s="4" t="s">
        <v>698</v>
      </c>
      <c r="Z1074" s="4" t="s">
        <v>698</v>
      </c>
      <c r="AA1074" s="4"/>
      <c r="AB1074" s="4"/>
      <c r="AC1074" s="8" t="s">
        <v>825</v>
      </c>
    </row>
    <row r="1075" spans="1:29" x14ac:dyDescent="0.25">
      <c r="A1075" s="4">
        <v>78</v>
      </c>
      <c r="B1075" s="4" t="s">
        <v>643</v>
      </c>
      <c r="C1075" s="4">
        <v>0</v>
      </c>
      <c r="D1075">
        <v>3</v>
      </c>
      <c r="E1075" s="4" t="s">
        <v>213</v>
      </c>
      <c r="F1075" s="4" t="s">
        <v>309</v>
      </c>
      <c r="G1075" s="4" t="s">
        <v>673</v>
      </c>
      <c r="H1075" s="4" t="s">
        <v>375</v>
      </c>
      <c r="I1075" s="4" t="s">
        <v>674</v>
      </c>
      <c r="J1075" s="4" t="s">
        <v>53</v>
      </c>
      <c r="K1075" s="12">
        <v>0</v>
      </c>
      <c r="L1075" s="4">
        <v>9</v>
      </c>
      <c r="N1075" s="43">
        <v>27</v>
      </c>
      <c r="O1075" s="12">
        <v>6</v>
      </c>
      <c r="P1075" s="4">
        <v>9</v>
      </c>
      <c r="R1075" s="43">
        <v>40</v>
      </c>
      <c r="S1075">
        <v>0.05</v>
      </c>
      <c r="U1075">
        <v>1</v>
      </c>
      <c r="V1075" s="4" t="s">
        <v>431</v>
      </c>
      <c r="W1075" s="4" t="s">
        <v>692</v>
      </c>
      <c r="X1075" s="4" t="s">
        <v>693</v>
      </c>
      <c r="Y1075" s="4" t="s">
        <v>699</v>
      </c>
      <c r="Z1075" s="4" t="s">
        <v>699</v>
      </c>
      <c r="AA1075" s="4"/>
      <c r="AB1075" s="4"/>
      <c r="AC1075" s="8" t="s">
        <v>825</v>
      </c>
    </row>
    <row r="1076" spans="1:29" x14ac:dyDescent="0.25">
      <c r="A1076"/>
      <c r="B1076"/>
    </row>
    <row r="1077" spans="1:29" x14ac:dyDescent="0.25">
      <c r="A1077" s="4">
        <v>78</v>
      </c>
      <c r="B1077" s="4" t="s">
        <v>643</v>
      </c>
      <c r="C1077" s="4">
        <v>0</v>
      </c>
      <c r="D1077" s="4">
        <v>1</v>
      </c>
      <c r="E1077" s="4" t="s">
        <v>213</v>
      </c>
      <c r="F1077" s="4" t="s">
        <v>309</v>
      </c>
      <c r="G1077" s="4" t="s">
        <v>700</v>
      </c>
      <c r="H1077" s="4" t="s">
        <v>701</v>
      </c>
      <c r="I1077" s="4" t="s">
        <v>674</v>
      </c>
      <c r="J1077" s="4" t="s">
        <v>53</v>
      </c>
      <c r="K1077" s="12">
        <v>0</v>
      </c>
      <c r="L1077" s="4">
        <v>7</v>
      </c>
      <c r="N1077" s="43">
        <v>105</v>
      </c>
      <c r="O1077" s="12">
        <v>1</v>
      </c>
      <c r="P1077" s="4">
        <v>7</v>
      </c>
      <c r="R1077" s="43">
        <v>107</v>
      </c>
      <c r="S1077" t="s">
        <v>52</v>
      </c>
      <c r="U1077">
        <v>0</v>
      </c>
      <c r="V1077" s="4" t="s">
        <v>675</v>
      </c>
      <c r="W1077" s="4" t="s">
        <v>676</v>
      </c>
      <c r="X1077" s="4" t="s">
        <v>677</v>
      </c>
      <c r="Y1077" s="4" t="s">
        <v>678</v>
      </c>
      <c r="Z1077" s="4" t="s">
        <v>678</v>
      </c>
      <c r="AA1077" s="4"/>
      <c r="AB1077" s="4"/>
      <c r="AC1077" s="8" t="s">
        <v>825</v>
      </c>
    </row>
    <row r="1078" spans="1:29" x14ac:dyDescent="0.25">
      <c r="A1078" s="4">
        <v>78</v>
      </c>
      <c r="B1078" s="4" t="s">
        <v>643</v>
      </c>
      <c r="C1078" s="4">
        <v>0</v>
      </c>
      <c r="D1078" s="4">
        <v>1</v>
      </c>
      <c r="E1078" s="4" t="s">
        <v>213</v>
      </c>
      <c r="F1078" s="4" t="s">
        <v>309</v>
      </c>
      <c r="G1078" s="4" t="s">
        <v>700</v>
      </c>
      <c r="H1078" s="4" t="s">
        <v>701</v>
      </c>
      <c r="I1078" s="4" t="s">
        <v>674</v>
      </c>
      <c r="J1078" s="4" t="s">
        <v>53</v>
      </c>
      <c r="K1078" s="12">
        <v>0</v>
      </c>
      <c r="L1078" s="4">
        <v>7</v>
      </c>
      <c r="N1078" s="43">
        <v>105</v>
      </c>
      <c r="O1078" s="12">
        <v>2</v>
      </c>
      <c r="P1078" s="4">
        <v>7</v>
      </c>
      <c r="R1078" s="43">
        <v>112</v>
      </c>
      <c r="S1078" t="s">
        <v>52</v>
      </c>
      <c r="U1078">
        <v>0</v>
      </c>
      <c r="V1078" s="4" t="s">
        <v>431</v>
      </c>
      <c r="W1078" s="4" t="s">
        <v>676</v>
      </c>
      <c r="X1078" s="4" t="s">
        <v>677</v>
      </c>
      <c r="Y1078" s="4" t="s">
        <v>679</v>
      </c>
      <c r="Z1078" s="4" t="s">
        <v>679</v>
      </c>
      <c r="AA1078" s="4"/>
      <c r="AB1078" s="4"/>
      <c r="AC1078" s="8" t="s">
        <v>825</v>
      </c>
    </row>
    <row r="1079" spans="1:29" x14ac:dyDescent="0.25">
      <c r="A1079" s="4">
        <v>78</v>
      </c>
      <c r="B1079" s="4" t="s">
        <v>643</v>
      </c>
      <c r="C1079" s="4">
        <v>0</v>
      </c>
      <c r="D1079" s="4">
        <v>1</v>
      </c>
      <c r="E1079" s="4" t="s">
        <v>213</v>
      </c>
      <c r="F1079" s="4" t="s">
        <v>309</v>
      </c>
      <c r="G1079" s="4" t="s">
        <v>700</v>
      </c>
      <c r="H1079" s="4" t="s">
        <v>701</v>
      </c>
      <c r="I1079" s="4" t="s">
        <v>674</v>
      </c>
      <c r="J1079" s="4" t="s">
        <v>53</v>
      </c>
      <c r="K1079" s="12">
        <v>0</v>
      </c>
      <c r="L1079" s="4">
        <v>7</v>
      </c>
      <c r="N1079" s="43">
        <v>105</v>
      </c>
      <c r="O1079" s="12">
        <v>3</v>
      </c>
      <c r="P1079" s="4">
        <v>7</v>
      </c>
      <c r="R1079" s="43">
        <v>108</v>
      </c>
      <c r="S1079" t="s">
        <v>52</v>
      </c>
      <c r="U1079">
        <v>0</v>
      </c>
      <c r="V1079" s="4" t="s">
        <v>431</v>
      </c>
      <c r="W1079" s="4" t="s">
        <v>676</v>
      </c>
      <c r="X1079" s="4" t="s">
        <v>677</v>
      </c>
      <c r="Y1079" s="4" t="s">
        <v>680</v>
      </c>
      <c r="Z1079" s="4" t="s">
        <v>680</v>
      </c>
      <c r="AA1079" s="4"/>
      <c r="AB1079" s="4"/>
      <c r="AC1079" s="8" t="s">
        <v>825</v>
      </c>
    </row>
    <row r="1080" spans="1:29" x14ac:dyDescent="0.25">
      <c r="A1080" s="4">
        <v>78</v>
      </c>
      <c r="B1080" s="4" t="s">
        <v>643</v>
      </c>
      <c r="C1080" s="4">
        <v>0</v>
      </c>
      <c r="D1080" s="4">
        <v>1</v>
      </c>
      <c r="E1080" s="4" t="s">
        <v>213</v>
      </c>
      <c r="F1080" s="4" t="s">
        <v>309</v>
      </c>
      <c r="G1080" s="4" t="s">
        <v>700</v>
      </c>
      <c r="H1080" s="4" t="s">
        <v>701</v>
      </c>
      <c r="I1080" s="4" t="s">
        <v>674</v>
      </c>
      <c r="J1080" s="4" t="s">
        <v>53</v>
      </c>
      <c r="K1080" s="12">
        <v>0</v>
      </c>
      <c r="L1080" s="4">
        <v>7</v>
      </c>
      <c r="N1080" s="43">
        <v>105</v>
      </c>
      <c r="O1080" s="12">
        <v>4</v>
      </c>
      <c r="P1080" s="4">
        <v>7</v>
      </c>
      <c r="R1080" s="43">
        <v>107</v>
      </c>
      <c r="S1080" t="s">
        <v>52</v>
      </c>
      <c r="U1080">
        <v>0</v>
      </c>
      <c r="V1080" s="4" t="s">
        <v>675</v>
      </c>
      <c r="W1080" s="4" t="s">
        <v>676</v>
      </c>
      <c r="X1080" s="4" t="s">
        <v>677</v>
      </c>
      <c r="Y1080" s="4" t="s">
        <v>681</v>
      </c>
      <c r="Z1080" s="4" t="s">
        <v>681</v>
      </c>
      <c r="AA1080" s="4"/>
      <c r="AB1080" s="4"/>
      <c r="AC1080" s="8" t="s">
        <v>825</v>
      </c>
    </row>
    <row r="1081" spans="1:29" x14ac:dyDescent="0.25">
      <c r="A1081" s="4">
        <v>78</v>
      </c>
      <c r="B1081" s="4" t="s">
        <v>643</v>
      </c>
      <c r="C1081" s="4">
        <v>0</v>
      </c>
      <c r="D1081" s="4">
        <v>1</v>
      </c>
      <c r="E1081" s="4" t="s">
        <v>213</v>
      </c>
      <c r="F1081" s="4" t="s">
        <v>309</v>
      </c>
      <c r="G1081" s="4" t="s">
        <v>700</v>
      </c>
      <c r="H1081" s="4" t="s">
        <v>701</v>
      </c>
      <c r="I1081" s="4" t="s">
        <v>674</v>
      </c>
      <c r="J1081" s="4" t="s">
        <v>53</v>
      </c>
      <c r="K1081" s="12">
        <v>0</v>
      </c>
      <c r="L1081" s="4">
        <v>7</v>
      </c>
      <c r="N1081" s="43">
        <v>105</v>
      </c>
      <c r="O1081" s="12">
        <v>5</v>
      </c>
      <c r="P1081" s="4">
        <v>7</v>
      </c>
      <c r="R1081" s="43">
        <v>106</v>
      </c>
      <c r="S1081" t="s">
        <v>52</v>
      </c>
      <c r="U1081">
        <v>0</v>
      </c>
      <c r="V1081" s="4" t="s">
        <v>431</v>
      </c>
      <c r="W1081" s="4" t="s">
        <v>676</v>
      </c>
      <c r="X1081" s="4" t="s">
        <v>677</v>
      </c>
      <c r="Y1081" s="4" t="s">
        <v>682</v>
      </c>
      <c r="Z1081" s="4" t="s">
        <v>682</v>
      </c>
      <c r="AA1081" s="4"/>
      <c r="AB1081" s="4"/>
      <c r="AC1081" s="8" t="s">
        <v>825</v>
      </c>
    </row>
    <row r="1082" spans="1:29" x14ac:dyDescent="0.25">
      <c r="A1082" s="4">
        <v>78</v>
      </c>
      <c r="B1082" s="4" t="s">
        <v>643</v>
      </c>
      <c r="C1082" s="4">
        <v>0</v>
      </c>
      <c r="D1082" s="4">
        <v>1</v>
      </c>
      <c r="E1082" s="4" t="s">
        <v>213</v>
      </c>
      <c r="F1082" s="4" t="s">
        <v>309</v>
      </c>
      <c r="G1082" s="4" t="s">
        <v>700</v>
      </c>
      <c r="H1082" s="4" t="s">
        <v>701</v>
      </c>
      <c r="I1082" s="4" t="s">
        <v>674</v>
      </c>
      <c r="J1082" s="4" t="s">
        <v>53</v>
      </c>
      <c r="K1082" s="12">
        <v>0</v>
      </c>
      <c r="L1082" s="4">
        <v>7</v>
      </c>
      <c r="N1082" s="43">
        <v>105</v>
      </c>
      <c r="O1082" s="12">
        <v>6</v>
      </c>
      <c r="P1082" s="4">
        <v>7</v>
      </c>
      <c r="R1082" s="43">
        <v>107</v>
      </c>
      <c r="S1082" t="s">
        <v>52</v>
      </c>
      <c r="U1082">
        <v>0</v>
      </c>
      <c r="V1082" s="4" t="s">
        <v>431</v>
      </c>
      <c r="W1082" s="4" t="s">
        <v>676</v>
      </c>
      <c r="X1082" s="4" t="s">
        <v>677</v>
      </c>
      <c r="Y1082" s="4" t="s">
        <v>683</v>
      </c>
      <c r="Z1082" s="4" t="s">
        <v>683</v>
      </c>
      <c r="AA1082" s="4"/>
      <c r="AB1082" s="4"/>
      <c r="AC1082" s="8" t="s">
        <v>825</v>
      </c>
    </row>
    <row r="1083" spans="1:29" x14ac:dyDescent="0.25">
      <c r="A1083" s="4"/>
      <c r="B1083" s="4"/>
      <c r="C1083" s="4"/>
      <c r="D1083" s="4"/>
      <c r="E1083" s="4"/>
      <c r="F1083" s="4"/>
      <c r="G1083" s="4"/>
      <c r="H1083" s="4"/>
      <c r="I1083" s="4"/>
      <c r="J1083" s="4"/>
      <c r="L1083" s="4"/>
      <c r="P1083" s="4"/>
      <c r="V1083" s="4"/>
      <c r="W1083" s="4"/>
      <c r="X1083" s="4"/>
      <c r="Y1083" s="4"/>
      <c r="Z1083" s="4"/>
      <c r="AA1083" s="4"/>
      <c r="AB1083" s="4"/>
    </row>
    <row r="1084" spans="1:29" x14ac:dyDescent="0.25">
      <c r="A1084" s="4">
        <v>78</v>
      </c>
      <c r="B1084" s="4" t="s">
        <v>643</v>
      </c>
      <c r="C1084" s="4">
        <v>0</v>
      </c>
      <c r="D1084" s="4">
        <v>1</v>
      </c>
      <c r="E1084" s="4" t="s">
        <v>213</v>
      </c>
      <c r="F1084" s="4" t="s">
        <v>309</v>
      </c>
      <c r="G1084" s="4" t="s">
        <v>700</v>
      </c>
      <c r="H1084" s="4" t="s">
        <v>701</v>
      </c>
      <c r="I1084" s="4" t="s">
        <v>674</v>
      </c>
      <c r="J1084" s="4" t="s">
        <v>53</v>
      </c>
      <c r="K1084" s="12">
        <v>0</v>
      </c>
      <c r="L1084" s="4">
        <v>8</v>
      </c>
      <c r="N1084" s="43">
        <v>112</v>
      </c>
      <c r="O1084" s="12">
        <v>1</v>
      </c>
      <c r="P1084" s="4">
        <v>8</v>
      </c>
      <c r="R1084" s="43">
        <v>105</v>
      </c>
      <c r="S1084" t="s">
        <v>52</v>
      </c>
      <c r="U1084">
        <v>0</v>
      </c>
      <c r="V1084" s="4" t="s">
        <v>675</v>
      </c>
      <c r="W1084" s="4" t="s">
        <v>684</v>
      </c>
      <c r="X1084" s="4" t="s">
        <v>685</v>
      </c>
      <c r="Y1084" s="4" t="s">
        <v>686</v>
      </c>
      <c r="Z1084" s="4" t="s">
        <v>686</v>
      </c>
      <c r="AA1084" s="4"/>
      <c r="AB1084" s="4"/>
      <c r="AC1084" s="8" t="s">
        <v>825</v>
      </c>
    </row>
    <row r="1085" spans="1:29" x14ac:dyDescent="0.25">
      <c r="A1085" s="4">
        <v>78</v>
      </c>
      <c r="B1085" s="4" t="s">
        <v>643</v>
      </c>
      <c r="C1085" s="4">
        <v>0</v>
      </c>
      <c r="D1085" s="4">
        <v>1</v>
      </c>
      <c r="E1085" s="4" t="s">
        <v>213</v>
      </c>
      <c r="F1085" s="4" t="s">
        <v>309</v>
      </c>
      <c r="G1085" s="4" t="s">
        <v>700</v>
      </c>
      <c r="H1085" s="4" t="s">
        <v>701</v>
      </c>
      <c r="I1085" s="4" t="s">
        <v>674</v>
      </c>
      <c r="J1085" s="4" t="s">
        <v>53</v>
      </c>
      <c r="K1085" s="12">
        <v>0</v>
      </c>
      <c r="L1085" s="4">
        <v>8</v>
      </c>
      <c r="N1085" s="43">
        <v>112</v>
      </c>
      <c r="O1085" s="12">
        <v>2</v>
      </c>
      <c r="P1085" s="4">
        <v>8</v>
      </c>
      <c r="R1085" s="43">
        <v>108</v>
      </c>
      <c r="S1085" t="s">
        <v>52</v>
      </c>
      <c r="U1085">
        <v>0</v>
      </c>
      <c r="V1085" s="4" t="s">
        <v>431</v>
      </c>
      <c r="W1085" s="4" t="s">
        <v>684</v>
      </c>
      <c r="X1085" s="4" t="s">
        <v>685</v>
      </c>
      <c r="Y1085" s="4" t="s">
        <v>687</v>
      </c>
      <c r="Z1085" s="4" t="s">
        <v>687</v>
      </c>
      <c r="AA1085" s="4"/>
      <c r="AB1085" s="4"/>
      <c r="AC1085" s="8" t="s">
        <v>825</v>
      </c>
    </row>
    <row r="1086" spans="1:29" x14ac:dyDescent="0.25">
      <c r="A1086" s="4">
        <v>78</v>
      </c>
      <c r="B1086" s="4" t="s">
        <v>643</v>
      </c>
      <c r="C1086" s="4">
        <v>0</v>
      </c>
      <c r="D1086" s="4">
        <v>1</v>
      </c>
      <c r="E1086" s="4" t="s">
        <v>213</v>
      </c>
      <c r="F1086" s="4" t="s">
        <v>309</v>
      </c>
      <c r="G1086" s="4" t="s">
        <v>700</v>
      </c>
      <c r="H1086" s="4" t="s">
        <v>701</v>
      </c>
      <c r="I1086" s="4" t="s">
        <v>674</v>
      </c>
      <c r="J1086" s="4" t="s">
        <v>53</v>
      </c>
      <c r="K1086" s="12">
        <v>0</v>
      </c>
      <c r="L1086" s="4">
        <v>8</v>
      </c>
      <c r="N1086" s="43">
        <v>112</v>
      </c>
      <c r="O1086" s="12">
        <v>3</v>
      </c>
      <c r="P1086" s="4">
        <v>8</v>
      </c>
      <c r="R1086" s="43">
        <v>107</v>
      </c>
      <c r="S1086" t="s">
        <v>52</v>
      </c>
      <c r="U1086">
        <v>0</v>
      </c>
      <c r="V1086" s="4" t="s">
        <v>431</v>
      </c>
      <c r="W1086" s="4" t="s">
        <v>684</v>
      </c>
      <c r="X1086" s="4" t="s">
        <v>685</v>
      </c>
      <c r="Y1086" s="4" t="s">
        <v>688</v>
      </c>
      <c r="Z1086" s="4" t="s">
        <v>688</v>
      </c>
      <c r="AA1086" s="4"/>
      <c r="AB1086" s="4"/>
      <c r="AC1086" s="8" t="s">
        <v>825</v>
      </c>
    </row>
    <row r="1087" spans="1:29" x14ac:dyDescent="0.25">
      <c r="A1087" s="4">
        <v>78</v>
      </c>
      <c r="B1087" s="4" t="s">
        <v>643</v>
      </c>
      <c r="C1087" s="4">
        <v>0</v>
      </c>
      <c r="D1087" s="4">
        <v>1</v>
      </c>
      <c r="E1087" s="4" t="s">
        <v>213</v>
      </c>
      <c r="F1087" s="4" t="s">
        <v>309</v>
      </c>
      <c r="G1087" s="4" t="s">
        <v>700</v>
      </c>
      <c r="H1087" s="4" t="s">
        <v>701</v>
      </c>
      <c r="I1087" s="4" t="s">
        <v>674</v>
      </c>
      <c r="J1087" s="4" t="s">
        <v>53</v>
      </c>
      <c r="K1087" s="12">
        <v>0</v>
      </c>
      <c r="L1087" s="4">
        <v>8</v>
      </c>
      <c r="N1087" s="43">
        <v>112</v>
      </c>
      <c r="O1087" s="12">
        <v>4</v>
      </c>
      <c r="P1087" s="4">
        <v>8</v>
      </c>
      <c r="R1087" s="43">
        <v>105</v>
      </c>
      <c r="S1087" t="s">
        <v>52</v>
      </c>
      <c r="U1087">
        <v>0</v>
      </c>
      <c r="V1087" s="4" t="s">
        <v>675</v>
      </c>
      <c r="W1087" s="4" t="s">
        <v>684</v>
      </c>
      <c r="X1087" s="4" t="s">
        <v>685</v>
      </c>
      <c r="Y1087" s="4" t="s">
        <v>689</v>
      </c>
      <c r="Z1087" s="4" t="s">
        <v>689</v>
      </c>
      <c r="AA1087" s="4"/>
      <c r="AB1087" s="4"/>
      <c r="AC1087" s="8" t="s">
        <v>825</v>
      </c>
    </row>
    <row r="1088" spans="1:29" x14ac:dyDescent="0.25">
      <c r="A1088" s="4">
        <v>78</v>
      </c>
      <c r="B1088" s="4" t="s">
        <v>643</v>
      </c>
      <c r="C1088" s="4">
        <v>0</v>
      </c>
      <c r="D1088" s="4">
        <v>1</v>
      </c>
      <c r="E1088" s="4" t="s">
        <v>213</v>
      </c>
      <c r="F1088" s="4" t="s">
        <v>309</v>
      </c>
      <c r="G1088" s="4" t="s">
        <v>700</v>
      </c>
      <c r="H1088" s="4" t="s">
        <v>701</v>
      </c>
      <c r="I1088" s="4" t="s">
        <v>674</v>
      </c>
      <c r="J1088" s="4" t="s">
        <v>53</v>
      </c>
      <c r="K1088" s="12">
        <v>0</v>
      </c>
      <c r="L1088" s="4">
        <v>8</v>
      </c>
      <c r="N1088" s="43">
        <v>112</v>
      </c>
      <c r="O1088" s="12">
        <v>5</v>
      </c>
      <c r="P1088" s="4">
        <v>8</v>
      </c>
      <c r="R1088" s="43">
        <v>113</v>
      </c>
      <c r="S1088" t="s">
        <v>52</v>
      </c>
      <c r="U1088">
        <v>0</v>
      </c>
      <c r="V1088" s="4" t="s">
        <v>431</v>
      </c>
      <c r="W1088" s="4" t="s">
        <v>684</v>
      </c>
      <c r="X1088" s="4" t="s">
        <v>685</v>
      </c>
      <c r="Y1088" s="4" t="s">
        <v>690</v>
      </c>
      <c r="Z1088" s="4" t="s">
        <v>690</v>
      </c>
      <c r="AA1088" s="4"/>
      <c r="AB1088" s="4"/>
      <c r="AC1088" s="8" t="s">
        <v>825</v>
      </c>
    </row>
    <row r="1089" spans="1:29" x14ac:dyDescent="0.25">
      <c r="A1089" s="4">
        <v>78</v>
      </c>
      <c r="B1089" s="4" t="s">
        <v>643</v>
      </c>
      <c r="C1089" s="4">
        <v>0</v>
      </c>
      <c r="D1089" s="4">
        <v>1</v>
      </c>
      <c r="E1089" s="4" t="s">
        <v>213</v>
      </c>
      <c r="F1089" s="4" t="s">
        <v>309</v>
      </c>
      <c r="G1089" s="4" t="s">
        <v>700</v>
      </c>
      <c r="H1089" s="4" t="s">
        <v>701</v>
      </c>
      <c r="I1089" s="4" t="s">
        <v>674</v>
      </c>
      <c r="J1089" s="4" t="s">
        <v>53</v>
      </c>
      <c r="K1089" s="12">
        <v>0</v>
      </c>
      <c r="L1089" s="4">
        <v>8</v>
      </c>
      <c r="N1089" s="43">
        <v>112</v>
      </c>
      <c r="O1089" s="12">
        <v>6</v>
      </c>
      <c r="P1089" s="4">
        <v>8</v>
      </c>
      <c r="R1089" s="43">
        <v>108</v>
      </c>
      <c r="S1089" t="s">
        <v>52</v>
      </c>
      <c r="U1089">
        <v>0</v>
      </c>
      <c r="V1089" s="4" t="s">
        <v>431</v>
      </c>
      <c r="W1089" s="4" t="s">
        <v>684</v>
      </c>
      <c r="X1089" s="4" t="s">
        <v>685</v>
      </c>
      <c r="Y1089" s="4" t="s">
        <v>691</v>
      </c>
      <c r="Z1089" s="4" t="s">
        <v>691</v>
      </c>
      <c r="AA1089" s="4"/>
      <c r="AB1089" s="4"/>
      <c r="AC1089" s="8" t="s">
        <v>825</v>
      </c>
    </row>
    <row r="1090" spans="1:29" x14ac:dyDescent="0.25">
      <c r="A1090" s="4"/>
      <c r="B1090" s="4"/>
      <c r="C1090" s="4"/>
      <c r="D1090" s="4"/>
      <c r="E1090" s="4"/>
      <c r="F1090" s="4"/>
      <c r="G1090" s="4"/>
      <c r="H1090" s="4"/>
      <c r="I1090" s="4"/>
      <c r="J1090" s="4"/>
      <c r="L1090" s="4"/>
      <c r="P1090" s="4"/>
      <c r="V1090" s="4"/>
      <c r="W1090" s="4"/>
      <c r="X1090" s="4"/>
      <c r="Y1090" s="4"/>
      <c r="Z1090" s="4"/>
      <c r="AA1090" s="4"/>
      <c r="AB1090" s="4"/>
    </row>
    <row r="1091" spans="1:29" x14ac:dyDescent="0.25">
      <c r="A1091" s="4">
        <v>78</v>
      </c>
      <c r="B1091" s="4" t="s">
        <v>643</v>
      </c>
      <c r="C1091" s="4">
        <v>0</v>
      </c>
      <c r="D1091" s="4">
        <v>1</v>
      </c>
      <c r="E1091" s="4" t="s">
        <v>213</v>
      </c>
      <c r="F1091" s="4" t="s">
        <v>309</v>
      </c>
      <c r="G1091" s="4" t="s">
        <v>700</v>
      </c>
      <c r="H1091" s="4" t="s">
        <v>701</v>
      </c>
      <c r="I1091" s="4" t="s">
        <v>674</v>
      </c>
      <c r="J1091" s="4" t="s">
        <v>53</v>
      </c>
      <c r="K1091" s="12">
        <v>0</v>
      </c>
      <c r="L1091" s="4">
        <v>9</v>
      </c>
      <c r="N1091" s="43">
        <v>109</v>
      </c>
      <c r="O1091" s="12">
        <v>1</v>
      </c>
      <c r="P1091" s="4">
        <v>9</v>
      </c>
      <c r="R1091" s="43">
        <v>109</v>
      </c>
      <c r="S1091" t="s">
        <v>52</v>
      </c>
      <c r="U1091">
        <v>0</v>
      </c>
      <c r="V1091" s="4" t="s">
        <v>675</v>
      </c>
      <c r="W1091" s="4" t="s">
        <v>692</v>
      </c>
      <c r="X1091" s="4" t="s">
        <v>693</v>
      </c>
      <c r="Y1091" s="4" t="s">
        <v>694</v>
      </c>
      <c r="Z1091" s="4" t="s">
        <v>694</v>
      </c>
      <c r="AA1091" s="4"/>
      <c r="AB1091" s="4"/>
      <c r="AC1091" s="8" t="s">
        <v>825</v>
      </c>
    </row>
    <row r="1092" spans="1:29" x14ac:dyDescent="0.25">
      <c r="A1092" s="4">
        <v>78</v>
      </c>
      <c r="B1092" s="4" t="s">
        <v>643</v>
      </c>
      <c r="C1092" s="4">
        <v>0</v>
      </c>
      <c r="D1092" s="4">
        <v>1</v>
      </c>
      <c r="E1092" s="4" t="s">
        <v>213</v>
      </c>
      <c r="F1092" s="4" t="s">
        <v>309</v>
      </c>
      <c r="G1092" s="4" t="s">
        <v>700</v>
      </c>
      <c r="H1092" s="4" t="s">
        <v>701</v>
      </c>
      <c r="I1092" s="4" t="s">
        <v>674</v>
      </c>
      <c r="J1092" s="4" t="s">
        <v>53</v>
      </c>
      <c r="K1092" s="12">
        <v>0</v>
      </c>
      <c r="L1092" s="4">
        <v>9</v>
      </c>
      <c r="N1092" s="43">
        <v>109</v>
      </c>
      <c r="O1092" s="12">
        <v>2</v>
      </c>
      <c r="P1092" s="4">
        <v>9</v>
      </c>
      <c r="R1092" s="43">
        <v>110</v>
      </c>
      <c r="S1092" t="s">
        <v>52</v>
      </c>
      <c r="U1092">
        <v>0</v>
      </c>
      <c r="V1092" s="4" t="s">
        <v>431</v>
      </c>
      <c r="W1092" s="4" t="s">
        <v>692</v>
      </c>
      <c r="X1092" s="4" t="s">
        <v>693</v>
      </c>
      <c r="Y1092" s="4" t="s">
        <v>695</v>
      </c>
      <c r="Z1092" s="4" t="s">
        <v>695</v>
      </c>
      <c r="AA1092" s="4"/>
      <c r="AB1092" s="4"/>
      <c r="AC1092" s="8" t="s">
        <v>825</v>
      </c>
    </row>
    <row r="1093" spans="1:29" x14ac:dyDescent="0.25">
      <c r="A1093" s="4">
        <v>78</v>
      </c>
      <c r="B1093" s="4" t="s">
        <v>643</v>
      </c>
      <c r="C1093" s="4">
        <v>0</v>
      </c>
      <c r="D1093" s="4">
        <v>1</v>
      </c>
      <c r="E1093" s="4" t="s">
        <v>213</v>
      </c>
      <c r="F1093" s="4" t="s">
        <v>309</v>
      </c>
      <c r="G1093" s="4" t="s">
        <v>700</v>
      </c>
      <c r="H1093" s="4" t="s">
        <v>701</v>
      </c>
      <c r="I1093" s="4" t="s">
        <v>674</v>
      </c>
      <c r="J1093" s="4" t="s">
        <v>53</v>
      </c>
      <c r="K1093" s="12">
        <v>0</v>
      </c>
      <c r="L1093" s="4">
        <v>9</v>
      </c>
      <c r="N1093" s="43">
        <v>109</v>
      </c>
      <c r="O1093" s="12">
        <v>3</v>
      </c>
      <c r="P1093" s="4">
        <v>9</v>
      </c>
      <c r="R1093" s="43">
        <v>110</v>
      </c>
      <c r="S1093" t="s">
        <v>52</v>
      </c>
      <c r="U1093">
        <v>0</v>
      </c>
      <c r="V1093" s="4" t="s">
        <v>431</v>
      </c>
      <c r="W1093" s="4" t="s">
        <v>692</v>
      </c>
      <c r="X1093" s="4" t="s">
        <v>693</v>
      </c>
      <c r="Y1093" s="4" t="s">
        <v>696</v>
      </c>
      <c r="Z1093" s="4" t="s">
        <v>696</v>
      </c>
      <c r="AA1093" s="4"/>
      <c r="AB1093" s="4"/>
      <c r="AC1093" s="8" t="s">
        <v>825</v>
      </c>
    </row>
    <row r="1094" spans="1:29" x14ac:dyDescent="0.25">
      <c r="A1094" s="4">
        <v>78</v>
      </c>
      <c r="B1094" s="4" t="s">
        <v>643</v>
      </c>
      <c r="C1094" s="4">
        <v>0</v>
      </c>
      <c r="D1094" s="4">
        <v>1</v>
      </c>
      <c r="E1094" s="4" t="s">
        <v>213</v>
      </c>
      <c r="F1094" s="4" t="s">
        <v>309</v>
      </c>
      <c r="G1094" s="4" t="s">
        <v>700</v>
      </c>
      <c r="H1094" s="4" t="s">
        <v>701</v>
      </c>
      <c r="I1094" s="4" t="s">
        <v>674</v>
      </c>
      <c r="J1094" s="4" t="s">
        <v>53</v>
      </c>
      <c r="K1094" s="12">
        <v>0</v>
      </c>
      <c r="L1094" s="4">
        <v>9</v>
      </c>
      <c r="N1094" s="43">
        <v>109</v>
      </c>
      <c r="O1094" s="12">
        <v>4</v>
      </c>
      <c r="P1094" s="4">
        <v>9</v>
      </c>
      <c r="R1094" s="43">
        <v>108</v>
      </c>
      <c r="S1094" t="s">
        <v>52</v>
      </c>
      <c r="U1094">
        <v>0</v>
      </c>
      <c r="V1094" s="4" t="s">
        <v>675</v>
      </c>
      <c r="W1094" s="4" t="s">
        <v>692</v>
      </c>
      <c r="X1094" s="4" t="s">
        <v>693</v>
      </c>
      <c r="Y1094" s="4" t="s">
        <v>697</v>
      </c>
      <c r="Z1094" s="4" t="s">
        <v>697</v>
      </c>
      <c r="AA1094" s="4"/>
      <c r="AB1094" s="4"/>
      <c r="AC1094" s="8" t="s">
        <v>825</v>
      </c>
    </row>
    <row r="1095" spans="1:29" x14ac:dyDescent="0.25">
      <c r="A1095" s="4">
        <v>78</v>
      </c>
      <c r="B1095" s="4" t="s">
        <v>643</v>
      </c>
      <c r="C1095" s="4">
        <v>0</v>
      </c>
      <c r="D1095" s="4">
        <v>1</v>
      </c>
      <c r="E1095" s="4" t="s">
        <v>213</v>
      </c>
      <c r="F1095" s="4" t="s">
        <v>309</v>
      </c>
      <c r="G1095" s="4" t="s">
        <v>700</v>
      </c>
      <c r="H1095" s="4" t="s">
        <v>701</v>
      </c>
      <c r="I1095" s="4" t="s">
        <v>674</v>
      </c>
      <c r="J1095" s="4" t="s">
        <v>53</v>
      </c>
      <c r="K1095" s="12">
        <v>0</v>
      </c>
      <c r="L1095" s="4">
        <v>9</v>
      </c>
      <c r="N1095" s="43">
        <v>109</v>
      </c>
      <c r="O1095" s="12">
        <v>5</v>
      </c>
      <c r="P1095" s="4">
        <v>9</v>
      </c>
      <c r="R1095" s="43">
        <v>105</v>
      </c>
      <c r="S1095" t="s">
        <v>52</v>
      </c>
      <c r="U1095">
        <v>0</v>
      </c>
      <c r="V1095" s="4" t="s">
        <v>431</v>
      </c>
      <c r="W1095" s="4" t="s">
        <v>692</v>
      </c>
      <c r="X1095" s="4" t="s">
        <v>693</v>
      </c>
      <c r="Y1095" s="4" t="s">
        <v>698</v>
      </c>
      <c r="Z1095" s="4" t="s">
        <v>698</v>
      </c>
      <c r="AA1095" s="4"/>
      <c r="AB1095" s="4"/>
      <c r="AC1095" s="8" t="s">
        <v>825</v>
      </c>
    </row>
    <row r="1096" spans="1:29" x14ac:dyDescent="0.25">
      <c r="A1096" s="4">
        <v>78</v>
      </c>
      <c r="B1096" s="4" t="s">
        <v>643</v>
      </c>
      <c r="C1096" s="4">
        <v>0</v>
      </c>
      <c r="D1096" s="4">
        <v>1</v>
      </c>
      <c r="E1096" s="4" t="s">
        <v>213</v>
      </c>
      <c r="F1096" s="4" t="s">
        <v>309</v>
      </c>
      <c r="G1096" s="4" t="s">
        <v>700</v>
      </c>
      <c r="H1096" s="4" t="s">
        <v>701</v>
      </c>
      <c r="I1096" s="4" t="s">
        <v>674</v>
      </c>
      <c r="J1096" s="4" t="s">
        <v>53</v>
      </c>
      <c r="K1096" s="12">
        <v>0</v>
      </c>
      <c r="L1096" s="4">
        <v>9</v>
      </c>
      <c r="N1096" s="43">
        <v>109</v>
      </c>
      <c r="O1096" s="12">
        <v>6</v>
      </c>
      <c r="P1096" s="4">
        <v>9</v>
      </c>
      <c r="R1096" s="43">
        <v>111</v>
      </c>
      <c r="S1096" t="s">
        <v>52</v>
      </c>
      <c r="U1096">
        <v>0</v>
      </c>
      <c r="V1096" s="4" t="s">
        <v>431</v>
      </c>
      <c r="W1096" s="4" t="s">
        <v>692</v>
      </c>
      <c r="X1096" s="4" t="s">
        <v>693</v>
      </c>
      <c r="Y1096" s="4" t="s">
        <v>699</v>
      </c>
      <c r="Z1096" s="4" t="s">
        <v>699</v>
      </c>
      <c r="AA1096" s="4"/>
      <c r="AB1096" s="4"/>
      <c r="AC1096" s="8" t="s">
        <v>825</v>
      </c>
    </row>
    <row r="1097" spans="1:29" x14ac:dyDescent="0.25">
      <c r="A1097"/>
      <c r="B1097"/>
    </row>
    <row r="1098" spans="1:29" x14ac:dyDescent="0.25">
      <c r="A1098" s="4">
        <v>78</v>
      </c>
      <c r="B1098" s="4" t="s">
        <v>643</v>
      </c>
      <c r="C1098" s="4">
        <v>0</v>
      </c>
      <c r="D1098" s="4">
        <v>2</v>
      </c>
      <c r="E1098" s="4" t="s">
        <v>213</v>
      </c>
      <c r="F1098" s="4" t="s">
        <v>309</v>
      </c>
      <c r="G1098" s="4" t="s">
        <v>700</v>
      </c>
      <c r="H1098" s="4" t="s">
        <v>701</v>
      </c>
      <c r="I1098" s="4" t="s">
        <v>674</v>
      </c>
      <c r="J1098" s="4" t="s">
        <v>53</v>
      </c>
      <c r="K1098" s="12">
        <v>0</v>
      </c>
      <c r="L1098" s="4">
        <v>7</v>
      </c>
      <c r="N1098" s="43">
        <v>95</v>
      </c>
      <c r="O1098" s="12">
        <v>1</v>
      </c>
      <c r="P1098" s="4">
        <v>7</v>
      </c>
      <c r="R1098" s="43">
        <v>101</v>
      </c>
      <c r="S1098" t="s">
        <v>52</v>
      </c>
      <c r="U1098">
        <v>0</v>
      </c>
      <c r="V1098" s="4" t="s">
        <v>675</v>
      </c>
      <c r="W1098" s="4" t="s">
        <v>692</v>
      </c>
      <c r="X1098" s="4" t="s">
        <v>693</v>
      </c>
      <c r="Y1098" s="4" t="s">
        <v>694</v>
      </c>
      <c r="Z1098" s="4" t="s">
        <v>694</v>
      </c>
      <c r="AA1098" s="4"/>
      <c r="AB1098" s="4"/>
      <c r="AC1098" s="8" t="s">
        <v>825</v>
      </c>
    </row>
    <row r="1099" spans="1:29" x14ac:dyDescent="0.25">
      <c r="A1099" s="4">
        <v>78</v>
      </c>
      <c r="B1099" s="4" t="s">
        <v>643</v>
      </c>
      <c r="C1099" s="4">
        <v>0</v>
      </c>
      <c r="D1099" s="4">
        <v>2</v>
      </c>
      <c r="E1099" s="4" t="s">
        <v>213</v>
      </c>
      <c r="F1099" s="4" t="s">
        <v>309</v>
      </c>
      <c r="G1099" s="4" t="s">
        <v>700</v>
      </c>
      <c r="H1099" s="4" t="s">
        <v>701</v>
      </c>
      <c r="I1099" s="4" t="s">
        <v>674</v>
      </c>
      <c r="J1099" s="4" t="s">
        <v>53</v>
      </c>
      <c r="K1099" s="12">
        <v>0</v>
      </c>
      <c r="L1099" s="4">
        <v>7</v>
      </c>
      <c r="N1099" s="43">
        <v>95</v>
      </c>
      <c r="O1099" s="12">
        <v>2</v>
      </c>
      <c r="P1099" s="4">
        <v>7</v>
      </c>
      <c r="R1099" s="43">
        <v>91</v>
      </c>
      <c r="S1099" t="s">
        <v>52</v>
      </c>
      <c r="U1099">
        <v>0</v>
      </c>
      <c r="V1099" s="4" t="s">
        <v>431</v>
      </c>
      <c r="W1099" s="4" t="s">
        <v>692</v>
      </c>
      <c r="X1099" s="4" t="s">
        <v>693</v>
      </c>
      <c r="Y1099" s="4" t="s">
        <v>695</v>
      </c>
      <c r="Z1099" s="4" t="s">
        <v>695</v>
      </c>
      <c r="AA1099" s="4"/>
      <c r="AB1099" s="4"/>
      <c r="AC1099" s="8" t="s">
        <v>825</v>
      </c>
    </row>
    <row r="1100" spans="1:29" x14ac:dyDescent="0.25">
      <c r="A1100" s="4">
        <v>78</v>
      </c>
      <c r="B1100" s="4" t="s">
        <v>643</v>
      </c>
      <c r="C1100" s="4">
        <v>0</v>
      </c>
      <c r="D1100" s="4">
        <v>2</v>
      </c>
      <c r="E1100" s="4" t="s">
        <v>213</v>
      </c>
      <c r="F1100" s="4" t="s">
        <v>309</v>
      </c>
      <c r="G1100" s="4" t="s">
        <v>700</v>
      </c>
      <c r="H1100" s="4" t="s">
        <v>701</v>
      </c>
      <c r="I1100" s="4" t="s">
        <v>674</v>
      </c>
      <c r="J1100" s="4" t="s">
        <v>53</v>
      </c>
      <c r="K1100" s="12">
        <v>0</v>
      </c>
      <c r="L1100" s="4">
        <v>7</v>
      </c>
      <c r="N1100" s="43">
        <v>95</v>
      </c>
      <c r="O1100" s="12">
        <v>3</v>
      </c>
      <c r="P1100" s="4">
        <v>7</v>
      </c>
      <c r="R1100" s="43">
        <v>91</v>
      </c>
      <c r="S1100" t="s">
        <v>52</v>
      </c>
      <c r="U1100">
        <v>0</v>
      </c>
      <c r="V1100" s="4" t="s">
        <v>431</v>
      </c>
      <c r="W1100" s="4" t="s">
        <v>692</v>
      </c>
      <c r="X1100" s="4" t="s">
        <v>693</v>
      </c>
      <c r="Y1100" s="4" t="s">
        <v>696</v>
      </c>
      <c r="Z1100" s="4" t="s">
        <v>696</v>
      </c>
      <c r="AA1100" s="4"/>
      <c r="AB1100" s="4"/>
      <c r="AC1100" s="8" t="s">
        <v>825</v>
      </c>
    </row>
    <row r="1101" spans="1:29" x14ac:dyDescent="0.25">
      <c r="A1101" s="4">
        <v>78</v>
      </c>
      <c r="B1101" s="4" t="s">
        <v>643</v>
      </c>
      <c r="C1101" s="4">
        <v>0</v>
      </c>
      <c r="D1101" s="4">
        <v>2</v>
      </c>
      <c r="E1101" s="4" t="s">
        <v>213</v>
      </c>
      <c r="F1101" s="4" t="s">
        <v>309</v>
      </c>
      <c r="G1101" s="4" t="s">
        <v>700</v>
      </c>
      <c r="H1101" s="4" t="s">
        <v>701</v>
      </c>
      <c r="I1101" s="4" t="s">
        <v>674</v>
      </c>
      <c r="J1101" s="4" t="s">
        <v>53</v>
      </c>
      <c r="K1101" s="12">
        <v>0</v>
      </c>
      <c r="L1101" s="4">
        <v>7</v>
      </c>
      <c r="N1101" s="43">
        <v>95</v>
      </c>
      <c r="O1101" s="12">
        <v>4</v>
      </c>
      <c r="P1101" s="4">
        <v>7</v>
      </c>
      <c r="R1101" s="43">
        <v>100</v>
      </c>
      <c r="S1101" t="s">
        <v>52</v>
      </c>
      <c r="U1101">
        <v>0</v>
      </c>
      <c r="V1101" s="4" t="s">
        <v>675</v>
      </c>
      <c r="W1101" s="4" t="s">
        <v>692</v>
      </c>
      <c r="X1101" s="4" t="s">
        <v>693</v>
      </c>
      <c r="Y1101" s="4" t="s">
        <v>697</v>
      </c>
      <c r="Z1101" s="4" t="s">
        <v>697</v>
      </c>
      <c r="AA1101" s="4"/>
      <c r="AB1101" s="4"/>
      <c r="AC1101" s="8" t="s">
        <v>825</v>
      </c>
    </row>
    <row r="1102" spans="1:29" x14ac:dyDescent="0.25">
      <c r="A1102" s="4">
        <v>78</v>
      </c>
      <c r="B1102" s="4" t="s">
        <v>643</v>
      </c>
      <c r="C1102" s="4">
        <v>0</v>
      </c>
      <c r="D1102" s="4">
        <v>2</v>
      </c>
      <c r="E1102" s="4" t="s">
        <v>213</v>
      </c>
      <c r="F1102" s="4" t="s">
        <v>309</v>
      </c>
      <c r="G1102" s="4" t="s">
        <v>700</v>
      </c>
      <c r="H1102" s="4" t="s">
        <v>701</v>
      </c>
      <c r="I1102" s="4" t="s">
        <v>674</v>
      </c>
      <c r="J1102" s="4" t="s">
        <v>53</v>
      </c>
      <c r="K1102" s="12">
        <v>0</v>
      </c>
      <c r="L1102" s="4">
        <v>7</v>
      </c>
      <c r="N1102" s="43">
        <v>95</v>
      </c>
      <c r="O1102" s="12">
        <v>5</v>
      </c>
      <c r="P1102" s="4">
        <v>7</v>
      </c>
      <c r="R1102" s="43">
        <v>98</v>
      </c>
      <c r="S1102" t="s">
        <v>52</v>
      </c>
      <c r="U1102">
        <v>0</v>
      </c>
      <c r="V1102" s="4" t="s">
        <v>431</v>
      </c>
      <c r="W1102" s="4" t="s">
        <v>692</v>
      </c>
      <c r="X1102" s="4" t="s">
        <v>693</v>
      </c>
      <c r="Y1102" s="4" t="s">
        <v>698</v>
      </c>
      <c r="Z1102" s="4" t="s">
        <v>698</v>
      </c>
      <c r="AA1102" s="4"/>
      <c r="AB1102" s="4"/>
      <c r="AC1102" s="8" t="s">
        <v>825</v>
      </c>
    </row>
    <row r="1103" spans="1:29" x14ac:dyDescent="0.25">
      <c r="A1103" s="4">
        <v>78</v>
      </c>
      <c r="B1103" s="4" t="s">
        <v>643</v>
      </c>
      <c r="C1103" s="4">
        <v>0</v>
      </c>
      <c r="D1103" s="4">
        <v>2</v>
      </c>
      <c r="E1103" s="4" t="s">
        <v>213</v>
      </c>
      <c r="F1103" s="4" t="s">
        <v>309</v>
      </c>
      <c r="G1103" s="4" t="s">
        <v>700</v>
      </c>
      <c r="H1103" s="4" t="s">
        <v>701</v>
      </c>
      <c r="I1103" s="4" t="s">
        <v>674</v>
      </c>
      <c r="J1103" s="4" t="s">
        <v>53</v>
      </c>
      <c r="K1103" s="12">
        <v>0</v>
      </c>
      <c r="L1103" s="4">
        <v>7</v>
      </c>
      <c r="N1103" s="43">
        <v>95</v>
      </c>
      <c r="O1103" s="12">
        <v>6</v>
      </c>
      <c r="P1103" s="4">
        <v>7</v>
      </c>
      <c r="R1103" s="43">
        <v>99</v>
      </c>
      <c r="S1103" t="s">
        <v>52</v>
      </c>
      <c r="U1103">
        <v>0</v>
      </c>
      <c r="V1103" s="4" t="s">
        <v>431</v>
      </c>
      <c r="W1103" s="4" t="s">
        <v>692</v>
      </c>
      <c r="X1103" s="4" t="s">
        <v>693</v>
      </c>
      <c r="Y1103" s="4" t="s">
        <v>699</v>
      </c>
      <c r="Z1103" s="4" t="s">
        <v>699</v>
      </c>
      <c r="AA1103" s="4"/>
      <c r="AB1103" s="4"/>
      <c r="AC1103" s="8" t="s">
        <v>825</v>
      </c>
    </row>
    <row r="1104" spans="1:29" x14ac:dyDescent="0.25">
      <c r="A1104" s="4"/>
      <c r="B1104" s="4"/>
      <c r="C1104" s="4"/>
      <c r="D1104" s="4"/>
      <c r="E1104" s="4"/>
      <c r="F1104" s="4"/>
      <c r="G1104" s="4"/>
      <c r="H1104" s="4"/>
      <c r="I1104" s="4"/>
      <c r="J1104" s="4"/>
      <c r="L1104" s="4"/>
      <c r="N1104" s="43"/>
      <c r="P1104" s="4"/>
    </row>
    <row r="1105" spans="1:29" x14ac:dyDescent="0.25">
      <c r="A1105" s="4">
        <v>78</v>
      </c>
      <c r="B1105" s="4" t="s">
        <v>643</v>
      </c>
      <c r="C1105" s="4">
        <v>0</v>
      </c>
      <c r="D1105" s="4">
        <v>2</v>
      </c>
      <c r="E1105" s="4" t="s">
        <v>213</v>
      </c>
      <c r="F1105" s="4" t="s">
        <v>309</v>
      </c>
      <c r="G1105" s="4" t="s">
        <v>700</v>
      </c>
      <c r="H1105" s="4" t="s">
        <v>701</v>
      </c>
      <c r="I1105" s="4" t="s">
        <v>674</v>
      </c>
      <c r="J1105" s="4" t="s">
        <v>53</v>
      </c>
      <c r="K1105" s="12">
        <v>0</v>
      </c>
      <c r="L1105" s="4">
        <v>8</v>
      </c>
      <c r="N1105" s="43">
        <v>100</v>
      </c>
      <c r="O1105" s="12">
        <v>1</v>
      </c>
      <c r="P1105" s="4">
        <v>8</v>
      </c>
      <c r="R1105" s="43">
        <v>81</v>
      </c>
      <c r="S1105">
        <v>0.05</v>
      </c>
      <c r="U1105">
        <v>1</v>
      </c>
      <c r="V1105" s="4" t="s">
        <v>675</v>
      </c>
      <c r="W1105" s="4" t="s">
        <v>692</v>
      </c>
      <c r="X1105" s="4" t="s">
        <v>693</v>
      </c>
      <c r="Y1105" s="4" t="s">
        <v>694</v>
      </c>
      <c r="Z1105" s="4" t="s">
        <v>694</v>
      </c>
      <c r="AA1105" s="4"/>
      <c r="AB1105" s="4"/>
      <c r="AC1105" s="8" t="s">
        <v>825</v>
      </c>
    </row>
    <row r="1106" spans="1:29" x14ac:dyDescent="0.25">
      <c r="A1106" s="4">
        <v>78</v>
      </c>
      <c r="B1106" s="4" t="s">
        <v>643</v>
      </c>
      <c r="C1106" s="4">
        <v>0</v>
      </c>
      <c r="D1106" s="4">
        <v>2</v>
      </c>
      <c r="E1106" s="4" t="s">
        <v>213</v>
      </c>
      <c r="F1106" s="4" t="s">
        <v>309</v>
      </c>
      <c r="G1106" s="4" t="s">
        <v>700</v>
      </c>
      <c r="H1106" s="4" t="s">
        <v>701</v>
      </c>
      <c r="I1106" s="4" t="s">
        <v>674</v>
      </c>
      <c r="J1106" s="4" t="s">
        <v>53</v>
      </c>
      <c r="K1106" s="12">
        <v>0</v>
      </c>
      <c r="L1106" s="4">
        <v>8</v>
      </c>
      <c r="N1106" s="43">
        <v>100</v>
      </c>
      <c r="O1106" s="12">
        <v>2</v>
      </c>
      <c r="P1106" s="4">
        <v>8</v>
      </c>
      <c r="R1106" s="43">
        <v>96</v>
      </c>
      <c r="S1106" t="s">
        <v>52</v>
      </c>
      <c r="U1106">
        <v>0</v>
      </c>
      <c r="V1106" s="4" t="s">
        <v>431</v>
      </c>
      <c r="W1106" s="4" t="s">
        <v>692</v>
      </c>
      <c r="X1106" s="4" t="s">
        <v>693</v>
      </c>
      <c r="Y1106" s="4" t="s">
        <v>695</v>
      </c>
      <c r="Z1106" s="4" t="s">
        <v>695</v>
      </c>
      <c r="AA1106" s="4"/>
      <c r="AB1106" s="4"/>
      <c r="AC1106" s="8" t="s">
        <v>825</v>
      </c>
    </row>
    <row r="1107" spans="1:29" x14ac:dyDescent="0.25">
      <c r="A1107" s="4">
        <v>78</v>
      </c>
      <c r="B1107" s="4" t="s">
        <v>643</v>
      </c>
      <c r="C1107" s="4">
        <v>0</v>
      </c>
      <c r="D1107" s="4">
        <v>2</v>
      </c>
      <c r="E1107" s="4" t="s">
        <v>213</v>
      </c>
      <c r="F1107" s="4" t="s">
        <v>309</v>
      </c>
      <c r="G1107" s="4" t="s">
        <v>700</v>
      </c>
      <c r="H1107" s="4" t="s">
        <v>701</v>
      </c>
      <c r="I1107" s="4" t="s">
        <v>674</v>
      </c>
      <c r="J1107" s="4" t="s">
        <v>53</v>
      </c>
      <c r="K1107" s="12">
        <v>0</v>
      </c>
      <c r="L1107" s="4">
        <v>8</v>
      </c>
      <c r="N1107" s="43">
        <v>100</v>
      </c>
      <c r="O1107" s="12">
        <v>3</v>
      </c>
      <c r="P1107" s="4">
        <v>8</v>
      </c>
      <c r="R1107" s="43">
        <v>87</v>
      </c>
      <c r="S1107" t="s">
        <v>52</v>
      </c>
      <c r="U1107">
        <v>0</v>
      </c>
      <c r="V1107" s="4" t="s">
        <v>431</v>
      </c>
      <c r="W1107" s="4" t="s">
        <v>692</v>
      </c>
      <c r="X1107" s="4" t="s">
        <v>693</v>
      </c>
      <c r="Y1107" s="4" t="s">
        <v>696</v>
      </c>
      <c r="Z1107" s="4" t="s">
        <v>696</v>
      </c>
      <c r="AA1107" s="4"/>
      <c r="AB1107" s="4"/>
      <c r="AC1107" s="8" t="s">
        <v>825</v>
      </c>
    </row>
    <row r="1108" spans="1:29" x14ac:dyDescent="0.25">
      <c r="A1108" s="4">
        <v>78</v>
      </c>
      <c r="B1108" s="4" t="s">
        <v>643</v>
      </c>
      <c r="C1108" s="4">
        <v>0</v>
      </c>
      <c r="D1108" s="4">
        <v>2</v>
      </c>
      <c r="E1108" s="4" t="s">
        <v>213</v>
      </c>
      <c r="F1108" s="4" t="s">
        <v>309</v>
      </c>
      <c r="G1108" s="4" t="s">
        <v>700</v>
      </c>
      <c r="H1108" s="4" t="s">
        <v>701</v>
      </c>
      <c r="I1108" s="4" t="s">
        <v>674</v>
      </c>
      <c r="J1108" s="4" t="s">
        <v>53</v>
      </c>
      <c r="K1108" s="12">
        <v>0</v>
      </c>
      <c r="L1108" s="4">
        <v>8</v>
      </c>
      <c r="N1108" s="43">
        <v>100</v>
      </c>
      <c r="O1108" s="12">
        <v>4</v>
      </c>
      <c r="P1108" s="4">
        <v>8</v>
      </c>
      <c r="R1108" s="43">
        <v>104</v>
      </c>
      <c r="S1108" t="s">
        <v>52</v>
      </c>
      <c r="U1108">
        <v>0</v>
      </c>
      <c r="V1108" s="4" t="s">
        <v>675</v>
      </c>
      <c r="W1108" s="4" t="s">
        <v>692</v>
      </c>
      <c r="X1108" s="4" t="s">
        <v>693</v>
      </c>
      <c r="Y1108" s="4" t="s">
        <v>697</v>
      </c>
      <c r="Z1108" s="4" t="s">
        <v>697</v>
      </c>
      <c r="AA1108" s="4"/>
      <c r="AB1108" s="4"/>
      <c r="AC1108" s="8" t="s">
        <v>825</v>
      </c>
    </row>
    <row r="1109" spans="1:29" x14ac:dyDescent="0.25">
      <c r="A1109" s="4">
        <v>78</v>
      </c>
      <c r="B1109" s="4" t="s">
        <v>643</v>
      </c>
      <c r="C1109" s="4">
        <v>0</v>
      </c>
      <c r="D1109" s="4">
        <v>2</v>
      </c>
      <c r="E1109" s="4" t="s">
        <v>213</v>
      </c>
      <c r="F1109" s="4" t="s">
        <v>309</v>
      </c>
      <c r="G1109" s="4" t="s">
        <v>700</v>
      </c>
      <c r="H1109" s="4" t="s">
        <v>701</v>
      </c>
      <c r="I1109" s="4" t="s">
        <v>674</v>
      </c>
      <c r="J1109" s="4" t="s">
        <v>53</v>
      </c>
      <c r="K1109" s="12">
        <v>0</v>
      </c>
      <c r="L1109" s="4">
        <v>8</v>
      </c>
      <c r="N1109" s="43">
        <v>100</v>
      </c>
      <c r="O1109" s="12">
        <v>5</v>
      </c>
      <c r="P1109" s="4">
        <v>8</v>
      </c>
      <c r="R1109" s="43">
        <v>98</v>
      </c>
      <c r="S1109" t="s">
        <v>52</v>
      </c>
      <c r="U1109">
        <v>0</v>
      </c>
      <c r="V1109" s="4" t="s">
        <v>431</v>
      </c>
      <c r="W1109" s="4" t="s">
        <v>692</v>
      </c>
      <c r="X1109" s="4" t="s">
        <v>693</v>
      </c>
      <c r="Y1109" s="4" t="s">
        <v>698</v>
      </c>
      <c r="Z1109" s="4" t="s">
        <v>698</v>
      </c>
      <c r="AA1109" s="4"/>
      <c r="AB1109" s="4"/>
      <c r="AC1109" s="8" t="s">
        <v>825</v>
      </c>
    </row>
    <row r="1110" spans="1:29" x14ac:dyDescent="0.25">
      <c r="A1110" s="4">
        <v>78</v>
      </c>
      <c r="B1110" s="4" t="s">
        <v>643</v>
      </c>
      <c r="C1110" s="4">
        <v>0</v>
      </c>
      <c r="D1110" s="4">
        <v>2</v>
      </c>
      <c r="E1110" s="4" t="s">
        <v>213</v>
      </c>
      <c r="F1110" s="4" t="s">
        <v>309</v>
      </c>
      <c r="G1110" s="4" t="s">
        <v>700</v>
      </c>
      <c r="H1110" s="4" t="s">
        <v>701</v>
      </c>
      <c r="I1110" s="4" t="s">
        <v>674</v>
      </c>
      <c r="J1110" s="4" t="s">
        <v>53</v>
      </c>
      <c r="K1110" s="12">
        <v>0</v>
      </c>
      <c r="L1110" s="4">
        <v>8</v>
      </c>
      <c r="N1110" s="43">
        <v>100</v>
      </c>
      <c r="O1110" s="12">
        <v>6</v>
      </c>
      <c r="P1110" s="4">
        <v>8</v>
      </c>
      <c r="R1110" s="43">
        <v>94</v>
      </c>
      <c r="S1110" t="s">
        <v>52</v>
      </c>
      <c r="U1110">
        <v>0</v>
      </c>
      <c r="V1110" s="4" t="s">
        <v>431</v>
      </c>
      <c r="W1110" s="4" t="s">
        <v>692</v>
      </c>
      <c r="X1110" s="4" t="s">
        <v>693</v>
      </c>
      <c r="Y1110" s="4" t="s">
        <v>699</v>
      </c>
      <c r="Z1110" s="4" t="s">
        <v>699</v>
      </c>
      <c r="AA1110" s="4"/>
      <c r="AB1110" s="4"/>
      <c r="AC1110" s="8" t="s">
        <v>825</v>
      </c>
    </row>
    <row r="1111" spans="1:29" x14ac:dyDescent="0.25">
      <c r="A1111" s="4"/>
      <c r="B1111" s="4"/>
      <c r="C1111" s="4"/>
      <c r="D1111" s="4"/>
      <c r="E1111" s="4"/>
      <c r="F1111" s="4"/>
      <c r="G1111" s="4"/>
      <c r="H1111" s="4"/>
      <c r="I1111" s="4"/>
      <c r="J1111" s="4"/>
      <c r="L1111" s="4"/>
      <c r="P1111" s="4"/>
    </row>
    <row r="1112" spans="1:29" x14ac:dyDescent="0.25">
      <c r="A1112" s="4">
        <v>78</v>
      </c>
      <c r="B1112" s="4" t="s">
        <v>643</v>
      </c>
      <c r="C1112" s="4">
        <v>0</v>
      </c>
      <c r="D1112" s="4">
        <v>2</v>
      </c>
      <c r="E1112" s="4" t="s">
        <v>213</v>
      </c>
      <c r="F1112" s="4" t="s">
        <v>309</v>
      </c>
      <c r="G1112" s="4" t="s">
        <v>700</v>
      </c>
      <c r="H1112" s="4" t="s">
        <v>701</v>
      </c>
      <c r="I1112" s="4" t="s">
        <v>674</v>
      </c>
      <c r="J1112" s="4" t="s">
        <v>53</v>
      </c>
      <c r="K1112" s="12">
        <v>0</v>
      </c>
      <c r="L1112" s="4">
        <v>9</v>
      </c>
      <c r="N1112" s="43">
        <v>90</v>
      </c>
      <c r="O1112" s="12">
        <v>1</v>
      </c>
      <c r="P1112" s="4">
        <v>9</v>
      </c>
      <c r="R1112" s="43">
        <v>88</v>
      </c>
      <c r="S1112" t="s">
        <v>52</v>
      </c>
      <c r="U1112">
        <v>0</v>
      </c>
      <c r="V1112" s="4" t="s">
        <v>675</v>
      </c>
      <c r="W1112" s="4" t="s">
        <v>692</v>
      </c>
      <c r="X1112" s="4" t="s">
        <v>693</v>
      </c>
      <c r="Y1112" s="4" t="s">
        <v>694</v>
      </c>
      <c r="Z1112" s="4" t="s">
        <v>694</v>
      </c>
      <c r="AA1112" s="4"/>
      <c r="AB1112" s="4"/>
      <c r="AC1112" s="8" t="s">
        <v>825</v>
      </c>
    </row>
    <row r="1113" spans="1:29" x14ac:dyDescent="0.25">
      <c r="A1113" s="4">
        <v>78</v>
      </c>
      <c r="B1113" s="4" t="s">
        <v>643</v>
      </c>
      <c r="C1113" s="4">
        <v>0</v>
      </c>
      <c r="D1113" s="4">
        <v>2</v>
      </c>
      <c r="E1113" s="4" t="s">
        <v>213</v>
      </c>
      <c r="F1113" s="4" t="s">
        <v>309</v>
      </c>
      <c r="G1113" s="4" t="s">
        <v>700</v>
      </c>
      <c r="H1113" s="4" t="s">
        <v>701</v>
      </c>
      <c r="I1113" s="4" t="s">
        <v>674</v>
      </c>
      <c r="J1113" s="4" t="s">
        <v>53</v>
      </c>
      <c r="K1113" s="12">
        <v>0</v>
      </c>
      <c r="L1113" s="4">
        <v>9</v>
      </c>
      <c r="N1113" s="43">
        <v>90</v>
      </c>
      <c r="O1113" s="12">
        <v>2</v>
      </c>
      <c r="P1113" s="4">
        <v>9</v>
      </c>
      <c r="R1113" s="43">
        <v>94</v>
      </c>
      <c r="S1113" t="s">
        <v>52</v>
      </c>
      <c r="U1113">
        <v>0</v>
      </c>
      <c r="V1113" s="4" t="s">
        <v>431</v>
      </c>
      <c r="W1113" s="4" t="s">
        <v>692</v>
      </c>
      <c r="X1113" s="4" t="s">
        <v>693</v>
      </c>
      <c r="Y1113" s="4" t="s">
        <v>695</v>
      </c>
      <c r="Z1113" s="4" t="s">
        <v>695</v>
      </c>
      <c r="AA1113" s="4"/>
      <c r="AB1113" s="4"/>
      <c r="AC1113" s="8" t="s">
        <v>825</v>
      </c>
    </row>
    <row r="1114" spans="1:29" x14ac:dyDescent="0.25">
      <c r="A1114" s="4">
        <v>78</v>
      </c>
      <c r="B1114" s="4" t="s">
        <v>643</v>
      </c>
      <c r="C1114" s="4">
        <v>0</v>
      </c>
      <c r="D1114" s="4">
        <v>2</v>
      </c>
      <c r="E1114" s="4" t="s">
        <v>213</v>
      </c>
      <c r="F1114" s="4" t="s">
        <v>309</v>
      </c>
      <c r="G1114" s="4" t="s">
        <v>700</v>
      </c>
      <c r="H1114" s="4" t="s">
        <v>701</v>
      </c>
      <c r="I1114" s="4" t="s">
        <v>674</v>
      </c>
      <c r="J1114" s="4" t="s">
        <v>53</v>
      </c>
      <c r="K1114" s="12">
        <v>0</v>
      </c>
      <c r="L1114" s="4">
        <v>9</v>
      </c>
      <c r="N1114" s="43">
        <v>90</v>
      </c>
      <c r="O1114" s="12">
        <v>3</v>
      </c>
      <c r="P1114" s="4">
        <v>9</v>
      </c>
      <c r="R1114" s="43">
        <v>98</v>
      </c>
      <c r="S1114" t="s">
        <v>52</v>
      </c>
      <c r="U1114">
        <v>0</v>
      </c>
      <c r="V1114" s="4" t="s">
        <v>431</v>
      </c>
      <c r="W1114" s="4" t="s">
        <v>692</v>
      </c>
      <c r="X1114" s="4" t="s">
        <v>693</v>
      </c>
      <c r="Y1114" s="4" t="s">
        <v>696</v>
      </c>
      <c r="Z1114" s="4" t="s">
        <v>696</v>
      </c>
      <c r="AA1114" s="4"/>
      <c r="AB1114" s="4"/>
      <c r="AC1114" s="8" t="s">
        <v>825</v>
      </c>
    </row>
    <row r="1115" spans="1:29" x14ac:dyDescent="0.25">
      <c r="A1115" s="4">
        <v>78</v>
      </c>
      <c r="B1115" s="4" t="s">
        <v>643</v>
      </c>
      <c r="C1115" s="4">
        <v>0</v>
      </c>
      <c r="D1115" s="4">
        <v>2</v>
      </c>
      <c r="E1115" s="4" t="s">
        <v>213</v>
      </c>
      <c r="F1115" s="4" t="s">
        <v>309</v>
      </c>
      <c r="G1115" s="4" t="s">
        <v>700</v>
      </c>
      <c r="H1115" s="4" t="s">
        <v>701</v>
      </c>
      <c r="I1115" s="4" t="s">
        <v>674</v>
      </c>
      <c r="J1115" s="4" t="s">
        <v>53</v>
      </c>
      <c r="K1115" s="12">
        <v>0</v>
      </c>
      <c r="L1115" s="4">
        <v>9</v>
      </c>
      <c r="N1115" s="43">
        <v>90</v>
      </c>
      <c r="O1115" s="12">
        <v>4</v>
      </c>
      <c r="P1115" s="4">
        <v>9</v>
      </c>
      <c r="R1115" s="43">
        <v>100</v>
      </c>
      <c r="S1115" t="s">
        <v>52</v>
      </c>
      <c r="U1115">
        <v>0</v>
      </c>
      <c r="V1115" s="4" t="s">
        <v>675</v>
      </c>
      <c r="W1115" s="4" t="s">
        <v>692</v>
      </c>
      <c r="X1115" s="4" t="s">
        <v>693</v>
      </c>
      <c r="Y1115" s="4" t="s">
        <v>697</v>
      </c>
      <c r="Z1115" s="4" t="s">
        <v>697</v>
      </c>
      <c r="AA1115" s="4"/>
      <c r="AB1115" s="4"/>
      <c r="AC1115" s="8" t="s">
        <v>825</v>
      </c>
    </row>
    <row r="1116" spans="1:29" x14ac:dyDescent="0.25">
      <c r="A1116" s="4">
        <v>78</v>
      </c>
      <c r="B1116" s="4" t="s">
        <v>643</v>
      </c>
      <c r="C1116" s="4">
        <v>0</v>
      </c>
      <c r="D1116" s="4">
        <v>2</v>
      </c>
      <c r="E1116" s="4" t="s">
        <v>213</v>
      </c>
      <c r="F1116" s="4" t="s">
        <v>309</v>
      </c>
      <c r="G1116" s="4" t="s">
        <v>700</v>
      </c>
      <c r="H1116" s="4" t="s">
        <v>701</v>
      </c>
      <c r="I1116" s="4" t="s">
        <v>674</v>
      </c>
      <c r="J1116" s="4" t="s">
        <v>53</v>
      </c>
      <c r="K1116" s="12">
        <v>0</v>
      </c>
      <c r="L1116" s="4">
        <v>9</v>
      </c>
      <c r="N1116" s="43">
        <v>90</v>
      </c>
      <c r="O1116" s="12">
        <v>5</v>
      </c>
      <c r="P1116" s="4">
        <v>9</v>
      </c>
      <c r="R1116" s="43">
        <v>94</v>
      </c>
      <c r="S1116" t="s">
        <v>52</v>
      </c>
      <c r="U1116">
        <v>0</v>
      </c>
      <c r="V1116" s="4" t="s">
        <v>431</v>
      </c>
      <c r="W1116" s="4" t="s">
        <v>692</v>
      </c>
      <c r="X1116" s="4" t="s">
        <v>693</v>
      </c>
      <c r="Y1116" s="4" t="s">
        <v>698</v>
      </c>
      <c r="Z1116" s="4" t="s">
        <v>698</v>
      </c>
      <c r="AA1116" s="4"/>
      <c r="AB1116" s="4"/>
      <c r="AC1116" s="8" t="s">
        <v>825</v>
      </c>
    </row>
    <row r="1117" spans="1:29" x14ac:dyDescent="0.25">
      <c r="A1117" s="4">
        <v>78</v>
      </c>
      <c r="B1117" s="4" t="s">
        <v>643</v>
      </c>
      <c r="C1117" s="4">
        <v>0</v>
      </c>
      <c r="D1117" s="4">
        <v>2</v>
      </c>
      <c r="E1117" s="4" t="s">
        <v>213</v>
      </c>
      <c r="F1117" s="4" t="s">
        <v>309</v>
      </c>
      <c r="G1117" s="4" t="s">
        <v>700</v>
      </c>
      <c r="H1117" s="4" t="s">
        <v>701</v>
      </c>
      <c r="I1117" s="4" t="s">
        <v>674</v>
      </c>
      <c r="J1117" s="4" t="s">
        <v>53</v>
      </c>
      <c r="K1117" s="12">
        <v>0</v>
      </c>
      <c r="L1117" s="4">
        <v>9</v>
      </c>
      <c r="N1117" s="43">
        <v>90</v>
      </c>
      <c r="O1117" s="12">
        <v>6</v>
      </c>
      <c r="P1117" s="4">
        <v>9</v>
      </c>
      <c r="R1117" s="43">
        <v>94</v>
      </c>
      <c r="S1117" t="s">
        <v>52</v>
      </c>
      <c r="U1117">
        <v>0</v>
      </c>
      <c r="V1117" s="4" t="s">
        <v>431</v>
      </c>
      <c r="W1117" s="4" t="s">
        <v>692</v>
      </c>
      <c r="X1117" s="4" t="s">
        <v>693</v>
      </c>
      <c r="Y1117" s="4" t="s">
        <v>699</v>
      </c>
      <c r="Z1117" s="4" t="s">
        <v>699</v>
      </c>
      <c r="AA1117" s="4"/>
      <c r="AB1117" s="4"/>
      <c r="AC1117" s="8" t="s">
        <v>825</v>
      </c>
    </row>
    <row r="1118" spans="1:29" x14ac:dyDescent="0.25">
      <c r="A1118"/>
      <c r="B1118"/>
    </row>
    <row r="1119" spans="1:29" x14ac:dyDescent="0.25">
      <c r="A1119" s="4">
        <v>78</v>
      </c>
      <c r="B1119" s="4" t="s">
        <v>643</v>
      </c>
      <c r="C1119" s="4">
        <v>0</v>
      </c>
      <c r="D1119" s="4">
        <v>3</v>
      </c>
      <c r="E1119" s="4" t="s">
        <v>213</v>
      </c>
      <c r="F1119" s="4" t="s">
        <v>309</v>
      </c>
      <c r="G1119" s="4" t="s">
        <v>700</v>
      </c>
      <c r="H1119" s="4" t="s">
        <v>701</v>
      </c>
      <c r="I1119" s="4" t="s">
        <v>674</v>
      </c>
      <c r="J1119" s="4" t="s">
        <v>53</v>
      </c>
      <c r="K1119" s="12">
        <v>0</v>
      </c>
      <c r="L1119" s="4">
        <v>7</v>
      </c>
      <c r="N1119" s="43">
        <v>125</v>
      </c>
      <c r="O1119" s="12">
        <v>1</v>
      </c>
      <c r="P1119" s="4">
        <v>7</v>
      </c>
      <c r="R1119" s="43">
        <v>126</v>
      </c>
      <c r="S1119" t="s">
        <v>52</v>
      </c>
      <c r="U1119">
        <v>0</v>
      </c>
      <c r="V1119" s="4" t="s">
        <v>675</v>
      </c>
      <c r="W1119" s="4" t="s">
        <v>692</v>
      </c>
      <c r="X1119" s="4" t="s">
        <v>693</v>
      </c>
      <c r="Y1119" s="4" t="s">
        <v>694</v>
      </c>
      <c r="Z1119" s="4" t="s">
        <v>694</v>
      </c>
      <c r="AA1119" s="4"/>
      <c r="AB1119" s="4"/>
      <c r="AC1119" s="8" t="s">
        <v>825</v>
      </c>
    </row>
    <row r="1120" spans="1:29" x14ac:dyDescent="0.25">
      <c r="A1120" s="4">
        <v>78</v>
      </c>
      <c r="B1120" s="4" t="s">
        <v>643</v>
      </c>
      <c r="C1120" s="4">
        <v>0</v>
      </c>
      <c r="D1120" s="4">
        <v>3</v>
      </c>
      <c r="E1120" s="4" t="s">
        <v>213</v>
      </c>
      <c r="F1120" s="4" t="s">
        <v>309</v>
      </c>
      <c r="G1120" s="4" t="s">
        <v>700</v>
      </c>
      <c r="H1120" s="4" t="s">
        <v>701</v>
      </c>
      <c r="I1120" s="4" t="s">
        <v>674</v>
      </c>
      <c r="J1120" s="4" t="s">
        <v>53</v>
      </c>
      <c r="K1120" s="12">
        <v>0</v>
      </c>
      <c r="L1120" s="4">
        <v>7</v>
      </c>
      <c r="N1120" s="43">
        <v>125</v>
      </c>
      <c r="O1120" s="12">
        <v>2</v>
      </c>
      <c r="P1120" s="4">
        <v>7</v>
      </c>
      <c r="R1120" s="43">
        <v>123</v>
      </c>
      <c r="S1120" t="s">
        <v>52</v>
      </c>
      <c r="U1120">
        <v>0</v>
      </c>
      <c r="V1120" s="4" t="s">
        <v>431</v>
      </c>
      <c r="W1120" s="4" t="s">
        <v>692</v>
      </c>
      <c r="X1120" s="4" t="s">
        <v>693</v>
      </c>
      <c r="Y1120" s="4" t="s">
        <v>695</v>
      </c>
      <c r="Z1120" s="4" t="s">
        <v>695</v>
      </c>
      <c r="AA1120" s="4"/>
      <c r="AB1120" s="4"/>
      <c r="AC1120" s="8" t="s">
        <v>825</v>
      </c>
    </row>
    <row r="1121" spans="1:29" x14ac:dyDescent="0.25">
      <c r="A1121" s="4">
        <v>78</v>
      </c>
      <c r="B1121" s="4" t="s">
        <v>643</v>
      </c>
      <c r="C1121" s="4">
        <v>0</v>
      </c>
      <c r="D1121" s="4">
        <v>3</v>
      </c>
      <c r="E1121" s="4" t="s">
        <v>213</v>
      </c>
      <c r="F1121" s="4" t="s">
        <v>309</v>
      </c>
      <c r="G1121" s="4" t="s">
        <v>700</v>
      </c>
      <c r="H1121" s="4" t="s">
        <v>701</v>
      </c>
      <c r="I1121" s="4" t="s">
        <v>674</v>
      </c>
      <c r="J1121" s="4" t="s">
        <v>53</v>
      </c>
      <c r="K1121" s="12">
        <v>0</v>
      </c>
      <c r="L1121" s="4">
        <v>7</v>
      </c>
      <c r="N1121" s="43">
        <v>125</v>
      </c>
      <c r="O1121" s="12">
        <v>3</v>
      </c>
      <c r="P1121" s="4">
        <v>7</v>
      </c>
      <c r="R1121" s="43">
        <v>124</v>
      </c>
      <c r="S1121" t="s">
        <v>52</v>
      </c>
      <c r="U1121">
        <v>0</v>
      </c>
      <c r="V1121" s="4" t="s">
        <v>431</v>
      </c>
      <c r="W1121" s="4" t="s">
        <v>692</v>
      </c>
      <c r="X1121" s="4" t="s">
        <v>693</v>
      </c>
      <c r="Y1121" s="4" t="s">
        <v>696</v>
      </c>
      <c r="Z1121" s="4" t="s">
        <v>696</v>
      </c>
      <c r="AA1121" s="4"/>
      <c r="AB1121" s="4"/>
      <c r="AC1121" s="8" t="s">
        <v>825</v>
      </c>
    </row>
    <row r="1122" spans="1:29" x14ac:dyDescent="0.25">
      <c r="A1122" s="4">
        <v>78</v>
      </c>
      <c r="B1122" s="4" t="s">
        <v>643</v>
      </c>
      <c r="C1122" s="4">
        <v>0</v>
      </c>
      <c r="D1122" s="4">
        <v>3</v>
      </c>
      <c r="E1122" s="4" t="s">
        <v>213</v>
      </c>
      <c r="F1122" s="4" t="s">
        <v>309</v>
      </c>
      <c r="G1122" s="4" t="s">
        <v>700</v>
      </c>
      <c r="H1122" s="4" t="s">
        <v>701</v>
      </c>
      <c r="I1122" s="4" t="s">
        <v>674</v>
      </c>
      <c r="J1122" s="4" t="s">
        <v>53</v>
      </c>
      <c r="K1122" s="12">
        <v>0</v>
      </c>
      <c r="L1122" s="4">
        <v>7</v>
      </c>
      <c r="N1122" s="43">
        <v>125</v>
      </c>
      <c r="O1122" s="12">
        <v>4</v>
      </c>
      <c r="P1122" s="4">
        <v>7</v>
      </c>
      <c r="R1122" s="43">
        <v>130</v>
      </c>
      <c r="S1122" t="s">
        <v>52</v>
      </c>
      <c r="U1122">
        <v>0</v>
      </c>
      <c r="V1122" s="4" t="s">
        <v>675</v>
      </c>
      <c r="W1122" s="4" t="s">
        <v>692</v>
      </c>
      <c r="X1122" s="4" t="s">
        <v>693</v>
      </c>
      <c r="Y1122" s="4" t="s">
        <v>697</v>
      </c>
      <c r="Z1122" s="4" t="s">
        <v>697</v>
      </c>
      <c r="AA1122" s="4"/>
      <c r="AB1122" s="4"/>
      <c r="AC1122" s="8" t="s">
        <v>825</v>
      </c>
    </row>
    <row r="1123" spans="1:29" x14ac:dyDescent="0.25">
      <c r="A1123" s="4">
        <v>78</v>
      </c>
      <c r="B1123" s="4" t="s">
        <v>643</v>
      </c>
      <c r="C1123" s="4">
        <v>0</v>
      </c>
      <c r="D1123" s="4">
        <v>3</v>
      </c>
      <c r="E1123" s="4" t="s">
        <v>213</v>
      </c>
      <c r="F1123" s="4" t="s">
        <v>309</v>
      </c>
      <c r="G1123" s="4" t="s">
        <v>700</v>
      </c>
      <c r="H1123" s="4" t="s">
        <v>701</v>
      </c>
      <c r="I1123" s="4" t="s">
        <v>674</v>
      </c>
      <c r="J1123" s="4" t="s">
        <v>53</v>
      </c>
      <c r="K1123" s="12">
        <v>0</v>
      </c>
      <c r="L1123" s="4">
        <v>7</v>
      </c>
      <c r="N1123" s="43">
        <v>125</v>
      </c>
      <c r="O1123" s="12">
        <v>5</v>
      </c>
      <c r="P1123" s="4">
        <v>7</v>
      </c>
      <c r="R1123" s="43">
        <v>135</v>
      </c>
      <c r="S1123" t="s">
        <v>52</v>
      </c>
      <c r="U1123">
        <v>0</v>
      </c>
      <c r="V1123" s="4" t="s">
        <v>431</v>
      </c>
      <c r="W1123" s="4" t="s">
        <v>692</v>
      </c>
      <c r="X1123" s="4" t="s">
        <v>693</v>
      </c>
      <c r="Y1123" s="4" t="s">
        <v>698</v>
      </c>
      <c r="Z1123" s="4" t="s">
        <v>698</v>
      </c>
      <c r="AA1123" s="4"/>
      <c r="AB1123" s="4"/>
      <c r="AC1123" s="8" t="s">
        <v>825</v>
      </c>
    </row>
    <row r="1124" spans="1:29" x14ac:dyDescent="0.25">
      <c r="A1124" s="4">
        <v>78</v>
      </c>
      <c r="B1124" s="4" t="s">
        <v>643</v>
      </c>
      <c r="C1124" s="4">
        <v>0</v>
      </c>
      <c r="D1124" s="4">
        <v>3</v>
      </c>
      <c r="E1124" s="4" t="s">
        <v>213</v>
      </c>
      <c r="F1124" s="4" t="s">
        <v>309</v>
      </c>
      <c r="G1124" s="4" t="s">
        <v>700</v>
      </c>
      <c r="H1124" s="4" t="s">
        <v>701</v>
      </c>
      <c r="I1124" s="4" t="s">
        <v>674</v>
      </c>
      <c r="J1124" s="4" t="s">
        <v>53</v>
      </c>
      <c r="K1124" s="12">
        <v>0</v>
      </c>
      <c r="L1124" s="4">
        <v>7</v>
      </c>
      <c r="N1124" s="43">
        <v>125</v>
      </c>
      <c r="O1124" s="12">
        <v>6</v>
      </c>
      <c r="P1124" s="4">
        <v>7</v>
      </c>
      <c r="R1124" s="43">
        <v>128</v>
      </c>
      <c r="S1124" t="s">
        <v>52</v>
      </c>
      <c r="U1124">
        <v>0</v>
      </c>
      <c r="V1124" s="4" t="s">
        <v>431</v>
      </c>
      <c r="W1124" s="4" t="s">
        <v>692</v>
      </c>
      <c r="X1124" s="4" t="s">
        <v>693</v>
      </c>
      <c r="Y1124" s="4" t="s">
        <v>699</v>
      </c>
      <c r="Z1124" s="4" t="s">
        <v>699</v>
      </c>
      <c r="AA1124" s="4"/>
      <c r="AB1124" s="4"/>
      <c r="AC1124" s="8" t="s">
        <v>825</v>
      </c>
    </row>
    <row r="1125" spans="1:29" x14ac:dyDescent="0.25">
      <c r="A1125" s="4"/>
      <c r="B1125" s="4"/>
      <c r="C1125" s="4"/>
      <c r="D1125" s="4"/>
      <c r="E1125" s="4"/>
      <c r="F1125" s="4"/>
      <c r="G1125" s="4"/>
      <c r="H1125" s="4"/>
      <c r="I1125" s="4"/>
      <c r="J1125" s="4"/>
      <c r="L1125" s="4"/>
      <c r="P1125" s="4"/>
    </row>
    <row r="1126" spans="1:29" x14ac:dyDescent="0.25">
      <c r="A1126" s="4">
        <v>78</v>
      </c>
      <c r="B1126" s="4" t="s">
        <v>643</v>
      </c>
      <c r="C1126" s="4">
        <v>0</v>
      </c>
      <c r="D1126" s="4">
        <v>3</v>
      </c>
      <c r="E1126" s="4" t="s">
        <v>213</v>
      </c>
      <c r="F1126" s="4" t="s">
        <v>309</v>
      </c>
      <c r="G1126" s="4" t="s">
        <v>700</v>
      </c>
      <c r="H1126" s="4" t="s">
        <v>701</v>
      </c>
      <c r="I1126" s="4" t="s">
        <v>674</v>
      </c>
      <c r="J1126" s="4" t="s">
        <v>53</v>
      </c>
      <c r="K1126" s="12">
        <v>0</v>
      </c>
      <c r="L1126" s="4">
        <v>8</v>
      </c>
      <c r="N1126" s="43">
        <v>124</v>
      </c>
      <c r="O1126" s="12">
        <v>1</v>
      </c>
      <c r="P1126" s="4">
        <v>8</v>
      </c>
      <c r="R1126" s="43">
        <v>96</v>
      </c>
      <c r="S1126">
        <v>0.05</v>
      </c>
      <c r="U1126">
        <v>1</v>
      </c>
      <c r="V1126" s="4" t="s">
        <v>675</v>
      </c>
      <c r="W1126" s="4" t="s">
        <v>692</v>
      </c>
      <c r="X1126" s="4" t="s">
        <v>693</v>
      </c>
      <c r="Y1126" s="4" t="s">
        <v>694</v>
      </c>
      <c r="Z1126" s="4" t="s">
        <v>694</v>
      </c>
      <c r="AA1126" s="4"/>
      <c r="AB1126" s="4"/>
      <c r="AC1126" s="8" t="s">
        <v>825</v>
      </c>
    </row>
    <row r="1127" spans="1:29" x14ac:dyDescent="0.25">
      <c r="A1127" s="4">
        <v>78</v>
      </c>
      <c r="B1127" s="4" t="s">
        <v>643</v>
      </c>
      <c r="C1127" s="4">
        <v>0</v>
      </c>
      <c r="D1127" s="4">
        <v>3</v>
      </c>
      <c r="E1127" s="4" t="s">
        <v>213</v>
      </c>
      <c r="F1127" s="4" t="s">
        <v>309</v>
      </c>
      <c r="G1127" s="4" t="s">
        <v>700</v>
      </c>
      <c r="H1127" s="4" t="s">
        <v>701</v>
      </c>
      <c r="I1127" s="4" t="s">
        <v>674</v>
      </c>
      <c r="J1127" s="4" t="s">
        <v>53</v>
      </c>
      <c r="K1127" s="12">
        <v>0</v>
      </c>
      <c r="L1127" s="4">
        <v>8</v>
      </c>
      <c r="N1127" s="43">
        <v>124</v>
      </c>
      <c r="O1127" s="12">
        <v>2</v>
      </c>
      <c r="P1127" s="4">
        <v>8</v>
      </c>
      <c r="R1127" s="43">
        <v>117</v>
      </c>
      <c r="S1127" t="s">
        <v>52</v>
      </c>
      <c r="U1127">
        <v>0</v>
      </c>
      <c r="V1127" s="4" t="s">
        <v>431</v>
      </c>
      <c r="W1127" s="4" t="s">
        <v>692</v>
      </c>
      <c r="X1127" s="4" t="s">
        <v>693</v>
      </c>
      <c r="Y1127" s="4" t="s">
        <v>695</v>
      </c>
      <c r="Z1127" s="4" t="s">
        <v>695</v>
      </c>
      <c r="AA1127" s="4"/>
      <c r="AB1127" s="4"/>
      <c r="AC1127" s="8" t="s">
        <v>825</v>
      </c>
    </row>
    <row r="1128" spans="1:29" x14ac:dyDescent="0.25">
      <c r="A1128" s="4">
        <v>78</v>
      </c>
      <c r="B1128" s="4" t="s">
        <v>643</v>
      </c>
      <c r="C1128" s="4">
        <v>0</v>
      </c>
      <c r="D1128" s="4">
        <v>3</v>
      </c>
      <c r="E1128" s="4" t="s">
        <v>213</v>
      </c>
      <c r="F1128" s="4" t="s">
        <v>309</v>
      </c>
      <c r="G1128" s="4" t="s">
        <v>700</v>
      </c>
      <c r="H1128" s="4" t="s">
        <v>701</v>
      </c>
      <c r="I1128" s="4" t="s">
        <v>674</v>
      </c>
      <c r="J1128" s="4" t="s">
        <v>53</v>
      </c>
      <c r="K1128" s="12">
        <v>0</v>
      </c>
      <c r="L1128" s="4">
        <v>8</v>
      </c>
      <c r="N1128" s="43">
        <v>124</v>
      </c>
      <c r="O1128" s="12">
        <v>3</v>
      </c>
      <c r="P1128" s="4">
        <v>8</v>
      </c>
      <c r="R1128" s="43">
        <v>130</v>
      </c>
      <c r="S1128" t="s">
        <v>52</v>
      </c>
      <c r="U1128">
        <v>0</v>
      </c>
      <c r="V1128" s="4" t="s">
        <v>431</v>
      </c>
      <c r="W1128" s="4" t="s">
        <v>692</v>
      </c>
      <c r="X1128" s="4" t="s">
        <v>693</v>
      </c>
      <c r="Y1128" s="4" t="s">
        <v>696</v>
      </c>
      <c r="Z1128" s="4" t="s">
        <v>696</v>
      </c>
      <c r="AA1128" s="4"/>
      <c r="AB1128" s="4"/>
      <c r="AC1128" s="8" t="s">
        <v>825</v>
      </c>
    </row>
    <row r="1129" spans="1:29" x14ac:dyDescent="0.25">
      <c r="A1129" s="4">
        <v>78</v>
      </c>
      <c r="B1129" s="4" t="s">
        <v>643</v>
      </c>
      <c r="C1129" s="4">
        <v>0</v>
      </c>
      <c r="D1129" s="4">
        <v>3</v>
      </c>
      <c r="E1129" s="4" t="s">
        <v>213</v>
      </c>
      <c r="F1129" s="4" t="s">
        <v>309</v>
      </c>
      <c r="G1129" s="4" t="s">
        <v>700</v>
      </c>
      <c r="H1129" s="4" t="s">
        <v>701</v>
      </c>
      <c r="I1129" s="4" t="s">
        <v>674</v>
      </c>
      <c r="J1129" s="4" t="s">
        <v>53</v>
      </c>
      <c r="K1129" s="12">
        <v>0</v>
      </c>
      <c r="L1129" s="4">
        <v>8</v>
      </c>
      <c r="N1129" s="43">
        <v>124</v>
      </c>
      <c r="O1129" s="12">
        <v>4</v>
      </c>
      <c r="P1129" s="4">
        <v>8</v>
      </c>
      <c r="R1129" s="43">
        <v>116</v>
      </c>
      <c r="S1129" t="s">
        <v>52</v>
      </c>
      <c r="U1129">
        <v>0</v>
      </c>
      <c r="V1129" s="4" t="s">
        <v>675</v>
      </c>
      <c r="W1129" s="4" t="s">
        <v>692</v>
      </c>
      <c r="X1129" s="4" t="s">
        <v>693</v>
      </c>
      <c r="Y1129" s="4" t="s">
        <v>697</v>
      </c>
      <c r="Z1129" s="4" t="s">
        <v>697</v>
      </c>
      <c r="AA1129" s="4"/>
      <c r="AB1129" s="4"/>
      <c r="AC1129" s="8" t="s">
        <v>825</v>
      </c>
    </row>
    <row r="1130" spans="1:29" x14ac:dyDescent="0.25">
      <c r="A1130" s="4">
        <v>78</v>
      </c>
      <c r="B1130" s="4" t="s">
        <v>643</v>
      </c>
      <c r="C1130" s="4">
        <v>0</v>
      </c>
      <c r="D1130" s="4">
        <v>3</v>
      </c>
      <c r="E1130" s="4" t="s">
        <v>213</v>
      </c>
      <c r="F1130" s="4" t="s">
        <v>309</v>
      </c>
      <c r="G1130" s="4" t="s">
        <v>700</v>
      </c>
      <c r="H1130" s="4" t="s">
        <v>701</v>
      </c>
      <c r="I1130" s="4" t="s">
        <v>674</v>
      </c>
      <c r="J1130" s="4" t="s">
        <v>53</v>
      </c>
      <c r="K1130" s="12">
        <v>0</v>
      </c>
      <c r="L1130" s="4">
        <v>8</v>
      </c>
      <c r="N1130" s="43">
        <v>124</v>
      </c>
      <c r="O1130" s="12">
        <v>5</v>
      </c>
      <c r="P1130" s="4">
        <v>8</v>
      </c>
      <c r="R1130" s="43">
        <v>132</v>
      </c>
      <c r="S1130" t="s">
        <v>52</v>
      </c>
      <c r="U1130">
        <v>0</v>
      </c>
      <c r="V1130" s="4" t="s">
        <v>431</v>
      </c>
      <c r="W1130" s="4" t="s">
        <v>692</v>
      </c>
      <c r="X1130" s="4" t="s">
        <v>693</v>
      </c>
      <c r="Y1130" s="4" t="s">
        <v>698</v>
      </c>
      <c r="Z1130" s="4" t="s">
        <v>698</v>
      </c>
      <c r="AA1130" s="4"/>
      <c r="AB1130" s="4"/>
      <c r="AC1130" s="8" t="s">
        <v>825</v>
      </c>
    </row>
    <row r="1131" spans="1:29" x14ac:dyDescent="0.25">
      <c r="A1131" s="4">
        <v>78</v>
      </c>
      <c r="B1131" s="4" t="s">
        <v>643</v>
      </c>
      <c r="C1131" s="4">
        <v>0</v>
      </c>
      <c r="D1131" s="4">
        <v>3</v>
      </c>
      <c r="E1131" s="4" t="s">
        <v>213</v>
      </c>
      <c r="F1131" s="4" t="s">
        <v>309</v>
      </c>
      <c r="G1131" s="4" t="s">
        <v>700</v>
      </c>
      <c r="H1131" s="4" t="s">
        <v>701</v>
      </c>
      <c r="I1131" s="4" t="s">
        <v>674</v>
      </c>
      <c r="J1131" s="4" t="s">
        <v>53</v>
      </c>
      <c r="K1131" s="12">
        <v>0</v>
      </c>
      <c r="L1131" s="4">
        <v>8</v>
      </c>
      <c r="N1131" s="43">
        <v>124</v>
      </c>
      <c r="O1131" s="12">
        <v>6</v>
      </c>
      <c r="P1131" s="4">
        <v>8</v>
      </c>
      <c r="R1131" s="43">
        <v>127</v>
      </c>
      <c r="S1131" t="s">
        <v>52</v>
      </c>
      <c r="U1131">
        <v>0</v>
      </c>
      <c r="V1131" s="4" t="s">
        <v>431</v>
      </c>
      <c r="W1131" s="4" t="s">
        <v>692</v>
      </c>
      <c r="X1131" s="4" t="s">
        <v>693</v>
      </c>
      <c r="Y1131" s="4" t="s">
        <v>699</v>
      </c>
      <c r="Z1131" s="4" t="s">
        <v>699</v>
      </c>
      <c r="AA1131" s="4"/>
      <c r="AB1131" s="4"/>
      <c r="AC1131" s="8" t="s">
        <v>825</v>
      </c>
    </row>
    <row r="1132" spans="1:29" x14ac:dyDescent="0.25">
      <c r="A1132" s="4"/>
      <c r="B1132" s="4"/>
      <c r="C1132" s="4"/>
      <c r="D1132" s="4"/>
      <c r="E1132" s="4"/>
      <c r="F1132" s="4"/>
      <c r="G1132" s="4"/>
      <c r="H1132" s="4"/>
      <c r="I1132" s="4"/>
      <c r="J1132" s="4"/>
      <c r="L1132" s="4"/>
      <c r="P1132" s="4"/>
    </row>
    <row r="1133" spans="1:29" x14ac:dyDescent="0.25">
      <c r="A1133" s="4">
        <v>78</v>
      </c>
      <c r="B1133" s="4" t="s">
        <v>643</v>
      </c>
      <c r="C1133" s="4">
        <v>0</v>
      </c>
      <c r="D1133" s="4">
        <v>3</v>
      </c>
      <c r="E1133" s="4" t="s">
        <v>213</v>
      </c>
      <c r="F1133" s="4" t="s">
        <v>309</v>
      </c>
      <c r="G1133" s="4" t="s">
        <v>700</v>
      </c>
      <c r="H1133" s="4" t="s">
        <v>701</v>
      </c>
      <c r="I1133" s="4" t="s">
        <v>674</v>
      </c>
      <c r="J1133" s="4" t="s">
        <v>53</v>
      </c>
      <c r="K1133" s="12">
        <v>0</v>
      </c>
      <c r="L1133" s="4">
        <v>9</v>
      </c>
      <c r="N1133" s="43">
        <v>117</v>
      </c>
      <c r="O1133" s="12">
        <v>1</v>
      </c>
      <c r="P1133" s="4">
        <v>9</v>
      </c>
      <c r="R1133" s="43">
        <v>80</v>
      </c>
      <c r="S1133">
        <v>0.05</v>
      </c>
      <c r="U1133">
        <v>1</v>
      </c>
      <c r="V1133" s="4" t="s">
        <v>675</v>
      </c>
      <c r="W1133" s="4" t="s">
        <v>692</v>
      </c>
      <c r="X1133" s="4" t="s">
        <v>693</v>
      </c>
      <c r="Y1133" s="4" t="s">
        <v>694</v>
      </c>
      <c r="Z1133" s="4" t="s">
        <v>694</v>
      </c>
      <c r="AA1133" s="4"/>
      <c r="AB1133" s="4"/>
      <c r="AC1133" s="8" t="s">
        <v>825</v>
      </c>
    </row>
    <row r="1134" spans="1:29" x14ac:dyDescent="0.25">
      <c r="A1134" s="4">
        <v>78</v>
      </c>
      <c r="B1134" s="4" t="s">
        <v>643</v>
      </c>
      <c r="C1134" s="4">
        <v>0</v>
      </c>
      <c r="D1134" s="4">
        <v>3</v>
      </c>
      <c r="E1134" s="4" t="s">
        <v>213</v>
      </c>
      <c r="F1134" s="4" t="s">
        <v>309</v>
      </c>
      <c r="G1134" s="4" t="s">
        <v>700</v>
      </c>
      <c r="H1134" s="4" t="s">
        <v>701</v>
      </c>
      <c r="I1134" s="4" t="s">
        <v>674</v>
      </c>
      <c r="J1134" s="4" t="s">
        <v>53</v>
      </c>
      <c r="K1134" s="12">
        <v>0</v>
      </c>
      <c r="L1134" s="4">
        <v>9</v>
      </c>
      <c r="N1134" s="43">
        <v>117</v>
      </c>
      <c r="O1134" s="12">
        <v>2</v>
      </c>
      <c r="P1134" s="4">
        <v>9</v>
      </c>
      <c r="R1134" s="43">
        <v>107</v>
      </c>
      <c r="S1134" t="s">
        <v>52</v>
      </c>
      <c r="U1134">
        <v>0</v>
      </c>
      <c r="V1134" s="4" t="s">
        <v>431</v>
      </c>
      <c r="W1134" s="4" t="s">
        <v>692</v>
      </c>
      <c r="X1134" s="4" t="s">
        <v>693</v>
      </c>
      <c r="Y1134" s="4" t="s">
        <v>695</v>
      </c>
      <c r="Z1134" s="4" t="s">
        <v>695</v>
      </c>
      <c r="AA1134" s="4"/>
      <c r="AB1134" s="4"/>
      <c r="AC1134" s="8" t="s">
        <v>825</v>
      </c>
    </row>
    <row r="1135" spans="1:29" x14ac:dyDescent="0.25">
      <c r="A1135" s="4">
        <v>78</v>
      </c>
      <c r="B1135" s="4" t="s">
        <v>643</v>
      </c>
      <c r="C1135" s="4">
        <v>0</v>
      </c>
      <c r="D1135" s="4">
        <v>3</v>
      </c>
      <c r="E1135" s="4" t="s">
        <v>213</v>
      </c>
      <c r="F1135" s="4" t="s">
        <v>309</v>
      </c>
      <c r="G1135" s="4" t="s">
        <v>700</v>
      </c>
      <c r="H1135" s="4" t="s">
        <v>701</v>
      </c>
      <c r="I1135" s="4" t="s">
        <v>674</v>
      </c>
      <c r="J1135" s="4" t="s">
        <v>53</v>
      </c>
      <c r="K1135" s="12">
        <v>0</v>
      </c>
      <c r="L1135" s="4">
        <v>9</v>
      </c>
      <c r="N1135" s="43">
        <v>117</v>
      </c>
      <c r="O1135" s="12">
        <v>3</v>
      </c>
      <c r="P1135" s="4">
        <v>9</v>
      </c>
      <c r="R1135" s="43">
        <v>126</v>
      </c>
      <c r="S1135" t="s">
        <v>52</v>
      </c>
      <c r="U1135">
        <v>0</v>
      </c>
      <c r="V1135" s="4" t="s">
        <v>431</v>
      </c>
      <c r="W1135" s="4" t="s">
        <v>692</v>
      </c>
      <c r="X1135" s="4" t="s">
        <v>693</v>
      </c>
      <c r="Y1135" s="4" t="s">
        <v>696</v>
      </c>
      <c r="Z1135" s="4" t="s">
        <v>696</v>
      </c>
      <c r="AA1135" s="4"/>
      <c r="AB1135" s="4"/>
      <c r="AC1135" s="8" t="s">
        <v>825</v>
      </c>
    </row>
    <row r="1136" spans="1:29" x14ac:dyDescent="0.25">
      <c r="A1136" s="4">
        <v>78</v>
      </c>
      <c r="B1136" s="4" t="s">
        <v>643</v>
      </c>
      <c r="C1136" s="4">
        <v>0</v>
      </c>
      <c r="D1136" s="4">
        <v>3</v>
      </c>
      <c r="E1136" s="4" t="s">
        <v>213</v>
      </c>
      <c r="F1136" s="4" t="s">
        <v>309</v>
      </c>
      <c r="G1136" s="4" t="s">
        <v>700</v>
      </c>
      <c r="H1136" s="4" t="s">
        <v>701</v>
      </c>
      <c r="I1136" s="4" t="s">
        <v>674</v>
      </c>
      <c r="J1136" s="4" t="s">
        <v>53</v>
      </c>
      <c r="K1136" s="12">
        <v>0</v>
      </c>
      <c r="L1136" s="4">
        <v>9</v>
      </c>
      <c r="N1136" s="43">
        <v>117</v>
      </c>
      <c r="O1136" s="12">
        <v>4</v>
      </c>
      <c r="P1136" s="4">
        <v>9</v>
      </c>
      <c r="R1136" s="43">
        <v>99</v>
      </c>
      <c r="S1136">
        <v>0.06</v>
      </c>
      <c r="U1136">
        <v>1</v>
      </c>
      <c r="V1136" s="4" t="s">
        <v>675</v>
      </c>
      <c r="W1136" s="4" t="s">
        <v>692</v>
      </c>
      <c r="X1136" s="4" t="s">
        <v>693</v>
      </c>
      <c r="Y1136" s="4" t="s">
        <v>697</v>
      </c>
      <c r="Z1136" s="4" t="s">
        <v>697</v>
      </c>
      <c r="AA1136" s="4"/>
      <c r="AB1136" s="4"/>
      <c r="AC1136" s="8" t="s">
        <v>825</v>
      </c>
    </row>
    <row r="1137" spans="1:29" x14ac:dyDescent="0.25">
      <c r="A1137" s="4">
        <v>78</v>
      </c>
      <c r="B1137" s="4" t="s">
        <v>643</v>
      </c>
      <c r="C1137" s="4">
        <v>0</v>
      </c>
      <c r="D1137" s="4">
        <v>3</v>
      </c>
      <c r="E1137" s="4" t="s">
        <v>213</v>
      </c>
      <c r="F1137" s="4" t="s">
        <v>309</v>
      </c>
      <c r="G1137" s="4" t="s">
        <v>700</v>
      </c>
      <c r="H1137" s="4" t="s">
        <v>701</v>
      </c>
      <c r="I1137" s="4" t="s">
        <v>674</v>
      </c>
      <c r="J1137" s="4" t="s">
        <v>53</v>
      </c>
      <c r="K1137" s="12">
        <v>0</v>
      </c>
      <c r="L1137" s="4">
        <v>9</v>
      </c>
      <c r="N1137" s="43">
        <v>117</v>
      </c>
      <c r="O1137" s="12">
        <v>5</v>
      </c>
      <c r="P1137" s="4">
        <v>9</v>
      </c>
      <c r="R1137" s="43">
        <v>119</v>
      </c>
      <c r="S1137" t="s">
        <v>52</v>
      </c>
      <c r="U1137">
        <v>0</v>
      </c>
      <c r="V1137" s="4" t="s">
        <v>431</v>
      </c>
      <c r="W1137" s="4" t="s">
        <v>692</v>
      </c>
      <c r="X1137" s="4" t="s">
        <v>693</v>
      </c>
      <c r="Y1137" s="4" t="s">
        <v>698</v>
      </c>
      <c r="Z1137" s="4" t="s">
        <v>698</v>
      </c>
      <c r="AA1137" s="4"/>
      <c r="AB1137" s="4"/>
      <c r="AC1137" s="8" t="s">
        <v>825</v>
      </c>
    </row>
    <row r="1138" spans="1:29" x14ac:dyDescent="0.25">
      <c r="A1138" s="4">
        <v>78</v>
      </c>
      <c r="B1138" s="4" t="s">
        <v>643</v>
      </c>
      <c r="C1138" s="4">
        <v>0</v>
      </c>
      <c r="D1138" s="4">
        <v>3</v>
      </c>
      <c r="E1138" s="4" t="s">
        <v>213</v>
      </c>
      <c r="F1138" s="4" t="s">
        <v>309</v>
      </c>
      <c r="G1138" s="4" t="s">
        <v>700</v>
      </c>
      <c r="H1138" s="4" t="s">
        <v>701</v>
      </c>
      <c r="I1138" s="4" t="s">
        <v>674</v>
      </c>
      <c r="J1138" s="4" t="s">
        <v>53</v>
      </c>
      <c r="K1138" s="12">
        <v>0</v>
      </c>
      <c r="L1138" s="4">
        <v>9</v>
      </c>
      <c r="N1138" s="43">
        <v>117</v>
      </c>
      <c r="O1138" s="12">
        <v>6</v>
      </c>
      <c r="P1138" s="4">
        <v>9</v>
      </c>
      <c r="R1138" s="43">
        <v>124</v>
      </c>
      <c r="S1138" t="s">
        <v>52</v>
      </c>
      <c r="U1138">
        <v>0</v>
      </c>
      <c r="V1138" s="4" t="s">
        <v>431</v>
      </c>
      <c r="W1138" s="4" t="s">
        <v>692</v>
      </c>
      <c r="X1138" s="4" t="s">
        <v>693</v>
      </c>
      <c r="Y1138" s="4" t="s">
        <v>699</v>
      </c>
      <c r="Z1138" s="4" t="s">
        <v>699</v>
      </c>
      <c r="AA1138" s="4"/>
      <c r="AB1138" s="4"/>
      <c r="AC1138" s="8" t="s">
        <v>825</v>
      </c>
    </row>
    <row r="1139" spans="1:29" x14ac:dyDescent="0.25">
      <c r="A1139"/>
      <c r="B1139"/>
    </row>
    <row r="1140" spans="1:29" x14ac:dyDescent="0.25">
      <c r="A1140" s="4">
        <v>78</v>
      </c>
      <c r="B1140" s="4" t="s">
        <v>643</v>
      </c>
      <c r="C1140" s="4">
        <v>0</v>
      </c>
      <c r="D1140" s="4">
        <v>6</v>
      </c>
      <c r="E1140" s="4" t="s">
        <v>213</v>
      </c>
      <c r="F1140" s="4" t="s">
        <v>309</v>
      </c>
      <c r="G1140" s="4" t="s">
        <v>702</v>
      </c>
      <c r="H1140" s="4" t="s">
        <v>375</v>
      </c>
      <c r="I1140" s="4" t="s">
        <v>674</v>
      </c>
      <c r="J1140" s="4" t="s">
        <v>53</v>
      </c>
      <c r="K1140" s="12">
        <v>10</v>
      </c>
      <c r="L1140" s="4">
        <v>20</v>
      </c>
      <c r="M1140" s="4">
        <v>23</v>
      </c>
      <c r="N1140" s="4">
        <v>0</v>
      </c>
      <c r="O1140" s="12">
        <v>11</v>
      </c>
      <c r="P1140" s="4">
        <v>20</v>
      </c>
      <c r="Q1140" s="4">
        <v>23</v>
      </c>
      <c r="R1140" s="4">
        <v>0</v>
      </c>
      <c r="S1140" s="4" t="s">
        <v>52</v>
      </c>
      <c r="T1140" s="4"/>
      <c r="U1140" s="4">
        <v>0</v>
      </c>
      <c r="V1140" s="4" t="s">
        <v>675</v>
      </c>
      <c r="W1140" s="4" t="s">
        <v>676</v>
      </c>
      <c r="X1140" s="4" t="s">
        <v>677</v>
      </c>
      <c r="Y1140" s="4" t="s">
        <v>703</v>
      </c>
      <c r="Z1140" s="4" t="s">
        <v>703</v>
      </c>
      <c r="AC1140" s="8" t="s">
        <v>826</v>
      </c>
    </row>
    <row r="1141" spans="1:29" x14ac:dyDescent="0.25">
      <c r="A1141" s="4">
        <v>78</v>
      </c>
      <c r="B1141" s="4" t="s">
        <v>643</v>
      </c>
      <c r="C1141" s="4">
        <v>0</v>
      </c>
      <c r="D1141" s="4">
        <v>6</v>
      </c>
      <c r="E1141" s="4" t="s">
        <v>213</v>
      </c>
      <c r="F1141" s="4" t="s">
        <v>309</v>
      </c>
      <c r="G1141" s="4" t="s">
        <v>702</v>
      </c>
      <c r="H1141" s="4" t="s">
        <v>375</v>
      </c>
      <c r="I1141" s="4" t="s">
        <v>674</v>
      </c>
      <c r="J1141" s="4" t="s">
        <v>53</v>
      </c>
      <c r="K1141" s="12">
        <v>10</v>
      </c>
      <c r="L1141" s="4">
        <v>20</v>
      </c>
      <c r="M1141" s="4">
        <v>23</v>
      </c>
      <c r="N1141" s="4">
        <v>0</v>
      </c>
      <c r="O1141" s="12">
        <v>12</v>
      </c>
      <c r="P1141" s="4">
        <v>20</v>
      </c>
      <c r="Q1141" s="4">
        <v>23</v>
      </c>
      <c r="R1141" s="4">
        <v>0</v>
      </c>
      <c r="S1141" s="4" t="s">
        <v>52</v>
      </c>
      <c r="T1141" s="4"/>
      <c r="U1141" s="4">
        <v>0</v>
      </c>
      <c r="V1141" s="4" t="s">
        <v>675</v>
      </c>
      <c r="W1141" s="4" t="s">
        <v>676</v>
      </c>
      <c r="X1141" s="4" t="s">
        <v>677</v>
      </c>
      <c r="Y1141" s="4" t="s">
        <v>704</v>
      </c>
      <c r="Z1141" s="4" t="s">
        <v>704</v>
      </c>
      <c r="AC1141" s="8" t="s">
        <v>826</v>
      </c>
    </row>
    <row r="1142" spans="1:29" x14ac:dyDescent="0.25">
      <c r="A1142" s="4">
        <v>78</v>
      </c>
      <c r="B1142" s="4" t="s">
        <v>643</v>
      </c>
      <c r="C1142" s="4">
        <v>0</v>
      </c>
      <c r="D1142" s="4">
        <v>6</v>
      </c>
      <c r="E1142" s="4" t="s">
        <v>213</v>
      </c>
      <c r="F1142" s="4" t="s">
        <v>309</v>
      </c>
      <c r="G1142" s="4" t="s">
        <v>702</v>
      </c>
      <c r="H1142" s="4" t="s">
        <v>375</v>
      </c>
      <c r="I1142" s="4" t="s">
        <v>674</v>
      </c>
      <c r="J1142" s="4" t="s">
        <v>53</v>
      </c>
      <c r="K1142" s="12">
        <v>10</v>
      </c>
      <c r="L1142" s="4">
        <v>20</v>
      </c>
      <c r="M1142" s="4">
        <v>23</v>
      </c>
      <c r="N1142" s="4">
        <v>0</v>
      </c>
      <c r="O1142" s="12">
        <v>13</v>
      </c>
      <c r="P1142" s="4">
        <v>20</v>
      </c>
      <c r="Q1142" s="4">
        <v>23</v>
      </c>
      <c r="R1142" s="4">
        <v>8</v>
      </c>
      <c r="S1142" s="4">
        <v>0.05</v>
      </c>
      <c r="T1142" s="4"/>
      <c r="U1142" s="4">
        <v>1</v>
      </c>
      <c r="V1142" s="4" t="s">
        <v>675</v>
      </c>
      <c r="W1142" s="4" t="s">
        <v>676</v>
      </c>
      <c r="X1142" s="4" t="s">
        <v>677</v>
      </c>
      <c r="Y1142" s="4" t="s">
        <v>705</v>
      </c>
      <c r="Z1142" s="4" t="s">
        <v>705</v>
      </c>
      <c r="AC1142" s="8" t="s">
        <v>826</v>
      </c>
    </row>
    <row r="1143" spans="1:29" x14ac:dyDescent="0.25">
      <c r="A1143" s="4">
        <v>78</v>
      </c>
      <c r="B1143" s="4" t="s">
        <v>643</v>
      </c>
      <c r="C1143" s="4">
        <v>0</v>
      </c>
      <c r="D1143" s="4">
        <v>6</v>
      </c>
      <c r="E1143" s="4" t="s">
        <v>213</v>
      </c>
      <c r="F1143" s="4" t="s">
        <v>309</v>
      </c>
      <c r="G1143" s="4" t="s">
        <v>702</v>
      </c>
      <c r="H1143" s="4" t="s">
        <v>375</v>
      </c>
      <c r="I1143" s="4" t="s">
        <v>674</v>
      </c>
      <c r="J1143" s="4" t="s">
        <v>53</v>
      </c>
      <c r="K1143" s="12">
        <v>10</v>
      </c>
      <c r="L1143" s="4">
        <v>20</v>
      </c>
      <c r="M1143" s="4">
        <v>23</v>
      </c>
      <c r="N1143" s="4">
        <v>0</v>
      </c>
      <c r="O1143" s="12">
        <v>14</v>
      </c>
      <c r="P1143" s="4">
        <v>20</v>
      </c>
      <c r="Q1143" s="4">
        <v>23</v>
      </c>
      <c r="R1143" s="4">
        <v>0</v>
      </c>
      <c r="S1143" s="4" t="s">
        <v>52</v>
      </c>
      <c r="T1143" s="4"/>
      <c r="U1143" s="4">
        <v>0</v>
      </c>
      <c r="V1143" s="4" t="s">
        <v>675</v>
      </c>
      <c r="W1143" s="4" t="s">
        <v>676</v>
      </c>
      <c r="X1143" s="4" t="s">
        <v>677</v>
      </c>
      <c r="Y1143" s="4" t="s">
        <v>706</v>
      </c>
      <c r="Z1143" s="4" t="s">
        <v>706</v>
      </c>
      <c r="AC1143" s="8" t="s">
        <v>826</v>
      </c>
    </row>
    <row r="1144" spans="1:29" x14ac:dyDescent="0.25">
      <c r="A1144" s="4">
        <v>78</v>
      </c>
      <c r="B1144" s="4" t="s">
        <v>643</v>
      </c>
      <c r="C1144" s="4">
        <v>0</v>
      </c>
      <c r="D1144" s="4">
        <v>6</v>
      </c>
      <c r="E1144" s="4" t="s">
        <v>213</v>
      </c>
      <c r="F1144" s="4" t="s">
        <v>309</v>
      </c>
      <c r="G1144" s="4" t="s">
        <v>702</v>
      </c>
      <c r="H1144" s="4" t="s">
        <v>375</v>
      </c>
      <c r="I1144" s="4" t="s">
        <v>674</v>
      </c>
      <c r="J1144" s="4" t="s">
        <v>53</v>
      </c>
      <c r="K1144" s="12">
        <v>10</v>
      </c>
      <c r="L1144" s="4">
        <v>20</v>
      </c>
      <c r="M1144" s="4">
        <v>23</v>
      </c>
      <c r="N1144" s="4">
        <v>0</v>
      </c>
      <c r="O1144" s="12">
        <v>15</v>
      </c>
      <c r="P1144" s="4">
        <v>20</v>
      </c>
      <c r="Q1144" s="4">
        <v>23</v>
      </c>
      <c r="R1144" s="4">
        <v>0</v>
      </c>
      <c r="S1144" s="4" t="s">
        <v>52</v>
      </c>
      <c r="T1144" s="4"/>
      <c r="U1144" s="4">
        <v>0</v>
      </c>
      <c r="V1144" s="4" t="s">
        <v>675</v>
      </c>
      <c r="W1144" s="4" t="s">
        <v>676</v>
      </c>
      <c r="X1144" s="4" t="s">
        <v>677</v>
      </c>
      <c r="Y1144" s="4" t="s">
        <v>707</v>
      </c>
      <c r="Z1144" s="4" t="s">
        <v>707</v>
      </c>
      <c r="AC1144" s="8" t="s">
        <v>826</v>
      </c>
    </row>
    <row r="1145" spans="1:29" x14ac:dyDescent="0.25">
      <c r="A1145" s="4">
        <v>78</v>
      </c>
      <c r="B1145" s="4" t="s">
        <v>643</v>
      </c>
      <c r="C1145" s="4">
        <v>0</v>
      </c>
      <c r="D1145" s="4">
        <v>6</v>
      </c>
      <c r="E1145" s="4" t="s">
        <v>213</v>
      </c>
      <c r="F1145" s="4" t="s">
        <v>309</v>
      </c>
      <c r="G1145" s="4" t="s">
        <v>702</v>
      </c>
      <c r="H1145" s="4" t="s">
        <v>375</v>
      </c>
      <c r="I1145" s="4" t="s">
        <v>674</v>
      </c>
      <c r="J1145" s="4" t="s">
        <v>53</v>
      </c>
      <c r="K1145" s="12">
        <v>10</v>
      </c>
      <c r="L1145" s="4">
        <v>20</v>
      </c>
      <c r="M1145" s="4">
        <v>23</v>
      </c>
      <c r="N1145" s="4">
        <v>0</v>
      </c>
      <c r="O1145" s="12">
        <v>16</v>
      </c>
      <c r="P1145" s="4">
        <v>20</v>
      </c>
      <c r="Q1145" s="4">
        <v>23</v>
      </c>
      <c r="R1145" s="4">
        <v>0</v>
      </c>
      <c r="S1145" s="4" t="s">
        <v>52</v>
      </c>
      <c r="T1145" s="4"/>
      <c r="U1145" s="4">
        <v>0</v>
      </c>
      <c r="V1145" s="4" t="s">
        <v>675</v>
      </c>
      <c r="W1145" s="4" t="s">
        <v>676</v>
      </c>
      <c r="X1145" s="4" t="s">
        <v>677</v>
      </c>
      <c r="Y1145" s="4" t="s">
        <v>708</v>
      </c>
      <c r="Z1145" s="4" t="s">
        <v>708</v>
      </c>
      <c r="AC1145" s="8" t="s">
        <v>826</v>
      </c>
    </row>
    <row r="1146" spans="1:29" x14ac:dyDescent="0.25">
      <c r="A1146" s="4">
        <v>78</v>
      </c>
      <c r="B1146" s="4" t="s">
        <v>643</v>
      </c>
      <c r="C1146" s="4">
        <v>0</v>
      </c>
      <c r="D1146" s="4">
        <v>6</v>
      </c>
      <c r="E1146" s="4" t="s">
        <v>213</v>
      </c>
      <c r="F1146" s="4" t="s">
        <v>309</v>
      </c>
      <c r="G1146" s="4" t="s">
        <v>702</v>
      </c>
      <c r="H1146" s="4" t="s">
        <v>375</v>
      </c>
      <c r="I1146" s="4" t="s">
        <v>674</v>
      </c>
      <c r="J1146" s="4" t="s">
        <v>53</v>
      </c>
      <c r="K1146" s="12">
        <v>10</v>
      </c>
      <c r="L1146" s="4">
        <v>20</v>
      </c>
      <c r="M1146" s="4">
        <v>23</v>
      </c>
      <c r="N1146" s="4">
        <v>0</v>
      </c>
      <c r="O1146" s="12">
        <v>17</v>
      </c>
      <c r="P1146" s="4">
        <v>20</v>
      </c>
      <c r="Q1146" s="4">
        <v>23</v>
      </c>
      <c r="R1146" s="4">
        <v>0</v>
      </c>
      <c r="S1146" s="4" t="s">
        <v>52</v>
      </c>
      <c r="T1146" s="4"/>
      <c r="U1146" s="4">
        <v>0</v>
      </c>
      <c r="V1146" s="4" t="s">
        <v>675</v>
      </c>
      <c r="W1146" s="4" t="s">
        <v>676</v>
      </c>
      <c r="X1146" s="4" t="s">
        <v>677</v>
      </c>
      <c r="Y1146" s="4" t="s">
        <v>709</v>
      </c>
      <c r="Z1146" s="4" t="s">
        <v>709</v>
      </c>
      <c r="AC1146" s="8" t="s">
        <v>826</v>
      </c>
    </row>
    <row r="1147" spans="1:29" x14ac:dyDescent="0.25">
      <c r="A1147" s="4">
        <v>78</v>
      </c>
      <c r="B1147" s="4" t="s">
        <v>643</v>
      </c>
      <c r="C1147" s="4">
        <v>0</v>
      </c>
      <c r="D1147" s="4">
        <v>6</v>
      </c>
      <c r="E1147" s="4" t="s">
        <v>213</v>
      </c>
      <c r="F1147" s="4" t="s">
        <v>309</v>
      </c>
      <c r="G1147" s="4" t="s">
        <v>702</v>
      </c>
      <c r="H1147" s="4" t="s">
        <v>375</v>
      </c>
      <c r="I1147" s="4" t="s">
        <v>674</v>
      </c>
      <c r="J1147" s="4" t="s">
        <v>53</v>
      </c>
      <c r="K1147" s="12">
        <v>10</v>
      </c>
      <c r="L1147" s="4">
        <v>20</v>
      </c>
      <c r="M1147" s="4">
        <v>23</v>
      </c>
      <c r="N1147" s="4">
        <v>0</v>
      </c>
      <c r="O1147" s="12">
        <v>18</v>
      </c>
      <c r="P1147" s="4">
        <v>20</v>
      </c>
      <c r="Q1147" s="4">
        <v>23</v>
      </c>
      <c r="R1147" s="4">
        <v>0</v>
      </c>
      <c r="S1147" s="4" t="s">
        <v>52</v>
      </c>
      <c r="T1147" s="4"/>
      <c r="U1147" s="4">
        <v>0</v>
      </c>
      <c r="V1147" s="4" t="s">
        <v>675</v>
      </c>
      <c r="W1147" s="4" t="s">
        <v>676</v>
      </c>
      <c r="X1147" s="4" t="s">
        <v>677</v>
      </c>
      <c r="Y1147" s="4" t="s">
        <v>710</v>
      </c>
      <c r="Z1147" s="4" t="s">
        <v>710</v>
      </c>
      <c r="AC1147" s="8" t="s">
        <v>826</v>
      </c>
    </row>
    <row r="1148" spans="1:29" x14ac:dyDescent="0.25">
      <c r="A1148" s="4">
        <v>78</v>
      </c>
      <c r="B1148" s="4" t="s">
        <v>643</v>
      </c>
      <c r="C1148" s="4">
        <v>0</v>
      </c>
      <c r="D1148" s="4">
        <v>6</v>
      </c>
      <c r="E1148" s="4" t="s">
        <v>213</v>
      </c>
      <c r="F1148" s="4" t="s">
        <v>309</v>
      </c>
      <c r="G1148" s="4" t="s">
        <v>702</v>
      </c>
      <c r="H1148" s="4" t="s">
        <v>375</v>
      </c>
      <c r="I1148" s="4" t="s">
        <v>674</v>
      </c>
      <c r="J1148" s="4" t="s">
        <v>53</v>
      </c>
      <c r="K1148" s="12">
        <v>10</v>
      </c>
      <c r="L1148" s="4">
        <v>20</v>
      </c>
      <c r="M1148" s="4">
        <v>23</v>
      </c>
      <c r="N1148" s="4">
        <v>0</v>
      </c>
      <c r="O1148" s="12">
        <v>19</v>
      </c>
      <c r="P1148" s="4">
        <v>20</v>
      </c>
      <c r="Q1148" s="4">
        <v>23</v>
      </c>
      <c r="R1148" s="4">
        <v>0</v>
      </c>
      <c r="S1148" s="4" t="s">
        <v>52</v>
      </c>
      <c r="T1148" s="4"/>
      <c r="U1148" s="4">
        <v>0</v>
      </c>
      <c r="V1148" s="4" t="s">
        <v>675</v>
      </c>
      <c r="W1148" s="4" t="s">
        <v>676</v>
      </c>
      <c r="X1148" s="4" t="s">
        <v>677</v>
      </c>
      <c r="Y1148" s="4" t="s">
        <v>711</v>
      </c>
      <c r="Z1148" s="4" t="s">
        <v>711</v>
      </c>
      <c r="AC1148" s="8" t="s">
        <v>826</v>
      </c>
    </row>
    <row r="1149" spans="1:29" x14ac:dyDescent="0.25">
      <c r="A1149" s="4"/>
      <c r="B1149" s="4"/>
      <c r="C1149" s="4"/>
      <c r="D1149" s="4"/>
      <c r="E1149" s="4"/>
      <c r="F1149" s="4"/>
      <c r="G1149" s="4"/>
      <c r="H1149" s="4"/>
      <c r="I1149" s="4"/>
      <c r="J1149" s="4"/>
      <c r="L1149" s="4"/>
      <c r="M1149" s="4"/>
      <c r="N1149" s="4"/>
      <c r="P1149" s="4"/>
      <c r="Q1149" s="4"/>
      <c r="R1149" s="4"/>
      <c r="S1149" s="4"/>
      <c r="T1149" s="4"/>
      <c r="U1149" s="4"/>
      <c r="V1149" s="4"/>
      <c r="W1149" s="4"/>
      <c r="X1149" s="4"/>
      <c r="Y1149" s="4"/>
      <c r="Z1149" s="4"/>
    </row>
    <row r="1150" spans="1:29" x14ac:dyDescent="0.25">
      <c r="A1150" s="4">
        <v>78</v>
      </c>
      <c r="B1150" s="4" t="s">
        <v>643</v>
      </c>
      <c r="C1150" s="4">
        <v>0</v>
      </c>
      <c r="D1150" s="4">
        <v>6</v>
      </c>
      <c r="E1150" s="4" t="s">
        <v>213</v>
      </c>
      <c r="F1150" s="4" t="s">
        <v>309</v>
      </c>
      <c r="G1150" s="4" t="s">
        <v>702</v>
      </c>
      <c r="H1150" s="4" t="s">
        <v>375</v>
      </c>
      <c r="I1150" s="4" t="s">
        <v>674</v>
      </c>
      <c r="J1150" s="4" t="s">
        <v>53</v>
      </c>
      <c r="K1150" s="12">
        <v>10</v>
      </c>
      <c r="L1150" s="4">
        <v>20</v>
      </c>
      <c r="M1150" s="4">
        <v>24</v>
      </c>
      <c r="N1150" s="4">
        <v>0</v>
      </c>
      <c r="O1150" s="12">
        <v>11</v>
      </c>
      <c r="P1150" s="4">
        <v>20</v>
      </c>
      <c r="Q1150" s="4">
        <v>24</v>
      </c>
      <c r="R1150" s="4">
        <v>23</v>
      </c>
      <c r="S1150" s="4">
        <v>0.05</v>
      </c>
      <c r="T1150" s="4"/>
      <c r="U1150" s="4">
        <v>1</v>
      </c>
      <c r="V1150" s="4" t="s">
        <v>675</v>
      </c>
      <c r="W1150" s="4" t="s">
        <v>684</v>
      </c>
      <c r="X1150" s="4" t="s">
        <v>685</v>
      </c>
      <c r="Y1150" s="4" t="s">
        <v>712</v>
      </c>
      <c r="Z1150" s="4" t="s">
        <v>712</v>
      </c>
      <c r="AC1150" s="8" t="s">
        <v>826</v>
      </c>
    </row>
    <row r="1151" spans="1:29" x14ac:dyDescent="0.25">
      <c r="A1151" s="4">
        <v>78</v>
      </c>
      <c r="B1151" s="4" t="s">
        <v>643</v>
      </c>
      <c r="C1151" s="4">
        <v>0</v>
      </c>
      <c r="D1151" s="4">
        <v>6</v>
      </c>
      <c r="E1151" s="4" t="s">
        <v>213</v>
      </c>
      <c r="F1151" s="4" t="s">
        <v>309</v>
      </c>
      <c r="G1151" s="4" t="s">
        <v>702</v>
      </c>
      <c r="H1151" s="4" t="s">
        <v>375</v>
      </c>
      <c r="I1151" s="4" t="s">
        <v>674</v>
      </c>
      <c r="J1151" s="4" t="s">
        <v>53</v>
      </c>
      <c r="K1151" s="12">
        <v>10</v>
      </c>
      <c r="L1151" s="4">
        <v>20</v>
      </c>
      <c r="M1151" s="4">
        <v>24</v>
      </c>
      <c r="N1151" s="4">
        <v>0</v>
      </c>
      <c r="O1151" s="12">
        <v>12</v>
      </c>
      <c r="P1151" s="4">
        <v>20</v>
      </c>
      <c r="Q1151" s="4">
        <v>24</v>
      </c>
      <c r="R1151" s="4">
        <v>7</v>
      </c>
      <c r="S1151" s="4">
        <v>0.05</v>
      </c>
      <c r="T1151" s="4"/>
      <c r="U1151" s="4">
        <v>1</v>
      </c>
      <c r="V1151" s="4" t="s">
        <v>675</v>
      </c>
      <c r="W1151" s="4" t="s">
        <v>684</v>
      </c>
      <c r="X1151" s="4" t="s">
        <v>685</v>
      </c>
      <c r="Y1151" s="4" t="s">
        <v>713</v>
      </c>
      <c r="Z1151" s="4" t="s">
        <v>713</v>
      </c>
      <c r="AC1151" s="8" t="s">
        <v>826</v>
      </c>
    </row>
    <row r="1152" spans="1:29" x14ac:dyDescent="0.25">
      <c r="A1152" s="4">
        <v>78</v>
      </c>
      <c r="B1152" s="4" t="s">
        <v>643</v>
      </c>
      <c r="C1152" s="4">
        <v>0</v>
      </c>
      <c r="D1152" s="4">
        <v>6</v>
      </c>
      <c r="E1152" s="4" t="s">
        <v>213</v>
      </c>
      <c r="F1152" s="4" t="s">
        <v>309</v>
      </c>
      <c r="G1152" s="4" t="s">
        <v>702</v>
      </c>
      <c r="H1152" s="4" t="s">
        <v>375</v>
      </c>
      <c r="I1152" s="4" t="s">
        <v>674</v>
      </c>
      <c r="J1152" s="4" t="s">
        <v>53</v>
      </c>
      <c r="K1152" s="12">
        <v>10</v>
      </c>
      <c r="L1152" s="4">
        <v>20</v>
      </c>
      <c r="M1152" s="4">
        <v>24</v>
      </c>
      <c r="N1152" s="4">
        <v>0</v>
      </c>
      <c r="O1152" s="12">
        <v>13</v>
      </c>
      <c r="P1152" s="4">
        <v>20</v>
      </c>
      <c r="Q1152" s="4">
        <v>24</v>
      </c>
      <c r="R1152" s="4">
        <v>12</v>
      </c>
      <c r="S1152" s="4">
        <v>0.05</v>
      </c>
      <c r="T1152" s="4"/>
      <c r="U1152" s="4">
        <v>1</v>
      </c>
      <c r="V1152" s="4" t="s">
        <v>675</v>
      </c>
      <c r="W1152" s="4" t="s">
        <v>684</v>
      </c>
      <c r="X1152" s="4" t="s">
        <v>685</v>
      </c>
      <c r="Y1152" s="4" t="s">
        <v>714</v>
      </c>
      <c r="Z1152" s="4" t="s">
        <v>714</v>
      </c>
      <c r="AC1152" s="8" t="s">
        <v>826</v>
      </c>
    </row>
    <row r="1153" spans="1:29" x14ac:dyDescent="0.25">
      <c r="A1153" s="4">
        <v>78</v>
      </c>
      <c r="B1153" s="4" t="s">
        <v>643</v>
      </c>
      <c r="C1153" s="4">
        <v>0</v>
      </c>
      <c r="D1153" s="4">
        <v>6</v>
      </c>
      <c r="E1153" s="4" t="s">
        <v>213</v>
      </c>
      <c r="F1153" s="4" t="s">
        <v>309</v>
      </c>
      <c r="G1153" s="4" t="s">
        <v>702</v>
      </c>
      <c r="H1153" s="4" t="s">
        <v>375</v>
      </c>
      <c r="I1153" s="4" t="s">
        <v>674</v>
      </c>
      <c r="J1153" s="4" t="s">
        <v>53</v>
      </c>
      <c r="K1153" s="12">
        <v>10</v>
      </c>
      <c r="L1153" s="4">
        <v>20</v>
      </c>
      <c r="M1153" s="4">
        <v>24</v>
      </c>
      <c r="N1153" s="4">
        <v>0</v>
      </c>
      <c r="O1153" s="12">
        <v>14</v>
      </c>
      <c r="P1153" s="4">
        <v>20</v>
      </c>
      <c r="Q1153" s="4">
        <v>24</v>
      </c>
      <c r="R1153" s="4">
        <v>3</v>
      </c>
      <c r="S1153" s="4" t="s">
        <v>52</v>
      </c>
      <c r="T1153" s="4"/>
      <c r="U1153" s="4">
        <v>0</v>
      </c>
      <c r="V1153" s="4" t="s">
        <v>675</v>
      </c>
      <c r="W1153" s="4" t="s">
        <v>684</v>
      </c>
      <c r="X1153" s="4" t="s">
        <v>685</v>
      </c>
      <c r="Y1153" s="4" t="s">
        <v>715</v>
      </c>
      <c r="Z1153" s="4" t="s">
        <v>715</v>
      </c>
      <c r="AC1153" s="8" t="s">
        <v>826</v>
      </c>
    </row>
    <row r="1154" spans="1:29" x14ac:dyDescent="0.25">
      <c r="A1154" s="4">
        <v>78</v>
      </c>
      <c r="B1154" s="4" t="s">
        <v>643</v>
      </c>
      <c r="C1154" s="4">
        <v>0</v>
      </c>
      <c r="D1154" s="4">
        <v>6</v>
      </c>
      <c r="E1154" s="4" t="s">
        <v>213</v>
      </c>
      <c r="F1154" s="4" t="s">
        <v>309</v>
      </c>
      <c r="G1154" s="4" t="s">
        <v>702</v>
      </c>
      <c r="H1154" s="4" t="s">
        <v>375</v>
      </c>
      <c r="I1154" s="4" t="s">
        <v>674</v>
      </c>
      <c r="J1154" s="4" t="s">
        <v>53</v>
      </c>
      <c r="K1154" s="12">
        <v>10</v>
      </c>
      <c r="L1154" s="4">
        <v>20</v>
      </c>
      <c r="M1154" s="4">
        <v>24</v>
      </c>
      <c r="N1154" s="4">
        <v>0</v>
      </c>
      <c r="O1154" s="12">
        <v>15</v>
      </c>
      <c r="P1154" s="4">
        <v>20</v>
      </c>
      <c r="Q1154" s="4">
        <v>24</v>
      </c>
      <c r="R1154" s="4">
        <v>3</v>
      </c>
      <c r="S1154" s="4" t="s">
        <v>52</v>
      </c>
      <c r="T1154" s="4"/>
      <c r="U1154" s="4">
        <v>0</v>
      </c>
      <c r="V1154" s="4" t="s">
        <v>675</v>
      </c>
      <c r="W1154" s="4" t="s">
        <v>684</v>
      </c>
      <c r="X1154" s="4" t="s">
        <v>685</v>
      </c>
      <c r="Y1154" s="4" t="s">
        <v>716</v>
      </c>
      <c r="Z1154" s="4" t="s">
        <v>716</v>
      </c>
      <c r="AC1154" s="8" t="s">
        <v>826</v>
      </c>
    </row>
    <row r="1155" spans="1:29" x14ac:dyDescent="0.25">
      <c r="A1155" s="4">
        <v>78</v>
      </c>
      <c r="B1155" s="4" t="s">
        <v>643</v>
      </c>
      <c r="C1155" s="4">
        <v>0</v>
      </c>
      <c r="D1155" s="4">
        <v>6</v>
      </c>
      <c r="E1155" s="4" t="s">
        <v>213</v>
      </c>
      <c r="F1155" s="4" t="s">
        <v>309</v>
      </c>
      <c r="G1155" s="4" t="s">
        <v>702</v>
      </c>
      <c r="H1155" s="4" t="s">
        <v>375</v>
      </c>
      <c r="I1155" s="4" t="s">
        <v>674</v>
      </c>
      <c r="J1155" s="4" t="s">
        <v>53</v>
      </c>
      <c r="K1155" s="12">
        <v>10</v>
      </c>
      <c r="L1155" s="4">
        <v>20</v>
      </c>
      <c r="M1155" s="4">
        <v>24</v>
      </c>
      <c r="N1155" s="4">
        <v>0</v>
      </c>
      <c r="O1155" s="12">
        <v>16</v>
      </c>
      <c r="P1155" s="4">
        <v>20</v>
      </c>
      <c r="Q1155" s="4">
        <v>24</v>
      </c>
      <c r="R1155" s="4">
        <v>0</v>
      </c>
      <c r="S1155" s="4" t="s">
        <v>52</v>
      </c>
      <c r="T1155" s="4"/>
      <c r="U1155" s="4">
        <v>0</v>
      </c>
      <c r="V1155" s="4" t="s">
        <v>675</v>
      </c>
      <c r="W1155" s="4" t="s">
        <v>684</v>
      </c>
      <c r="X1155" s="4" t="s">
        <v>685</v>
      </c>
      <c r="Y1155" s="4" t="s">
        <v>717</v>
      </c>
      <c r="Z1155" s="4" t="s">
        <v>717</v>
      </c>
      <c r="AC1155" s="8" t="s">
        <v>826</v>
      </c>
    </row>
    <row r="1156" spans="1:29" x14ac:dyDescent="0.25">
      <c r="A1156" s="4">
        <v>78</v>
      </c>
      <c r="B1156" s="4" t="s">
        <v>643</v>
      </c>
      <c r="C1156" s="4">
        <v>0</v>
      </c>
      <c r="D1156" s="4">
        <v>6</v>
      </c>
      <c r="E1156" s="4" t="s">
        <v>213</v>
      </c>
      <c r="F1156" s="4" t="s">
        <v>309</v>
      </c>
      <c r="G1156" s="4" t="s">
        <v>702</v>
      </c>
      <c r="H1156" s="4" t="s">
        <v>375</v>
      </c>
      <c r="I1156" s="4" t="s">
        <v>674</v>
      </c>
      <c r="J1156" s="4" t="s">
        <v>53</v>
      </c>
      <c r="K1156" s="12">
        <v>10</v>
      </c>
      <c r="L1156" s="4">
        <v>20</v>
      </c>
      <c r="M1156" s="4">
        <v>24</v>
      </c>
      <c r="N1156" s="4">
        <v>0</v>
      </c>
      <c r="O1156" s="12">
        <v>17</v>
      </c>
      <c r="P1156" s="4">
        <v>20</v>
      </c>
      <c r="Q1156" s="4">
        <v>24</v>
      </c>
      <c r="R1156" s="4">
        <v>0</v>
      </c>
      <c r="S1156" s="4" t="s">
        <v>52</v>
      </c>
      <c r="T1156" s="4"/>
      <c r="U1156" s="4">
        <v>0</v>
      </c>
      <c r="V1156" s="4" t="s">
        <v>675</v>
      </c>
      <c r="W1156" s="4" t="s">
        <v>684</v>
      </c>
      <c r="X1156" s="4" t="s">
        <v>685</v>
      </c>
      <c r="Y1156" s="4" t="s">
        <v>718</v>
      </c>
      <c r="Z1156" s="4" t="s">
        <v>718</v>
      </c>
      <c r="AC1156" s="8" t="s">
        <v>826</v>
      </c>
    </row>
    <row r="1157" spans="1:29" x14ac:dyDescent="0.25">
      <c r="A1157" s="4">
        <v>78</v>
      </c>
      <c r="B1157" s="4" t="s">
        <v>643</v>
      </c>
      <c r="C1157" s="4">
        <v>0</v>
      </c>
      <c r="D1157" s="4">
        <v>6</v>
      </c>
      <c r="E1157" s="4" t="s">
        <v>213</v>
      </c>
      <c r="F1157" s="4" t="s">
        <v>309</v>
      </c>
      <c r="G1157" s="4" t="s">
        <v>702</v>
      </c>
      <c r="H1157" s="4" t="s">
        <v>375</v>
      </c>
      <c r="I1157" s="4" t="s">
        <v>674</v>
      </c>
      <c r="J1157" s="4" t="s">
        <v>53</v>
      </c>
      <c r="K1157" s="12">
        <v>10</v>
      </c>
      <c r="L1157" s="4">
        <v>20</v>
      </c>
      <c r="M1157" s="4">
        <v>24</v>
      </c>
      <c r="N1157" s="4">
        <v>0</v>
      </c>
      <c r="O1157" s="12">
        <v>18</v>
      </c>
      <c r="P1157" s="4">
        <v>20</v>
      </c>
      <c r="Q1157" s="4">
        <v>24</v>
      </c>
      <c r="R1157" s="4">
        <v>0</v>
      </c>
      <c r="S1157" s="4" t="s">
        <v>52</v>
      </c>
      <c r="T1157" s="4"/>
      <c r="U1157" s="4">
        <v>0</v>
      </c>
      <c r="V1157" s="4" t="s">
        <v>675</v>
      </c>
      <c r="W1157" s="4" t="s">
        <v>684</v>
      </c>
      <c r="X1157" s="4" t="s">
        <v>685</v>
      </c>
      <c r="Y1157" s="4" t="s">
        <v>719</v>
      </c>
      <c r="Z1157" s="4" t="s">
        <v>719</v>
      </c>
      <c r="AC1157" s="8" t="s">
        <v>826</v>
      </c>
    </row>
    <row r="1158" spans="1:29" x14ac:dyDescent="0.25">
      <c r="A1158" s="4">
        <v>78</v>
      </c>
      <c r="B1158" s="4" t="s">
        <v>643</v>
      </c>
      <c r="C1158" s="4">
        <v>0</v>
      </c>
      <c r="D1158" s="4">
        <v>6</v>
      </c>
      <c r="E1158" s="4" t="s">
        <v>213</v>
      </c>
      <c r="F1158" s="4" t="s">
        <v>309</v>
      </c>
      <c r="G1158" s="4" t="s">
        <v>702</v>
      </c>
      <c r="H1158" s="4" t="s">
        <v>375</v>
      </c>
      <c r="I1158" s="4" t="s">
        <v>674</v>
      </c>
      <c r="J1158" s="4" t="s">
        <v>53</v>
      </c>
      <c r="K1158" s="12">
        <v>10</v>
      </c>
      <c r="L1158" s="4">
        <v>20</v>
      </c>
      <c r="M1158" s="4">
        <v>24</v>
      </c>
      <c r="N1158" s="4">
        <v>0</v>
      </c>
      <c r="O1158" s="12">
        <v>19</v>
      </c>
      <c r="P1158" s="4">
        <v>20</v>
      </c>
      <c r="Q1158" s="4">
        <v>24</v>
      </c>
      <c r="R1158" s="4">
        <v>0</v>
      </c>
      <c r="S1158" s="4" t="s">
        <v>52</v>
      </c>
      <c r="T1158" s="4"/>
      <c r="U1158" s="4">
        <v>0</v>
      </c>
      <c r="V1158" s="4" t="s">
        <v>675</v>
      </c>
      <c r="W1158" s="4" t="s">
        <v>684</v>
      </c>
      <c r="X1158" s="4" t="s">
        <v>685</v>
      </c>
      <c r="Y1158" s="4" t="s">
        <v>720</v>
      </c>
      <c r="Z1158" s="4" t="s">
        <v>720</v>
      </c>
      <c r="AC1158" s="8" t="s">
        <v>826</v>
      </c>
    </row>
    <row r="1159" spans="1:29" x14ac:dyDescent="0.25">
      <c r="A1159" s="4"/>
      <c r="B1159" s="4"/>
      <c r="C1159" s="4"/>
      <c r="D1159" s="4"/>
      <c r="E1159" s="4"/>
      <c r="F1159" s="4"/>
      <c r="G1159" s="4"/>
      <c r="H1159" s="4"/>
      <c r="I1159" s="4"/>
      <c r="J1159" s="4"/>
      <c r="L1159" s="4"/>
      <c r="M1159" s="4"/>
      <c r="N1159" s="4"/>
      <c r="P1159" s="4"/>
      <c r="Q1159" s="4"/>
      <c r="R1159" s="4"/>
      <c r="S1159" s="4"/>
      <c r="T1159" s="4"/>
      <c r="U1159" s="4"/>
      <c r="V1159" s="4"/>
      <c r="W1159" s="4"/>
      <c r="X1159" s="4"/>
      <c r="Y1159" s="4"/>
      <c r="Z1159" s="4"/>
    </row>
    <row r="1160" spans="1:29" x14ac:dyDescent="0.25">
      <c r="A1160" s="4">
        <v>78</v>
      </c>
      <c r="B1160" s="4" t="s">
        <v>643</v>
      </c>
      <c r="C1160" s="4">
        <v>0</v>
      </c>
      <c r="D1160" s="4">
        <v>6</v>
      </c>
      <c r="E1160" s="4" t="s">
        <v>213</v>
      </c>
      <c r="F1160" s="4" t="s">
        <v>309</v>
      </c>
      <c r="G1160" s="4" t="s">
        <v>702</v>
      </c>
      <c r="H1160" s="4" t="s">
        <v>375</v>
      </c>
      <c r="I1160" s="4" t="s">
        <v>674</v>
      </c>
      <c r="J1160" s="4" t="s">
        <v>53</v>
      </c>
      <c r="K1160" s="12">
        <v>10</v>
      </c>
      <c r="L1160" s="4">
        <v>20</v>
      </c>
      <c r="M1160" s="4">
        <v>25</v>
      </c>
      <c r="N1160" s="4">
        <v>2</v>
      </c>
      <c r="O1160" s="12">
        <v>11</v>
      </c>
      <c r="P1160" s="4">
        <v>20</v>
      </c>
      <c r="Q1160" s="4">
        <v>25</v>
      </c>
      <c r="R1160" s="4">
        <v>36</v>
      </c>
      <c r="S1160" s="4">
        <v>0.05</v>
      </c>
      <c r="T1160" s="4"/>
      <c r="U1160" s="4">
        <v>1</v>
      </c>
      <c r="V1160" s="4" t="s">
        <v>675</v>
      </c>
      <c r="W1160" s="4" t="s">
        <v>684</v>
      </c>
      <c r="X1160" s="4" t="s">
        <v>685</v>
      </c>
      <c r="Y1160" s="4" t="s">
        <v>712</v>
      </c>
      <c r="Z1160" s="4" t="s">
        <v>712</v>
      </c>
      <c r="AC1160" s="8" t="s">
        <v>826</v>
      </c>
    </row>
    <row r="1161" spans="1:29" x14ac:dyDescent="0.25">
      <c r="A1161" s="4">
        <v>78</v>
      </c>
      <c r="B1161" s="4" t="s">
        <v>643</v>
      </c>
      <c r="C1161" s="4">
        <v>0</v>
      </c>
      <c r="D1161" s="4">
        <v>6</v>
      </c>
      <c r="E1161" s="4" t="s">
        <v>213</v>
      </c>
      <c r="F1161" s="4" t="s">
        <v>309</v>
      </c>
      <c r="G1161" s="4" t="s">
        <v>702</v>
      </c>
      <c r="H1161" s="4" t="s">
        <v>375</v>
      </c>
      <c r="I1161" s="4" t="s">
        <v>674</v>
      </c>
      <c r="J1161" s="4" t="s">
        <v>53</v>
      </c>
      <c r="K1161" s="12">
        <v>10</v>
      </c>
      <c r="L1161" s="4">
        <v>20</v>
      </c>
      <c r="M1161" s="4">
        <v>25</v>
      </c>
      <c r="N1161" s="4">
        <v>2</v>
      </c>
      <c r="O1161" s="12">
        <v>12</v>
      </c>
      <c r="P1161" s="4">
        <v>20</v>
      </c>
      <c r="Q1161" s="4">
        <v>25</v>
      </c>
      <c r="R1161" s="4">
        <v>15</v>
      </c>
      <c r="S1161" s="4">
        <v>0.05</v>
      </c>
      <c r="T1161" s="4"/>
      <c r="U1161" s="4">
        <v>1</v>
      </c>
      <c r="V1161" s="4" t="s">
        <v>675</v>
      </c>
      <c r="W1161" s="4" t="s">
        <v>684</v>
      </c>
      <c r="X1161" s="4" t="s">
        <v>685</v>
      </c>
      <c r="Y1161" s="4" t="s">
        <v>713</v>
      </c>
      <c r="Z1161" s="4" t="s">
        <v>713</v>
      </c>
      <c r="AC1161" s="8" t="s">
        <v>826</v>
      </c>
    </row>
    <row r="1162" spans="1:29" x14ac:dyDescent="0.25">
      <c r="A1162" s="4">
        <v>78</v>
      </c>
      <c r="B1162" s="4" t="s">
        <v>643</v>
      </c>
      <c r="C1162" s="4">
        <v>0</v>
      </c>
      <c r="D1162" s="4">
        <v>6</v>
      </c>
      <c r="E1162" s="4" t="s">
        <v>213</v>
      </c>
      <c r="F1162" s="4" t="s">
        <v>309</v>
      </c>
      <c r="G1162" s="4" t="s">
        <v>702</v>
      </c>
      <c r="H1162" s="4" t="s">
        <v>375</v>
      </c>
      <c r="I1162" s="4" t="s">
        <v>674</v>
      </c>
      <c r="J1162" s="4" t="s">
        <v>53</v>
      </c>
      <c r="K1162" s="12">
        <v>10</v>
      </c>
      <c r="L1162" s="4">
        <v>20</v>
      </c>
      <c r="M1162" s="4">
        <v>25</v>
      </c>
      <c r="N1162" s="4">
        <v>2</v>
      </c>
      <c r="O1162" s="12">
        <v>13</v>
      </c>
      <c r="P1162" s="4">
        <v>20</v>
      </c>
      <c r="Q1162" s="4">
        <v>25</v>
      </c>
      <c r="R1162" s="4">
        <v>18</v>
      </c>
      <c r="S1162" s="4">
        <v>0.05</v>
      </c>
      <c r="T1162" s="4"/>
      <c r="U1162" s="4">
        <v>1</v>
      </c>
      <c r="V1162" s="4" t="s">
        <v>675</v>
      </c>
      <c r="W1162" s="4" t="s">
        <v>684</v>
      </c>
      <c r="X1162" s="4" t="s">
        <v>685</v>
      </c>
      <c r="Y1162" s="4" t="s">
        <v>714</v>
      </c>
      <c r="Z1162" s="4" t="s">
        <v>714</v>
      </c>
      <c r="AC1162" s="8" t="s">
        <v>826</v>
      </c>
    </row>
    <row r="1163" spans="1:29" x14ac:dyDescent="0.25">
      <c r="A1163" s="4">
        <v>78</v>
      </c>
      <c r="B1163" s="4" t="s">
        <v>643</v>
      </c>
      <c r="C1163" s="4">
        <v>0</v>
      </c>
      <c r="D1163" s="4">
        <v>6</v>
      </c>
      <c r="E1163" s="4" t="s">
        <v>213</v>
      </c>
      <c r="F1163" s="4" t="s">
        <v>309</v>
      </c>
      <c r="G1163" s="4" t="s">
        <v>702</v>
      </c>
      <c r="H1163" s="4" t="s">
        <v>375</v>
      </c>
      <c r="I1163" s="4" t="s">
        <v>674</v>
      </c>
      <c r="J1163" s="4" t="s">
        <v>53</v>
      </c>
      <c r="K1163" s="12">
        <v>10</v>
      </c>
      <c r="L1163" s="4">
        <v>20</v>
      </c>
      <c r="M1163" s="4">
        <v>25</v>
      </c>
      <c r="N1163" s="4">
        <v>2</v>
      </c>
      <c r="O1163" s="12">
        <v>14</v>
      </c>
      <c r="P1163" s="4">
        <v>20</v>
      </c>
      <c r="Q1163" s="4">
        <v>25</v>
      </c>
      <c r="R1163" s="4">
        <v>5</v>
      </c>
      <c r="S1163" s="4" t="s">
        <v>52</v>
      </c>
      <c r="T1163" s="4"/>
      <c r="U1163" s="4">
        <v>0</v>
      </c>
      <c r="V1163" s="4" t="s">
        <v>675</v>
      </c>
      <c r="W1163" s="4" t="s">
        <v>684</v>
      </c>
      <c r="X1163" s="4" t="s">
        <v>685</v>
      </c>
      <c r="Y1163" s="4" t="s">
        <v>715</v>
      </c>
      <c r="Z1163" s="4" t="s">
        <v>715</v>
      </c>
      <c r="AC1163" s="8" t="s">
        <v>826</v>
      </c>
    </row>
    <row r="1164" spans="1:29" x14ac:dyDescent="0.25">
      <c r="A1164" s="4">
        <v>78</v>
      </c>
      <c r="B1164" s="4" t="s">
        <v>643</v>
      </c>
      <c r="C1164" s="4">
        <v>0</v>
      </c>
      <c r="D1164" s="4">
        <v>6</v>
      </c>
      <c r="E1164" s="4" t="s">
        <v>213</v>
      </c>
      <c r="F1164" s="4" t="s">
        <v>309</v>
      </c>
      <c r="G1164" s="4" t="s">
        <v>702</v>
      </c>
      <c r="H1164" s="4" t="s">
        <v>375</v>
      </c>
      <c r="I1164" s="4" t="s">
        <v>674</v>
      </c>
      <c r="J1164" s="4" t="s">
        <v>53</v>
      </c>
      <c r="K1164" s="12">
        <v>10</v>
      </c>
      <c r="L1164" s="4">
        <v>20</v>
      </c>
      <c r="M1164" s="4">
        <v>25</v>
      </c>
      <c r="N1164" s="4">
        <v>2</v>
      </c>
      <c r="O1164" s="12">
        <v>15</v>
      </c>
      <c r="P1164" s="4">
        <v>20</v>
      </c>
      <c r="Q1164" s="4">
        <v>25</v>
      </c>
      <c r="R1164" s="4">
        <v>7</v>
      </c>
      <c r="S1164" s="4">
        <v>0.05</v>
      </c>
      <c r="T1164" s="4"/>
      <c r="U1164" s="4">
        <v>1</v>
      </c>
      <c r="V1164" s="4" t="s">
        <v>675</v>
      </c>
      <c r="W1164" s="4" t="s">
        <v>684</v>
      </c>
      <c r="X1164" s="4" t="s">
        <v>685</v>
      </c>
      <c r="Y1164" s="4" t="s">
        <v>716</v>
      </c>
      <c r="Z1164" s="4" t="s">
        <v>716</v>
      </c>
      <c r="AC1164" s="8" t="s">
        <v>826</v>
      </c>
    </row>
    <row r="1165" spans="1:29" x14ac:dyDescent="0.25">
      <c r="A1165" s="4">
        <v>78</v>
      </c>
      <c r="B1165" s="4" t="s">
        <v>643</v>
      </c>
      <c r="C1165" s="4">
        <v>0</v>
      </c>
      <c r="D1165" s="4">
        <v>6</v>
      </c>
      <c r="E1165" s="4" t="s">
        <v>213</v>
      </c>
      <c r="F1165" s="4" t="s">
        <v>309</v>
      </c>
      <c r="G1165" s="4" t="s">
        <v>702</v>
      </c>
      <c r="H1165" s="4" t="s">
        <v>375</v>
      </c>
      <c r="I1165" s="4" t="s">
        <v>674</v>
      </c>
      <c r="J1165" s="4" t="s">
        <v>53</v>
      </c>
      <c r="K1165" s="12">
        <v>10</v>
      </c>
      <c r="L1165" s="4">
        <v>20</v>
      </c>
      <c r="M1165" s="4">
        <v>25</v>
      </c>
      <c r="N1165" s="4">
        <v>2</v>
      </c>
      <c r="O1165" s="12">
        <v>16</v>
      </c>
      <c r="P1165" s="4">
        <v>20</v>
      </c>
      <c r="Q1165" s="4">
        <v>25</v>
      </c>
      <c r="R1165" s="4">
        <v>2</v>
      </c>
      <c r="S1165" s="4" t="s">
        <v>52</v>
      </c>
      <c r="T1165" s="4"/>
      <c r="U1165" s="4">
        <v>0</v>
      </c>
      <c r="V1165" s="4" t="s">
        <v>675</v>
      </c>
      <c r="W1165" s="4" t="s">
        <v>684</v>
      </c>
      <c r="X1165" s="4" t="s">
        <v>685</v>
      </c>
      <c r="Y1165" s="4" t="s">
        <v>717</v>
      </c>
      <c r="Z1165" s="4" t="s">
        <v>717</v>
      </c>
      <c r="AC1165" s="8" t="s">
        <v>826</v>
      </c>
    </row>
    <row r="1166" spans="1:29" x14ac:dyDescent="0.25">
      <c r="A1166" s="4">
        <v>78</v>
      </c>
      <c r="B1166" s="4" t="s">
        <v>643</v>
      </c>
      <c r="C1166" s="4">
        <v>0</v>
      </c>
      <c r="D1166" s="4">
        <v>6</v>
      </c>
      <c r="E1166" s="4" t="s">
        <v>213</v>
      </c>
      <c r="F1166" s="4" t="s">
        <v>309</v>
      </c>
      <c r="G1166" s="4" t="s">
        <v>702</v>
      </c>
      <c r="H1166" s="4" t="s">
        <v>375</v>
      </c>
      <c r="I1166" s="4" t="s">
        <v>674</v>
      </c>
      <c r="J1166" s="4" t="s">
        <v>53</v>
      </c>
      <c r="K1166" s="12">
        <v>10</v>
      </c>
      <c r="L1166" s="4">
        <v>20</v>
      </c>
      <c r="M1166" s="4">
        <v>25</v>
      </c>
      <c r="N1166" s="4">
        <v>2</v>
      </c>
      <c r="O1166" s="12">
        <v>17</v>
      </c>
      <c r="P1166" s="4">
        <v>20</v>
      </c>
      <c r="Q1166" s="4">
        <v>25</v>
      </c>
      <c r="R1166" s="4">
        <v>2</v>
      </c>
      <c r="S1166" s="4" t="s">
        <v>52</v>
      </c>
      <c r="T1166" s="4"/>
      <c r="U1166" s="4">
        <v>0</v>
      </c>
      <c r="V1166" s="4" t="s">
        <v>675</v>
      </c>
      <c r="W1166" s="4" t="s">
        <v>684</v>
      </c>
      <c r="X1166" s="4" t="s">
        <v>685</v>
      </c>
      <c r="Y1166" s="4" t="s">
        <v>718</v>
      </c>
      <c r="Z1166" s="4" t="s">
        <v>718</v>
      </c>
      <c r="AC1166" s="8" t="s">
        <v>826</v>
      </c>
    </row>
    <row r="1167" spans="1:29" x14ac:dyDescent="0.25">
      <c r="A1167" s="4">
        <v>78</v>
      </c>
      <c r="B1167" s="4" t="s">
        <v>643</v>
      </c>
      <c r="C1167" s="4">
        <v>0</v>
      </c>
      <c r="D1167" s="4">
        <v>6</v>
      </c>
      <c r="E1167" s="4" t="s">
        <v>213</v>
      </c>
      <c r="F1167" s="4" t="s">
        <v>309</v>
      </c>
      <c r="G1167" s="4" t="s">
        <v>702</v>
      </c>
      <c r="H1167" s="4" t="s">
        <v>375</v>
      </c>
      <c r="I1167" s="4" t="s">
        <v>674</v>
      </c>
      <c r="J1167" s="4" t="s">
        <v>53</v>
      </c>
      <c r="K1167" s="12">
        <v>10</v>
      </c>
      <c r="L1167" s="4">
        <v>20</v>
      </c>
      <c r="M1167" s="4">
        <v>25</v>
      </c>
      <c r="N1167" s="4">
        <v>2</v>
      </c>
      <c r="O1167" s="12">
        <v>18</v>
      </c>
      <c r="P1167" s="4">
        <v>20</v>
      </c>
      <c r="Q1167" s="4">
        <v>25</v>
      </c>
      <c r="R1167" s="4">
        <v>0</v>
      </c>
      <c r="S1167" s="4" t="s">
        <v>52</v>
      </c>
      <c r="T1167" s="4"/>
      <c r="U1167" s="4">
        <v>0</v>
      </c>
      <c r="V1167" s="4" t="s">
        <v>675</v>
      </c>
      <c r="W1167" s="4" t="s">
        <v>684</v>
      </c>
      <c r="X1167" s="4" t="s">
        <v>685</v>
      </c>
      <c r="Y1167" s="4" t="s">
        <v>719</v>
      </c>
      <c r="Z1167" s="4" t="s">
        <v>719</v>
      </c>
      <c r="AC1167" s="8" t="s">
        <v>826</v>
      </c>
    </row>
    <row r="1168" spans="1:29" x14ac:dyDescent="0.25">
      <c r="A1168" s="4">
        <v>78</v>
      </c>
      <c r="B1168" s="4" t="s">
        <v>643</v>
      </c>
      <c r="C1168" s="4">
        <v>0</v>
      </c>
      <c r="D1168" s="4">
        <v>6</v>
      </c>
      <c r="E1168" s="4" t="s">
        <v>213</v>
      </c>
      <c r="F1168" s="4" t="s">
        <v>309</v>
      </c>
      <c r="G1168" s="4" t="s">
        <v>702</v>
      </c>
      <c r="H1168" s="4" t="s">
        <v>375</v>
      </c>
      <c r="I1168" s="4" t="s">
        <v>674</v>
      </c>
      <c r="J1168" s="4" t="s">
        <v>53</v>
      </c>
      <c r="K1168" s="12">
        <v>10</v>
      </c>
      <c r="L1168" s="4">
        <v>20</v>
      </c>
      <c r="M1168" s="4">
        <v>25</v>
      </c>
      <c r="N1168" s="4">
        <v>2</v>
      </c>
      <c r="O1168" s="12">
        <v>19</v>
      </c>
      <c r="P1168" s="4">
        <v>20</v>
      </c>
      <c r="Q1168" s="4">
        <v>25</v>
      </c>
      <c r="R1168" s="4">
        <v>0</v>
      </c>
      <c r="S1168" s="4" t="s">
        <v>52</v>
      </c>
      <c r="T1168" s="4"/>
      <c r="U1168" s="4">
        <v>0</v>
      </c>
      <c r="V1168" s="4" t="s">
        <v>675</v>
      </c>
      <c r="W1168" s="4" t="s">
        <v>684</v>
      </c>
      <c r="X1168" s="4" t="s">
        <v>685</v>
      </c>
      <c r="Y1168" s="4" t="s">
        <v>720</v>
      </c>
      <c r="Z1168" s="4" t="s">
        <v>720</v>
      </c>
      <c r="AC1168" s="8" t="s">
        <v>826</v>
      </c>
    </row>
    <row r="1169" spans="1:29" x14ac:dyDescent="0.25">
      <c r="A1169"/>
      <c r="B1169"/>
    </row>
    <row r="1170" spans="1:29" x14ac:dyDescent="0.25">
      <c r="A1170" s="4">
        <v>78</v>
      </c>
      <c r="B1170" s="4" t="s">
        <v>643</v>
      </c>
      <c r="C1170" s="4">
        <v>0</v>
      </c>
      <c r="D1170" s="4">
        <v>6</v>
      </c>
      <c r="E1170" s="4" t="s">
        <v>213</v>
      </c>
      <c r="F1170" s="4" t="s">
        <v>309</v>
      </c>
      <c r="G1170" s="4" t="s">
        <v>702</v>
      </c>
      <c r="H1170" s="4" t="s">
        <v>375</v>
      </c>
      <c r="I1170" s="4" t="s">
        <v>674</v>
      </c>
      <c r="J1170" s="4" t="s">
        <v>53</v>
      </c>
      <c r="K1170" s="12">
        <v>10</v>
      </c>
      <c r="L1170" s="4">
        <v>21</v>
      </c>
      <c r="M1170" s="4">
        <v>23</v>
      </c>
      <c r="N1170" s="4">
        <v>0</v>
      </c>
      <c r="O1170" s="12">
        <v>11</v>
      </c>
      <c r="P1170" s="4">
        <v>21</v>
      </c>
      <c r="Q1170" s="4">
        <v>23</v>
      </c>
      <c r="R1170" s="4">
        <v>0</v>
      </c>
      <c r="S1170" s="4" t="s">
        <v>52</v>
      </c>
      <c r="T1170" s="4"/>
      <c r="U1170" s="4">
        <v>0</v>
      </c>
      <c r="V1170" s="4" t="s">
        <v>731</v>
      </c>
      <c r="W1170" s="4" t="s">
        <v>676</v>
      </c>
      <c r="X1170" s="4" t="s">
        <v>677</v>
      </c>
      <c r="Y1170" s="4" t="s">
        <v>721</v>
      </c>
      <c r="Z1170" s="4" t="s">
        <v>730</v>
      </c>
      <c r="AC1170" s="8" t="s">
        <v>826</v>
      </c>
    </row>
    <row r="1171" spans="1:29" x14ac:dyDescent="0.25">
      <c r="A1171" s="4">
        <v>78</v>
      </c>
      <c r="B1171" s="4" t="s">
        <v>643</v>
      </c>
      <c r="C1171" s="4">
        <v>0</v>
      </c>
      <c r="D1171" s="4">
        <v>6</v>
      </c>
      <c r="E1171" s="4" t="s">
        <v>213</v>
      </c>
      <c r="F1171" s="4" t="s">
        <v>309</v>
      </c>
      <c r="G1171" s="4" t="s">
        <v>702</v>
      </c>
      <c r="H1171" s="4" t="s">
        <v>375</v>
      </c>
      <c r="I1171" s="4" t="s">
        <v>674</v>
      </c>
      <c r="J1171" s="4" t="s">
        <v>53</v>
      </c>
      <c r="K1171" s="12">
        <v>10</v>
      </c>
      <c r="L1171" s="4">
        <v>21</v>
      </c>
      <c r="M1171" s="4">
        <v>23</v>
      </c>
      <c r="N1171" s="4">
        <v>0</v>
      </c>
      <c r="O1171" s="12">
        <v>12</v>
      </c>
      <c r="P1171" s="4">
        <v>21</v>
      </c>
      <c r="Q1171" s="4">
        <v>23</v>
      </c>
      <c r="R1171" s="4">
        <v>0</v>
      </c>
      <c r="S1171" s="4" t="s">
        <v>52</v>
      </c>
      <c r="T1171" s="4"/>
      <c r="U1171" s="4">
        <v>0</v>
      </c>
      <c r="V1171" s="4" t="s">
        <v>731</v>
      </c>
      <c r="W1171" s="4" t="s">
        <v>676</v>
      </c>
      <c r="X1171" s="4" t="s">
        <v>677</v>
      </c>
      <c r="Y1171" s="4" t="s">
        <v>722</v>
      </c>
      <c r="Z1171" s="4" t="s">
        <v>722</v>
      </c>
      <c r="AC1171" s="8" t="s">
        <v>826</v>
      </c>
    </row>
    <row r="1172" spans="1:29" x14ac:dyDescent="0.25">
      <c r="A1172" s="4">
        <v>78</v>
      </c>
      <c r="B1172" s="4" t="s">
        <v>643</v>
      </c>
      <c r="C1172" s="4">
        <v>0</v>
      </c>
      <c r="D1172" s="4">
        <v>6</v>
      </c>
      <c r="E1172" s="4" t="s">
        <v>213</v>
      </c>
      <c r="F1172" s="4" t="s">
        <v>309</v>
      </c>
      <c r="G1172" s="4" t="s">
        <v>702</v>
      </c>
      <c r="H1172" s="4" t="s">
        <v>375</v>
      </c>
      <c r="I1172" s="4" t="s">
        <v>674</v>
      </c>
      <c r="J1172" s="4" t="s">
        <v>53</v>
      </c>
      <c r="K1172" s="12">
        <v>10</v>
      </c>
      <c r="L1172" s="4">
        <v>21</v>
      </c>
      <c r="M1172" s="4">
        <v>23</v>
      </c>
      <c r="N1172" s="4">
        <v>0</v>
      </c>
      <c r="O1172" s="12">
        <v>13</v>
      </c>
      <c r="P1172" s="4">
        <v>21</v>
      </c>
      <c r="Q1172" s="4">
        <v>23</v>
      </c>
      <c r="R1172" s="4">
        <v>0</v>
      </c>
      <c r="S1172" s="4" t="s">
        <v>52</v>
      </c>
      <c r="T1172" s="4"/>
      <c r="U1172" s="4">
        <v>0</v>
      </c>
      <c r="V1172" s="4" t="s">
        <v>731</v>
      </c>
      <c r="W1172" s="4" t="s">
        <v>676</v>
      </c>
      <c r="X1172" s="4" t="s">
        <v>677</v>
      </c>
      <c r="Y1172" s="4" t="s">
        <v>723</v>
      </c>
      <c r="Z1172" s="4" t="s">
        <v>723</v>
      </c>
      <c r="AC1172" s="8" t="s">
        <v>826</v>
      </c>
    </row>
    <row r="1173" spans="1:29" x14ac:dyDescent="0.25">
      <c r="A1173" s="4">
        <v>78</v>
      </c>
      <c r="B1173" s="4" t="s">
        <v>643</v>
      </c>
      <c r="C1173" s="4">
        <v>0</v>
      </c>
      <c r="D1173" s="4">
        <v>6</v>
      </c>
      <c r="E1173" s="4" t="s">
        <v>213</v>
      </c>
      <c r="F1173" s="4" t="s">
        <v>309</v>
      </c>
      <c r="G1173" s="4" t="s">
        <v>702</v>
      </c>
      <c r="H1173" s="4" t="s">
        <v>375</v>
      </c>
      <c r="I1173" s="4" t="s">
        <v>674</v>
      </c>
      <c r="J1173" s="4" t="s">
        <v>53</v>
      </c>
      <c r="K1173" s="12">
        <v>10</v>
      </c>
      <c r="L1173" s="4">
        <v>21</v>
      </c>
      <c r="M1173" s="4">
        <v>23</v>
      </c>
      <c r="N1173" s="4">
        <v>0</v>
      </c>
      <c r="O1173" s="12">
        <v>14</v>
      </c>
      <c r="P1173" s="4">
        <v>21</v>
      </c>
      <c r="Q1173" s="4">
        <v>23</v>
      </c>
      <c r="R1173" s="4">
        <v>0</v>
      </c>
      <c r="S1173" s="4" t="s">
        <v>52</v>
      </c>
      <c r="T1173" s="4"/>
      <c r="U1173" s="4">
        <v>0</v>
      </c>
      <c r="V1173" s="4" t="s">
        <v>731</v>
      </c>
      <c r="W1173" s="4" t="s">
        <v>676</v>
      </c>
      <c r="X1173" s="4" t="s">
        <v>677</v>
      </c>
      <c r="Y1173" s="4" t="s">
        <v>724</v>
      </c>
      <c r="Z1173" s="4" t="s">
        <v>724</v>
      </c>
      <c r="AC1173" s="8" t="s">
        <v>826</v>
      </c>
    </row>
    <row r="1174" spans="1:29" x14ac:dyDescent="0.25">
      <c r="A1174" s="4">
        <v>78</v>
      </c>
      <c r="B1174" s="4" t="s">
        <v>643</v>
      </c>
      <c r="C1174" s="4">
        <v>0</v>
      </c>
      <c r="D1174" s="4">
        <v>6</v>
      </c>
      <c r="E1174" s="4" t="s">
        <v>213</v>
      </c>
      <c r="F1174" s="4" t="s">
        <v>309</v>
      </c>
      <c r="G1174" s="4" t="s">
        <v>702</v>
      </c>
      <c r="H1174" s="4" t="s">
        <v>375</v>
      </c>
      <c r="I1174" s="4" t="s">
        <v>674</v>
      </c>
      <c r="J1174" s="4" t="s">
        <v>53</v>
      </c>
      <c r="K1174" s="12">
        <v>10</v>
      </c>
      <c r="L1174" s="4">
        <v>21</v>
      </c>
      <c r="M1174" s="4">
        <v>23</v>
      </c>
      <c r="N1174" s="4">
        <v>0</v>
      </c>
      <c r="O1174" s="12">
        <v>15</v>
      </c>
      <c r="P1174" s="4">
        <v>21</v>
      </c>
      <c r="Q1174" s="4">
        <v>23</v>
      </c>
      <c r="R1174" s="4">
        <v>0</v>
      </c>
      <c r="S1174" s="4" t="s">
        <v>52</v>
      </c>
      <c r="T1174" s="4"/>
      <c r="U1174" s="4">
        <v>0</v>
      </c>
      <c r="V1174" s="4" t="s">
        <v>731</v>
      </c>
      <c r="W1174" s="4" t="s">
        <v>676</v>
      </c>
      <c r="X1174" s="4" t="s">
        <v>677</v>
      </c>
      <c r="Y1174" s="4" t="s">
        <v>725</v>
      </c>
      <c r="Z1174" s="4" t="s">
        <v>725</v>
      </c>
      <c r="AC1174" s="8" t="s">
        <v>826</v>
      </c>
    </row>
    <row r="1175" spans="1:29" x14ac:dyDescent="0.25">
      <c r="A1175" s="4">
        <v>78</v>
      </c>
      <c r="B1175" s="4" t="s">
        <v>643</v>
      </c>
      <c r="C1175" s="4">
        <v>0</v>
      </c>
      <c r="D1175" s="4">
        <v>6</v>
      </c>
      <c r="E1175" s="4" t="s">
        <v>213</v>
      </c>
      <c r="F1175" s="4" t="s">
        <v>309</v>
      </c>
      <c r="G1175" s="4" t="s">
        <v>702</v>
      </c>
      <c r="H1175" s="4" t="s">
        <v>375</v>
      </c>
      <c r="I1175" s="4" t="s">
        <v>674</v>
      </c>
      <c r="J1175" s="4" t="s">
        <v>53</v>
      </c>
      <c r="K1175" s="12">
        <v>10</v>
      </c>
      <c r="L1175" s="4">
        <v>21</v>
      </c>
      <c r="M1175" s="4">
        <v>23</v>
      </c>
      <c r="N1175" s="4">
        <v>0</v>
      </c>
      <c r="O1175" s="12">
        <v>16</v>
      </c>
      <c r="P1175" s="4">
        <v>21</v>
      </c>
      <c r="Q1175" s="4">
        <v>23</v>
      </c>
      <c r="R1175" s="4">
        <v>0</v>
      </c>
      <c r="S1175" s="4" t="s">
        <v>52</v>
      </c>
      <c r="T1175" s="4"/>
      <c r="U1175" s="4">
        <v>0</v>
      </c>
      <c r="V1175" s="4" t="s">
        <v>731</v>
      </c>
      <c r="W1175" s="4" t="s">
        <v>676</v>
      </c>
      <c r="X1175" s="4" t="s">
        <v>677</v>
      </c>
      <c r="Y1175" s="4" t="s">
        <v>726</v>
      </c>
      <c r="Z1175" s="4" t="s">
        <v>726</v>
      </c>
      <c r="AC1175" s="8" t="s">
        <v>826</v>
      </c>
    </row>
    <row r="1176" spans="1:29" x14ac:dyDescent="0.25">
      <c r="A1176" s="4">
        <v>78</v>
      </c>
      <c r="B1176" s="4" t="s">
        <v>643</v>
      </c>
      <c r="C1176" s="4">
        <v>0</v>
      </c>
      <c r="D1176" s="4">
        <v>6</v>
      </c>
      <c r="E1176" s="4" t="s">
        <v>213</v>
      </c>
      <c r="F1176" s="4" t="s">
        <v>309</v>
      </c>
      <c r="G1176" s="4" t="s">
        <v>702</v>
      </c>
      <c r="H1176" s="4" t="s">
        <v>375</v>
      </c>
      <c r="I1176" s="4" t="s">
        <v>674</v>
      </c>
      <c r="J1176" s="4" t="s">
        <v>53</v>
      </c>
      <c r="K1176" s="12">
        <v>10</v>
      </c>
      <c r="L1176" s="4">
        <v>21</v>
      </c>
      <c r="M1176" s="4">
        <v>23</v>
      </c>
      <c r="N1176" s="4">
        <v>0</v>
      </c>
      <c r="O1176" s="12">
        <v>17</v>
      </c>
      <c r="P1176" s="4">
        <v>21</v>
      </c>
      <c r="Q1176" s="4">
        <v>23</v>
      </c>
      <c r="R1176" s="4">
        <v>0</v>
      </c>
      <c r="S1176" s="4" t="s">
        <v>52</v>
      </c>
      <c r="T1176" s="4"/>
      <c r="U1176" s="4">
        <v>0</v>
      </c>
      <c r="V1176" s="4" t="s">
        <v>731</v>
      </c>
      <c r="W1176" s="4" t="s">
        <v>676</v>
      </c>
      <c r="X1176" s="4" t="s">
        <v>677</v>
      </c>
      <c r="Y1176" s="4" t="s">
        <v>727</v>
      </c>
      <c r="Z1176" s="4" t="s">
        <v>727</v>
      </c>
      <c r="AC1176" s="8" t="s">
        <v>826</v>
      </c>
    </row>
    <row r="1177" spans="1:29" x14ac:dyDescent="0.25">
      <c r="A1177" s="4">
        <v>78</v>
      </c>
      <c r="B1177" s="4" t="s">
        <v>643</v>
      </c>
      <c r="C1177" s="4">
        <v>0</v>
      </c>
      <c r="D1177" s="4">
        <v>6</v>
      </c>
      <c r="E1177" s="4" t="s">
        <v>213</v>
      </c>
      <c r="F1177" s="4" t="s">
        <v>309</v>
      </c>
      <c r="G1177" s="4" t="s">
        <v>702</v>
      </c>
      <c r="H1177" s="4" t="s">
        <v>375</v>
      </c>
      <c r="I1177" s="4" t="s">
        <v>674</v>
      </c>
      <c r="J1177" s="4" t="s">
        <v>53</v>
      </c>
      <c r="K1177" s="12">
        <v>10</v>
      </c>
      <c r="L1177" s="4">
        <v>21</v>
      </c>
      <c r="M1177" s="4">
        <v>23</v>
      </c>
      <c r="N1177" s="4">
        <v>0</v>
      </c>
      <c r="O1177" s="12">
        <v>18</v>
      </c>
      <c r="P1177" s="4">
        <v>21</v>
      </c>
      <c r="Q1177" s="4">
        <v>23</v>
      </c>
      <c r="R1177" s="4">
        <v>0</v>
      </c>
      <c r="S1177" s="4" t="s">
        <v>52</v>
      </c>
      <c r="T1177" s="4"/>
      <c r="U1177" s="4">
        <v>0</v>
      </c>
      <c r="V1177" s="4" t="s">
        <v>731</v>
      </c>
      <c r="W1177" s="4" t="s">
        <v>676</v>
      </c>
      <c r="X1177" s="4" t="s">
        <v>677</v>
      </c>
      <c r="Y1177" s="4" t="s">
        <v>728</v>
      </c>
      <c r="Z1177" s="4" t="s">
        <v>728</v>
      </c>
      <c r="AC1177" s="8" t="s">
        <v>826</v>
      </c>
    </row>
    <row r="1178" spans="1:29" x14ac:dyDescent="0.25">
      <c r="A1178" s="4">
        <v>78</v>
      </c>
      <c r="B1178" s="4" t="s">
        <v>643</v>
      </c>
      <c r="C1178" s="4">
        <v>0</v>
      </c>
      <c r="D1178" s="4">
        <v>6</v>
      </c>
      <c r="E1178" s="4" t="s">
        <v>213</v>
      </c>
      <c r="F1178" s="4" t="s">
        <v>309</v>
      </c>
      <c r="G1178" s="4" t="s">
        <v>702</v>
      </c>
      <c r="H1178" s="4" t="s">
        <v>375</v>
      </c>
      <c r="I1178" s="4" t="s">
        <v>674</v>
      </c>
      <c r="J1178" s="4" t="s">
        <v>53</v>
      </c>
      <c r="K1178" s="12">
        <v>10</v>
      </c>
      <c r="L1178" s="4">
        <v>21</v>
      </c>
      <c r="M1178" s="4">
        <v>23</v>
      </c>
      <c r="N1178" s="4">
        <v>0</v>
      </c>
      <c r="O1178" s="12">
        <v>19</v>
      </c>
      <c r="P1178" s="4">
        <v>21</v>
      </c>
      <c r="Q1178" s="4">
        <v>23</v>
      </c>
      <c r="R1178" s="4">
        <v>0</v>
      </c>
      <c r="S1178" s="4" t="s">
        <v>52</v>
      </c>
      <c r="T1178" s="4"/>
      <c r="U1178" s="4">
        <v>0</v>
      </c>
      <c r="V1178" s="4" t="s">
        <v>731</v>
      </c>
      <c r="W1178" s="4" t="s">
        <v>676</v>
      </c>
      <c r="X1178" s="4" t="s">
        <v>677</v>
      </c>
      <c r="Y1178" s="4" t="s">
        <v>729</v>
      </c>
      <c r="Z1178" s="4" t="s">
        <v>729</v>
      </c>
      <c r="AC1178" s="8" t="s">
        <v>826</v>
      </c>
    </row>
    <row r="1179" spans="1:29" x14ac:dyDescent="0.25">
      <c r="A1179" s="4"/>
      <c r="B1179" s="4"/>
      <c r="C1179" s="4"/>
      <c r="D1179" s="4"/>
      <c r="E1179" s="4"/>
      <c r="F1179" s="4"/>
      <c r="G1179" s="4"/>
      <c r="H1179" s="4"/>
      <c r="I1179" s="4"/>
      <c r="J1179" s="4"/>
      <c r="L1179" s="4"/>
      <c r="M1179" s="4"/>
      <c r="N1179" s="4"/>
      <c r="P1179" s="4"/>
      <c r="Q1179" s="4"/>
      <c r="R1179" s="4"/>
      <c r="S1179" s="4"/>
      <c r="T1179" s="4"/>
      <c r="U1179" s="4"/>
      <c r="V1179" s="4"/>
      <c r="W1179" s="4"/>
      <c r="X1179" s="4"/>
      <c r="Y1179" s="4"/>
      <c r="Z1179" s="4"/>
    </row>
    <row r="1180" spans="1:29" x14ac:dyDescent="0.25">
      <c r="A1180" s="4">
        <v>78</v>
      </c>
      <c r="B1180" s="4" t="s">
        <v>643</v>
      </c>
      <c r="C1180" s="4">
        <v>0</v>
      </c>
      <c r="D1180" s="4">
        <v>6</v>
      </c>
      <c r="E1180" s="4" t="s">
        <v>213</v>
      </c>
      <c r="F1180" s="4" t="s">
        <v>309</v>
      </c>
      <c r="G1180" s="4" t="s">
        <v>702</v>
      </c>
      <c r="H1180" s="4" t="s">
        <v>375</v>
      </c>
      <c r="I1180" s="4" t="s">
        <v>674</v>
      </c>
      <c r="J1180" s="4" t="s">
        <v>53</v>
      </c>
      <c r="K1180" s="12">
        <v>10</v>
      </c>
      <c r="L1180" s="4">
        <v>21</v>
      </c>
      <c r="M1180" s="4">
        <v>24</v>
      </c>
      <c r="N1180" s="4">
        <v>0</v>
      </c>
      <c r="O1180" s="12">
        <v>11</v>
      </c>
      <c r="P1180" s="4">
        <v>21</v>
      </c>
      <c r="Q1180" s="4">
        <v>24</v>
      </c>
      <c r="R1180" s="4">
        <v>10</v>
      </c>
      <c r="S1180" s="4">
        <v>0.05</v>
      </c>
      <c r="T1180" s="4"/>
      <c r="U1180" s="4">
        <v>1</v>
      </c>
      <c r="V1180" s="4" t="s">
        <v>731</v>
      </c>
      <c r="W1180" s="4" t="s">
        <v>684</v>
      </c>
      <c r="X1180" s="4" t="s">
        <v>685</v>
      </c>
      <c r="Y1180" s="4" t="s">
        <v>721</v>
      </c>
      <c r="Z1180" s="4" t="s">
        <v>730</v>
      </c>
      <c r="AC1180" s="8" t="s">
        <v>826</v>
      </c>
    </row>
    <row r="1181" spans="1:29" x14ac:dyDescent="0.25">
      <c r="A1181" s="4">
        <v>78</v>
      </c>
      <c r="B1181" s="4" t="s">
        <v>643</v>
      </c>
      <c r="C1181" s="4">
        <v>0</v>
      </c>
      <c r="D1181" s="4">
        <v>6</v>
      </c>
      <c r="E1181" s="4" t="s">
        <v>213</v>
      </c>
      <c r="F1181" s="4" t="s">
        <v>309</v>
      </c>
      <c r="G1181" s="4" t="s">
        <v>702</v>
      </c>
      <c r="H1181" s="4" t="s">
        <v>375</v>
      </c>
      <c r="I1181" s="4" t="s">
        <v>674</v>
      </c>
      <c r="J1181" s="4" t="s">
        <v>53</v>
      </c>
      <c r="K1181" s="12">
        <v>10</v>
      </c>
      <c r="L1181" s="4">
        <v>21</v>
      </c>
      <c r="M1181" s="4">
        <v>24</v>
      </c>
      <c r="N1181" s="4">
        <v>0</v>
      </c>
      <c r="O1181" s="12">
        <v>12</v>
      </c>
      <c r="P1181" s="4">
        <v>21</v>
      </c>
      <c r="Q1181" s="4">
        <v>24</v>
      </c>
      <c r="R1181" s="4">
        <v>3</v>
      </c>
      <c r="S1181" s="4" t="s">
        <v>52</v>
      </c>
      <c r="T1181" s="4"/>
      <c r="U1181" s="4">
        <v>0</v>
      </c>
      <c r="V1181" s="4" t="s">
        <v>731</v>
      </c>
      <c r="W1181" s="4" t="s">
        <v>684</v>
      </c>
      <c r="X1181" s="4" t="s">
        <v>685</v>
      </c>
      <c r="Y1181" s="4" t="s">
        <v>722</v>
      </c>
      <c r="Z1181" s="4" t="s">
        <v>722</v>
      </c>
      <c r="AC1181" s="8" t="s">
        <v>826</v>
      </c>
    </row>
    <row r="1182" spans="1:29" x14ac:dyDescent="0.25">
      <c r="A1182" s="4">
        <v>78</v>
      </c>
      <c r="B1182" s="4" t="s">
        <v>643</v>
      </c>
      <c r="C1182" s="4">
        <v>0</v>
      </c>
      <c r="D1182" s="4">
        <v>6</v>
      </c>
      <c r="E1182" s="4" t="s">
        <v>213</v>
      </c>
      <c r="F1182" s="4" t="s">
        <v>309</v>
      </c>
      <c r="G1182" s="4" t="s">
        <v>702</v>
      </c>
      <c r="H1182" s="4" t="s">
        <v>375</v>
      </c>
      <c r="I1182" s="4" t="s">
        <v>674</v>
      </c>
      <c r="J1182" s="4" t="s">
        <v>53</v>
      </c>
      <c r="K1182" s="12">
        <v>10</v>
      </c>
      <c r="L1182" s="4">
        <v>21</v>
      </c>
      <c r="M1182" s="4">
        <v>24</v>
      </c>
      <c r="N1182" s="4">
        <v>0</v>
      </c>
      <c r="O1182" s="12">
        <v>13</v>
      </c>
      <c r="P1182" s="4">
        <v>21</v>
      </c>
      <c r="Q1182" s="4">
        <v>24</v>
      </c>
      <c r="R1182" s="4">
        <v>0</v>
      </c>
      <c r="S1182" s="4" t="s">
        <v>52</v>
      </c>
      <c r="T1182" s="4"/>
      <c r="U1182" s="4">
        <v>0</v>
      </c>
      <c r="V1182" s="4" t="s">
        <v>731</v>
      </c>
      <c r="W1182" s="4" t="s">
        <v>684</v>
      </c>
      <c r="X1182" s="4" t="s">
        <v>685</v>
      </c>
      <c r="Y1182" s="4" t="s">
        <v>723</v>
      </c>
      <c r="Z1182" s="4" t="s">
        <v>723</v>
      </c>
      <c r="AC1182" s="8" t="s">
        <v>826</v>
      </c>
    </row>
    <row r="1183" spans="1:29" x14ac:dyDescent="0.25">
      <c r="A1183" s="4">
        <v>78</v>
      </c>
      <c r="B1183" s="4" t="s">
        <v>643</v>
      </c>
      <c r="C1183" s="4">
        <v>0</v>
      </c>
      <c r="D1183" s="4">
        <v>6</v>
      </c>
      <c r="E1183" s="4" t="s">
        <v>213</v>
      </c>
      <c r="F1183" s="4" t="s">
        <v>309</v>
      </c>
      <c r="G1183" s="4" t="s">
        <v>702</v>
      </c>
      <c r="H1183" s="4" t="s">
        <v>375</v>
      </c>
      <c r="I1183" s="4" t="s">
        <v>674</v>
      </c>
      <c r="J1183" s="4" t="s">
        <v>53</v>
      </c>
      <c r="K1183" s="12">
        <v>10</v>
      </c>
      <c r="L1183" s="4">
        <v>21</v>
      </c>
      <c r="M1183" s="4">
        <v>24</v>
      </c>
      <c r="N1183" s="4">
        <v>0</v>
      </c>
      <c r="O1183" s="12">
        <v>14</v>
      </c>
      <c r="P1183" s="4">
        <v>21</v>
      </c>
      <c r="Q1183" s="4">
        <v>24</v>
      </c>
      <c r="R1183" s="4">
        <v>2</v>
      </c>
      <c r="S1183" s="4" t="s">
        <v>52</v>
      </c>
      <c r="T1183" s="4"/>
      <c r="U1183" s="4">
        <v>0</v>
      </c>
      <c r="V1183" s="4" t="s">
        <v>731</v>
      </c>
      <c r="W1183" s="4" t="s">
        <v>684</v>
      </c>
      <c r="X1183" s="4" t="s">
        <v>685</v>
      </c>
      <c r="Y1183" s="4" t="s">
        <v>724</v>
      </c>
      <c r="Z1183" s="4" t="s">
        <v>724</v>
      </c>
      <c r="AC1183" s="8" t="s">
        <v>826</v>
      </c>
    </row>
    <row r="1184" spans="1:29" x14ac:dyDescent="0.25">
      <c r="A1184" s="4">
        <v>78</v>
      </c>
      <c r="B1184" s="4" t="s">
        <v>643</v>
      </c>
      <c r="C1184" s="4">
        <v>0</v>
      </c>
      <c r="D1184" s="4">
        <v>6</v>
      </c>
      <c r="E1184" s="4" t="s">
        <v>213</v>
      </c>
      <c r="F1184" s="4" t="s">
        <v>309</v>
      </c>
      <c r="G1184" s="4" t="s">
        <v>702</v>
      </c>
      <c r="H1184" s="4" t="s">
        <v>375</v>
      </c>
      <c r="I1184" s="4" t="s">
        <v>674</v>
      </c>
      <c r="J1184" s="4" t="s">
        <v>53</v>
      </c>
      <c r="K1184" s="12">
        <v>10</v>
      </c>
      <c r="L1184" s="4">
        <v>21</v>
      </c>
      <c r="M1184" s="4">
        <v>24</v>
      </c>
      <c r="N1184" s="4">
        <v>0</v>
      </c>
      <c r="O1184" s="12">
        <v>15</v>
      </c>
      <c r="P1184" s="4">
        <v>21</v>
      </c>
      <c r="Q1184" s="4">
        <v>24</v>
      </c>
      <c r="R1184" s="4">
        <v>2</v>
      </c>
      <c r="S1184" s="4" t="s">
        <v>52</v>
      </c>
      <c r="T1184" s="4"/>
      <c r="U1184" s="4">
        <v>0</v>
      </c>
      <c r="V1184" s="4" t="s">
        <v>731</v>
      </c>
      <c r="W1184" s="4" t="s">
        <v>684</v>
      </c>
      <c r="X1184" s="4" t="s">
        <v>685</v>
      </c>
      <c r="Y1184" s="4" t="s">
        <v>725</v>
      </c>
      <c r="Z1184" s="4" t="s">
        <v>725</v>
      </c>
      <c r="AC1184" s="8" t="s">
        <v>826</v>
      </c>
    </row>
    <row r="1185" spans="1:29" x14ac:dyDescent="0.25">
      <c r="A1185" s="4">
        <v>78</v>
      </c>
      <c r="B1185" s="4" t="s">
        <v>643</v>
      </c>
      <c r="C1185" s="4">
        <v>0</v>
      </c>
      <c r="D1185" s="4">
        <v>6</v>
      </c>
      <c r="E1185" s="4" t="s">
        <v>213</v>
      </c>
      <c r="F1185" s="4" t="s">
        <v>309</v>
      </c>
      <c r="G1185" s="4" t="s">
        <v>702</v>
      </c>
      <c r="H1185" s="4" t="s">
        <v>375</v>
      </c>
      <c r="I1185" s="4" t="s">
        <v>674</v>
      </c>
      <c r="J1185" s="4" t="s">
        <v>53</v>
      </c>
      <c r="K1185" s="12">
        <v>10</v>
      </c>
      <c r="L1185" s="4">
        <v>21</v>
      </c>
      <c r="M1185" s="4">
        <v>24</v>
      </c>
      <c r="N1185" s="4">
        <v>0</v>
      </c>
      <c r="O1185" s="12">
        <v>16</v>
      </c>
      <c r="P1185" s="4">
        <v>21</v>
      </c>
      <c r="Q1185" s="4">
        <v>24</v>
      </c>
      <c r="R1185" s="4">
        <v>0</v>
      </c>
      <c r="S1185" s="4" t="s">
        <v>52</v>
      </c>
      <c r="T1185" s="4"/>
      <c r="U1185" s="4">
        <v>0</v>
      </c>
      <c r="V1185" s="4" t="s">
        <v>731</v>
      </c>
      <c r="W1185" s="4" t="s">
        <v>684</v>
      </c>
      <c r="X1185" s="4" t="s">
        <v>685</v>
      </c>
      <c r="Y1185" s="4" t="s">
        <v>726</v>
      </c>
      <c r="Z1185" s="4" t="s">
        <v>726</v>
      </c>
      <c r="AC1185" s="8" t="s">
        <v>826</v>
      </c>
    </row>
    <row r="1186" spans="1:29" x14ac:dyDescent="0.25">
      <c r="A1186" s="4">
        <v>78</v>
      </c>
      <c r="B1186" s="4" t="s">
        <v>643</v>
      </c>
      <c r="C1186" s="4">
        <v>0</v>
      </c>
      <c r="D1186" s="4">
        <v>6</v>
      </c>
      <c r="E1186" s="4" t="s">
        <v>213</v>
      </c>
      <c r="F1186" s="4" t="s">
        <v>309</v>
      </c>
      <c r="G1186" s="4" t="s">
        <v>702</v>
      </c>
      <c r="H1186" s="4" t="s">
        <v>375</v>
      </c>
      <c r="I1186" s="4" t="s">
        <v>674</v>
      </c>
      <c r="J1186" s="4" t="s">
        <v>53</v>
      </c>
      <c r="K1186" s="12">
        <v>10</v>
      </c>
      <c r="L1186" s="4">
        <v>21</v>
      </c>
      <c r="M1186" s="4">
        <v>24</v>
      </c>
      <c r="N1186" s="4">
        <v>0</v>
      </c>
      <c r="O1186" s="12">
        <v>17</v>
      </c>
      <c r="P1186" s="4">
        <v>21</v>
      </c>
      <c r="Q1186" s="4">
        <v>24</v>
      </c>
      <c r="R1186" s="4">
        <v>0</v>
      </c>
      <c r="S1186" s="4" t="s">
        <v>52</v>
      </c>
      <c r="T1186" s="4"/>
      <c r="U1186" s="4">
        <v>0</v>
      </c>
      <c r="V1186" s="4" t="s">
        <v>731</v>
      </c>
      <c r="W1186" s="4" t="s">
        <v>684</v>
      </c>
      <c r="X1186" s="4" t="s">
        <v>685</v>
      </c>
      <c r="Y1186" s="4" t="s">
        <v>727</v>
      </c>
      <c r="Z1186" s="4" t="s">
        <v>727</v>
      </c>
      <c r="AC1186" s="8" t="s">
        <v>826</v>
      </c>
    </row>
    <row r="1187" spans="1:29" x14ac:dyDescent="0.25">
      <c r="A1187" s="4">
        <v>78</v>
      </c>
      <c r="B1187" s="4" t="s">
        <v>643</v>
      </c>
      <c r="C1187" s="4">
        <v>0</v>
      </c>
      <c r="D1187" s="4">
        <v>6</v>
      </c>
      <c r="E1187" s="4" t="s">
        <v>213</v>
      </c>
      <c r="F1187" s="4" t="s">
        <v>309</v>
      </c>
      <c r="G1187" s="4" t="s">
        <v>702</v>
      </c>
      <c r="H1187" s="4" t="s">
        <v>375</v>
      </c>
      <c r="I1187" s="4" t="s">
        <v>674</v>
      </c>
      <c r="J1187" s="4" t="s">
        <v>53</v>
      </c>
      <c r="K1187" s="12">
        <v>10</v>
      </c>
      <c r="L1187" s="4">
        <v>21</v>
      </c>
      <c r="M1187" s="4">
        <v>24</v>
      </c>
      <c r="N1187" s="4">
        <v>0</v>
      </c>
      <c r="O1187" s="12">
        <v>18</v>
      </c>
      <c r="P1187" s="4">
        <v>21</v>
      </c>
      <c r="Q1187" s="4">
        <v>24</v>
      </c>
      <c r="R1187" s="4">
        <v>2</v>
      </c>
      <c r="S1187" s="4" t="s">
        <v>52</v>
      </c>
      <c r="T1187" s="4"/>
      <c r="U1187" s="4">
        <v>0</v>
      </c>
      <c r="V1187" s="4" t="s">
        <v>731</v>
      </c>
      <c r="W1187" s="4" t="s">
        <v>684</v>
      </c>
      <c r="X1187" s="4" t="s">
        <v>685</v>
      </c>
      <c r="Y1187" s="4" t="s">
        <v>728</v>
      </c>
      <c r="Z1187" s="4" t="s">
        <v>728</v>
      </c>
      <c r="AC1187" s="8" t="s">
        <v>826</v>
      </c>
    </row>
    <row r="1188" spans="1:29" x14ac:dyDescent="0.25">
      <c r="A1188" s="4">
        <v>78</v>
      </c>
      <c r="B1188" s="4" t="s">
        <v>643</v>
      </c>
      <c r="C1188" s="4">
        <v>0</v>
      </c>
      <c r="D1188" s="4">
        <v>6</v>
      </c>
      <c r="E1188" s="4" t="s">
        <v>213</v>
      </c>
      <c r="F1188" s="4" t="s">
        <v>309</v>
      </c>
      <c r="G1188" s="4" t="s">
        <v>702</v>
      </c>
      <c r="H1188" s="4" t="s">
        <v>375</v>
      </c>
      <c r="I1188" s="4" t="s">
        <v>674</v>
      </c>
      <c r="J1188" s="4" t="s">
        <v>53</v>
      </c>
      <c r="K1188" s="12">
        <v>10</v>
      </c>
      <c r="L1188" s="4">
        <v>21</v>
      </c>
      <c r="M1188" s="4">
        <v>24</v>
      </c>
      <c r="N1188" s="4">
        <v>0</v>
      </c>
      <c r="O1188" s="12">
        <v>19</v>
      </c>
      <c r="P1188" s="4">
        <v>21</v>
      </c>
      <c r="Q1188" s="4">
        <v>24</v>
      </c>
      <c r="R1188" s="4">
        <v>0</v>
      </c>
      <c r="S1188" s="4" t="s">
        <v>52</v>
      </c>
      <c r="T1188" s="4"/>
      <c r="U1188" s="4">
        <v>0</v>
      </c>
      <c r="V1188" s="4" t="s">
        <v>731</v>
      </c>
      <c r="W1188" s="4" t="s">
        <v>684</v>
      </c>
      <c r="X1188" s="4" t="s">
        <v>685</v>
      </c>
      <c r="Y1188" s="4" t="s">
        <v>729</v>
      </c>
      <c r="Z1188" s="4" t="s">
        <v>729</v>
      </c>
      <c r="AC1188" s="8" t="s">
        <v>826</v>
      </c>
    </row>
    <row r="1189" spans="1:29" x14ac:dyDescent="0.25">
      <c r="A1189" s="4"/>
      <c r="B1189" s="4"/>
      <c r="C1189" s="4"/>
      <c r="D1189" s="4"/>
      <c r="E1189" s="4"/>
      <c r="F1189" s="4"/>
      <c r="G1189" s="4"/>
      <c r="H1189" s="4"/>
      <c r="I1189" s="4"/>
      <c r="J1189" s="4"/>
      <c r="L1189" s="4"/>
      <c r="M1189" s="4"/>
      <c r="N1189" s="4"/>
      <c r="P1189" s="4"/>
      <c r="Q1189" s="4"/>
      <c r="R1189" s="4"/>
      <c r="S1189" s="4"/>
      <c r="T1189" s="4"/>
      <c r="U1189" s="4"/>
      <c r="V1189" s="4"/>
      <c r="W1189" s="4"/>
      <c r="X1189" s="4"/>
      <c r="Y1189" s="4"/>
      <c r="Z1189" s="4"/>
    </row>
    <row r="1190" spans="1:29" x14ac:dyDescent="0.25">
      <c r="A1190" s="4">
        <v>78</v>
      </c>
      <c r="B1190" s="4" t="s">
        <v>643</v>
      </c>
      <c r="C1190" s="4">
        <v>0</v>
      </c>
      <c r="D1190" s="4">
        <v>6</v>
      </c>
      <c r="E1190" s="4" t="s">
        <v>213</v>
      </c>
      <c r="F1190" s="4" t="s">
        <v>309</v>
      </c>
      <c r="G1190" s="4" t="s">
        <v>702</v>
      </c>
      <c r="H1190" s="4" t="s">
        <v>375</v>
      </c>
      <c r="I1190" s="4" t="s">
        <v>674</v>
      </c>
      <c r="J1190" s="4" t="s">
        <v>53</v>
      </c>
      <c r="K1190" s="12">
        <v>10</v>
      </c>
      <c r="L1190" s="4">
        <v>21</v>
      </c>
      <c r="M1190" s="4">
        <v>25</v>
      </c>
      <c r="N1190" s="4">
        <v>3</v>
      </c>
      <c r="O1190" s="12">
        <v>11</v>
      </c>
      <c r="P1190" s="4">
        <v>21</v>
      </c>
      <c r="Q1190" s="4">
        <v>25</v>
      </c>
      <c r="R1190" s="4">
        <v>17</v>
      </c>
      <c r="S1190" s="4">
        <v>0.05</v>
      </c>
      <c r="T1190" s="4"/>
      <c r="U1190" s="4">
        <v>1</v>
      </c>
      <c r="V1190" s="4" t="s">
        <v>731</v>
      </c>
      <c r="W1190" s="4" t="s">
        <v>684</v>
      </c>
      <c r="X1190" s="4" t="s">
        <v>685</v>
      </c>
      <c r="Y1190" s="4" t="s">
        <v>721</v>
      </c>
      <c r="Z1190" s="4" t="s">
        <v>730</v>
      </c>
      <c r="AC1190" s="8" t="s">
        <v>826</v>
      </c>
    </row>
    <row r="1191" spans="1:29" x14ac:dyDescent="0.25">
      <c r="A1191" s="4">
        <v>78</v>
      </c>
      <c r="B1191" s="4" t="s">
        <v>643</v>
      </c>
      <c r="C1191" s="4">
        <v>0</v>
      </c>
      <c r="D1191" s="4">
        <v>6</v>
      </c>
      <c r="E1191" s="4" t="s">
        <v>213</v>
      </c>
      <c r="F1191" s="4" t="s">
        <v>309</v>
      </c>
      <c r="G1191" s="4" t="s">
        <v>702</v>
      </c>
      <c r="H1191" s="4" t="s">
        <v>375</v>
      </c>
      <c r="I1191" s="4" t="s">
        <v>674</v>
      </c>
      <c r="J1191" s="4" t="s">
        <v>53</v>
      </c>
      <c r="K1191" s="12">
        <v>10</v>
      </c>
      <c r="L1191" s="4">
        <v>21</v>
      </c>
      <c r="M1191" s="4">
        <v>25</v>
      </c>
      <c r="N1191" s="4">
        <v>3</v>
      </c>
      <c r="O1191" s="12">
        <v>12</v>
      </c>
      <c r="P1191" s="4">
        <v>21</v>
      </c>
      <c r="Q1191" s="4">
        <v>25</v>
      </c>
      <c r="R1191" s="4">
        <v>5</v>
      </c>
      <c r="S1191" s="4" t="s">
        <v>52</v>
      </c>
      <c r="T1191" s="4"/>
      <c r="U1191" s="4">
        <v>0</v>
      </c>
      <c r="V1191" s="4" t="s">
        <v>731</v>
      </c>
      <c r="W1191" s="4" t="s">
        <v>684</v>
      </c>
      <c r="X1191" s="4" t="s">
        <v>685</v>
      </c>
      <c r="Y1191" s="4" t="s">
        <v>722</v>
      </c>
      <c r="Z1191" s="4" t="s">
        <v>722</v>
      </c>
      <c r="AC1191" s="8" t="s">
        <v>826</v>
      </c>
    </row>
    <row r="1192" spans="1:29" x14ac:dyDescent="0.25">
      <c r="A1192" s="4">
        <v>78</v>
      </c>
      <c r="B1192" s="4" t="s">
        <v>643</v>
      </c>
      <c r="C1192" s="4">
        <v>0</v>
      </c>
      <c r="D1192" s="4">
        <v>6</v>
      </c>
      <c r="E1192" s="4" t="s">
        <v>213</v>
      </c>
      <c r="F1192" s="4" t="s">
        <v>309</v>
      </c>
      <c r="G1192" s="4" t="s">
        <v>702</v>
      </c>
      <c r="H1192" s="4" t="s">
        <v>375</v>
      </c>
      <c r="I1192" s="4" t="s">
        <v>674</v>
      </c>
      <c r="J1192" s="4" t="s">
        <v>53</v>
      </c>
      <c r="K1192" s="12">
        <v>10</v>
      </c>
      <c r="L1192" s="4">
        <v>21</v>
      </c>
      <c r="M1192" s="4">
        <v>25</v>
      </c>
      <c r="N1192" s="4">
        <v>3</v>
      </c>
      <c r="O1192" s="12">
        <v>13</v>
      </c>
      <c r="P1192" s="4">
        <v>21</v>
      </c>
      <c r="Q1192" s="4">
        <v>25</v>
      </c>
      <c r="R1192" s="4">
        <v>2</v>
      </c>
      <c r="S1192" s="4" t="s">
        <v>52</v>
      </c>
      <c r="T1192" s="4"/>
      <c r="U1192" s="4">
        <v>0</v>
      </c>
      <c r="V1192" s="4" t="s">
        <v>731</v>
      </c>
      <c r="W1192" s="4" t="s">
        <v>684</v>
      </c>
      <c r="X1192" s="4" t="s">
        <v>685</v>
      </c>
      <c r="Y1192" s="4" t="s">
        <v>723</v>
      </c>
      <c r="Z1192" s="4" t="s">
        <v>723</v>
      </c>
      <c r="AC1192" s="8" t="s">
        <v>826</v>
      </c>
    </row>
    <row r="1193" spans="1:29" x14ac:dyDescent="0.25">
      <c r="A1193" s="4">
        <v>78</v>
      </c>
      <c r="B1193" s="4" t="s">
        <v>643</v>
      </c>
      <c r="C1193" s="4">
        <v>0</v>
      </c>
      <c r="D1193" s="4">
        <v>6</v>
      </c>
      <c r="E1193" s="4" t="s">
        <v>213</v>
      </c>
      <c r="F1193" s="4" t="s">
        <v>309</v>
      </c>
      <c r="G1193" s="4" t="s">
        <v>702</v>
      </c>
      <c r="H1193" s="4" t="s">
        <v>375</v>
      </c>
      <c r="I1193" s="4" t="s">
        <v>674</v>
      </c>
      <c r="J1193" s="4" t="s">
        <v>53</v>
      </c>
      <c r="K1193" s="12">
        <v>10</v>
      </c>
      <c r="L1193" s="4">
        <v>21</v>
      </c>
      <c r="M1193" s="4">
        <v>25</v>
      </c>
      <c r="N1193" s="4">
        <v>3</v>
      </c>
      <c r="O1193" s="12">
        <v>14</v>
      </c>
      <c r="P1193" s="4">
        <v>21</v>
      </c>
      <c r="Q1193" s="4">
        <v>25</v>
      </c>
      <c r="R1193" s="4">
        <v>0</v>
      </c>
      <c r="S1193" s="4" t="s">
        <v>52</v>
      </c>
      <c r="T1193" s="4"/>
      <c r="U1193" s="4">
        <v>0</v>
      </c>
      <c r="V1193" s="4" t="s">
        <v>731</v>
      </c>
      <c r="W1193" s="4" t="s">
        <v>684</v>
      </c>
      <c r="X1193" s="4" t="s">
        <v>685</v>
      </c>
      <c r="Y1193" s="4" t="s">
        <v>724</v>
      </c>
      <c r="Z1193" s="4" t="s">
        <v>724</v>
      </c>
      <c r="AC1193" s="8" t="s">
        <v>826</v>
      </c>
    </row>
    <row r="1194" spans="1:29" x14ac:dyDescent="0.25">
      <c r="A1194" s="4">
        <v>78</v>
      </c>
      <c r="B1194" s="4" t="s">
        <v>643</v>
      </c>
      <c r="C1194" s="4">
        <v>0</v>
      </c>
      <c r="D1194" s="4">
        <v>6</v>
      </c>
      <c r="E1194" s="4" t="s">
        <v>213</v>
      </c>
      <c r="F1194" s="4" t="s">
        <v>309</v>
      </c>
      <c r="G1194" s="4" t="s">
        <v>702</v>
      </c>
      <c r="H1194" s="4" t="s">
        <v>375</v>
      </c>
      <c r="I1194" s="4" t="s">
        <v>674</v>
      </c>
      <c r="J1194" s="4" t="s">
        <v>53</v>
      </c>
      <c r="K1194" s="12">
        <v>10</v>
      </c>
      <c r="L1194" s="4">
        <v>21</v>
      </c>
      <c r="M1194" s="4">
        <v>25</v>
      </c>
      <c r="N1194" s="4">
        <v>3</v>
      </c>
      <c r="O1194" s="12">
        <v>15</v>
      </c>
      <c r="P1194" s="4">
        <v>21</v>
      </c>
      <c r="Q1194" s="4">
        <v>25</v>
      </c>
      <c r="R1194" s="4">
        <v>2</v>
      </c>
      <c r="S1194" s="4" t="s">
        <v>52</v>
      </c>
      <c r="T1194" s="4"/>
      <c r="U1194" s="4">
        <v>0</v>
      </c>
      <c r="V1194" s="4" t="s">
        <v>731</v>
      </c>
      <c r="W1194" s="4" t="s">
        <v>684</v>
      </c>
      <c r="X1194" s="4" t="s">
        <v>685</v>
      </c>
      <c r="Y1194" s="4" t="s">
        <v>725</v>
      </c>
      <c r="Z1194" s="4" t="s">
        <v>725</v>
      </c>
      <c r="AC1194" s="8" t="s">
        <v>826</v>
      </c>
    </row>
    <row r="1195" spans="1:29" x14ac:dyDescent="0.25">
      <c r="A1195" s="4">
        <v>78</v>
      </c>
      <c r="B1195" s="4" t="s">
        <v>643</v>
      </c>
      <c r="C1195" s="4">
        <v>0</v>
      </c>
      <c r="D1195" s="4">
        <v>6</v>
      </c>
      <c r="E1195" s="4" t="s">
        <v>213</v>
      </c>
      <c r="F1195" s="4" t="s">
        <v>309</v>
      </c>
      <c r="G1195" s="4" t="s">
        <v>702</v>
      </c>
      <c r="H1195" s="4" t="s">
        <v>375</v>
      </c>
      <c r="I1195" s="4" t="s">
        <v>674</v>
      </c>
      <c r="J1195" s="4" t="s">
        <v>53</v>
      </c>
      <c r="K1195" s="12">
        <v>10</v>
      </c>
      <c r="L1195" s="4">
        <v>21</v>
      </c>
      <c r="M1195" s="4">
        <v>25</v>
      </c>
      <c r="N1195" s="4">
        <v>3</v>
      </c>
      <c r="O1195" s="12">
        <v>16</v>
      </c>
      <c r="P1195" s="4">
        <v>21</v>
      </c>
      <c r="Q1195" s="4">
        <v>25</v>
      </c>
      <c r="R1195" s="4">
        <v>0</v>
      </c>
      <c r="S1195" s="4" t="s">
        <v>52</v>
      </c>
      <c r="T1195" s="4"/>
      <c r="U1195" s="4">
        <v>0</v>
      </c>
      <c r="V1195" s="4" t="s">
        <v>731</v>
      </c>
      <c r="W1195" s="4" t="s">
        <v>684</v>
      </c>
      <c r="X1195" s="4" t="s">
        <v>685</v>
      </c>
      <c r="Y1195" s="4" t="s">
        <v>726</v>
      </c>
      <c r="Z1195" s="4" t="s">
        <v>726</v>
      </c>
      <c r="AC1195" s="8" t="s">
        <v>826</v>
      </c>
    </row>
    <row r="1196" spans="1:29" x14ac:dyDescent="0.25">
      <c r="A1196" s="4">
        <v>78</v>
      </c>
      <c r="B1196" s="4" t="s">
        <v>643</v>
      </c>
      <c r="C1196" s="4">
        <v>0</v>
      </c>
      <c r="D1196" s="4">
        <v>6</v>
      </c>
      <c r="E1196" s="4" t="s">
        <v>213</v>
      </c>
      <c r="F1196" s="4" t="s">
        <v>309</v>
      </c>
      <c r="G1196" s="4" t="s">
        <v>702</v>
      </c>
      <c r="H1196" s="4" t="s">
        <v>375</v>
      </c>
      <c r="I1196" s="4" t="s">
        <v>674</v>
      </c>
      <c r="J1196" s="4" t="s">
        <v>53</v>
      </c>
      <c r="K1196" s="12">
        <v>10</v>
      </c>
      <c r="L1196" s="4">
        <v>21</v>
      </c>
      <c r="M1196" s="4">
        <v>25</v>
      </c>
      <c r="N1196" s="4">
        <v>3</v>
      </c>
      <c r="O1196" s="12">
        <v>17</v>
      </c>
      <c r="P1196" s="4">
        <v>21</v>
      </c>
      <c r="Q1196" s="4">
        <v>25</v>
      </c>
      <c r="R1196" s="4">
        <v>0</v>
      </c>
      <c r="S1196" s="4" t="s">
        <v>52</v>
      </c>
      <c r="T1196" s="4"/>
      <c r="U1196" s="4">
        <v>0</v>
      </c>
      <c r="V1196" s="4" t="s">
        <v>731</v>
      </c>
      <c r="W1196" s="4" t="s">
        <v>684</v>
      </c>
      <c r="X1196" s="4" t="s">
        <v>685</v>
      </c>
      <c r="Y1196" s="4" t="s">
        <v>727</v>
      </c>
      <c r="Z1196" s="4" t="s">
        <v>727</v>
      </c>
      <c r="AC1196" s="8" t="s">
        <v>826</v>
      </c>
    </row>
    <row r="1197" spans="1:29" x14ac:dyDescent="0.25">
      <c r="A1197" s="4">
        <v>78</v>
      </c>
      <c r="B1197" s="4" t="s">
        <v>643</v>
      </c>
      <c r="C1197" s="4">
        <v>0</v>
      </c>
      <c r="D1197" s="4">
        <v>6</v>
      </c>
      <c r="E1197" s="4" t="s">
        <v>213</v>
      </c>
      <c r="F1197" s="4" t="s">
        <v>309</v>
      </c>
      <c r="G1197" s="4" t="s">
        <v>702</v>
      </c>
      <c r="H1197" s="4" t="s">
        <v>375</v>
      </c>
      <c r="I1197" s="4" t="s">
        <v>674</v>
      </c>
      <c r="J1197" s="4" t="s">
        <v>53</v>
      </c>
      <c r="K1197" s="12">
        <v>10</v>
      </c>
      <c r="L1197" s="4">
        <v>21</v>
      </c>
      <c r="M1197" s="4">
        <v>25</v>
      </c>
      <c r="N1197" s="4">
        <v>3</v>
      </c>
      <c r="O1197" s="12">
        <v>18</v>
      </c>
      <c r="P1197" s="4">
        <v>21</v>
      </c>
      <c r="Q1197" s="4">
        <v>25</v>
      </c>
      <c r="R1197" s="4">
        <v>0</v>
      </c>
      <c r="S1197" s="4" t="s">
        <v>52</v>
      </c>
      <c r="T1197" s="4"/>
      <c r="U1197" s="4">
        <v>0</v>
      </c>
      <c r="V1197" s="4" t="s">
        <v>731</v>
      </c>
      <c r="W1197" s="4" t="s">
        <v>684</v>
      </c>
      <c r="X1197" s="4" t="s">
        <v>685</v>
      </c>
      <c r="Y1197" s="4" t="s">
        <v>728</v>
      </c>
      <c r="Z1197" s="4" t="s">
        <v>728</v>
      </c>
      <c r="AC1197" s="8" t="s">
        <v>826</v>
      </c>
    </row>
    <row r="1198" spans="1:29" x14ac:dyDescent="0.25">
      <c r="A1198" s="4">
        <v>78</v>
      </c>
      <c r="B1198" s="4" t="s">
        <v>643</v>
      </c>
      <c r="C1198" s="4">
        <v>0</v>
      </c>
      <c r="D1198" s="4">
        <v>6</v>
      </c>
      <c r="E1198" s="4" t="s">
        <v>213</v>
      </c>
      <c r="F1198" s="4" t="s">
        <v>309</v>
      </c>
      <c r="G1198" s="4" t="s">
        <v>702</v>
      </c>
      <c r="H1198" s="4" t="s">
        <v>375</v>
      </c>
      <c r="I1198" s="4" t="s">
        <v>674</v>
      </c>
      <c r="J1198" s="4" t="s">
        <v>53</v>
      </c>
      <c r="K1198" s="12">
        <v>10</v>
      </c>
      <c r="L1198" s="4">
        <v>21</v>
      </c>
      <c r="M1198" s="4">
        <v>25</v>
      </c>
      <c r="N1198" s="4">
        <v>3</v>
      </c>
      <c r="O1198" s="12">
        <v>19</v>
      </c>
      <c r="P1198" s="4">
        <v>21</v>
      </c>
      <c r="Q1198" s="4">
        <v>25</v>
      </c>
      <c r="R1198" s="4">
        <v>0</v>
      </c>
      <c r="S1198" s="4" t="s">
        <v>52</v>
      </c>
      <c r="T1198" s="4"/>
      <c r="U1198" s="4">
        <v>0</v>
      </c>
      <c r="V1198" s="4" t="s">
        <v>731</v>
      </c>
      <c r="W1198" s="4" t="s">
        <v>684</v>
      </c>
      <c r="X1198" s="4" t="s">
        <v>685</v>
      </c>
      <c r="Y1198" s="4" t="s">
        <v>729</v>
      </c>
      <c r="Z1198" s="4" t="s">
        <v>729</v>
      </c>
      <c r="AC1198" s="8" t="s">
        <v>826</v>
      </c>
    </row>
    <row r="1199" spans="1:29" x14ac:dyDescent="0.25">
      <c r="A1199"/>
      <c r="B1199"/>
    </row>
    <row r="1200" spans="1:29" x14ac:dyDescent="0.25">
      <c r="A1200" s="4">
        <v>78</v>
      </c>
      <c r="B1200" s="4" t="s">
        <v>643</v>
      </c>
      <c r="C1200" s="4">
        <v>0</v>
      </c>
      <c r="D1200" s="4">
        <v>6</v>
      </c>
      <c r="E1200" s="4" t="s">
        <v>213</v>
      </c>
      <c r="F1200" s="4" t="s">
        <v>309</v>
      </c>
      <c r="G1200" s="4" t="s">
        <v>700</v>
      </c>
      <c r="H1200" s="4" t="s">
        <v>701</v>
      </c>
      <c r="I1200" s="4" t="s">
        <v>674</v>
      </c>
      <c r="J1200" s="4" t="s">
        <v>53</v>
      </c>
      <c r="K1200" s="12">
        <v>10</v>
      </c>
      <c r="L1200" s="4">
        <v>23</v>
      </c>
      <c r="N1200" s="4">
        <v>141</v>
      </c>
      <c r="O1200" s="12">
        <v>11</v>
      </c>
      <c r="P1200" s="4">
        <v>23</v>
      </c>
      <c r="R1200" s="4">
        <v>149</v>
      </c>
      <c r="S1200" s="4" t="s">
        <v>52</v>
      </c>
      <c r="T1200" s="4"/>
      <c r="U1200" s="4">
        <v>0</v>
      </c>
      <c r="V1200" s="4" t="s">
        <v>731</v>
      </c>
      <c r="W1200" s="4" t="s">
        <v>676</v>
      </c>
      <c r="X1200" s="4" t="s">
        <v>677</v>
      </c>
      <c r="Y1200" s="4" t="s">
        <v>732</v>
      </c>
      <c r="Z1200" s="4" t="s">
        <v>730</v>
      </c>
      <c r="AC1200" s="8" t="s">
        <v>826</v>
      </c>
    </row>
    <row r="1201" spans="1:29" x14ac:dyDescent="0.25">
      <c r="A1201" s="4">
        <v>78</v>
      </c>
      <c r="B1201" s="4" t="s">
        <v>643</v>
      </c>
      <c r="C1201" s="4">
        <v>0</v>
      </c>
      <c r="D1201" s="4">
        <v>6</v>
      </c>
      <c r="E1201" s="4" t="s">
        <v>213</v>
      </c>
      <c r="F1201" s="4" t="s">
        <v>309</v>
      </c>
      <c r="G1201" s="4" t="s">
        <v>700</v>
      </c>
      <c r="H1201" s="4" t="s">
        <v>701</v>
      </c>
      <c r="I1201" s="4" t="s">
        <v>674</v>
      </c>
      <c r="J1201" s="4" t="s">
        <v>53</v>
      </c>
      <c r="K1201" s="12">
        <v>10</v>
      </c>
      <c r="L1201" s="4">
        <v>23</v>
      </c>
      <c r="N1201" s="4">
        <v>141</v>
      </c>
      <c r="O1201" s="12">
        <v>12</v>
      </c>
      <c r="P1201" s="4">
        <v>23</v>
      </c>
      <c r="R1201" s="4">
        <v>142</v>
      </c>
      <c r="S1201" s="4" t="s">
        <v>52</v>
      </c>
      <c r="T1201" s="4"/>
      <c r="U1201" s="4">
        <v>0</v>
      </c>
      <c r="V1201" s="4" t="s">
        <v>731</v>
      </c>
      <c r="W1201" s="4" t="s">
        <v>676</v>
      </c>
      <c r="X1201" s="4" t="s">
        <v>677</v>
      </c>
      <c r="Y1201" s="4" t="s">
        <v>733</v>
      </c>
      <c r="Z1201" s="4" t="s">
        <v>722</v>
      </c>
      <c r="AC1201" s="8" t="s">
        <v>826</v>
      </c>
    </row>
    <row r="1202" spans="1:29" x14ac:dyDescent="0.25">
      <c r="A1202" s="4">
        <v>78</v>
      </c>
      <c r="B1202" s="4" t="s">
        <v>643</v>
      </c>
      <c r="C1202" s="4">
        <v>0</v>
      </c>
      <c r="D1202" s="4">
        <v>6</v>
      </c>
      <c r="E1202" s="4" t="s">
        <v>213</v>
      </c>
      <c r="F1202" s="4" t="s">
        <v>309</v>
      </c>
      <c r="G1202" s="4" t="s">
        <v>700</v>
      </c>
      <c r="H1202" s="4" t="s">
        <v>701</v>
      </c>
      <c r="I1202" s="4" t="s">
        <v>674</v>
      </c>
      <c r="J1202" s="4" t="s">
        <v>53</v>
      </c>
      <c r="K1202" s="12">
        <v>10</v>
      </c>
      <c r="L1202" s="4">
        <v>23</v>
      </c>
      <c r="N1202" s="4">
        <v>141</v>
      </c>
      <c r="O1202" s="12">
        <v>13</v>
      </c>
      <c r="P1202" s="4">
        <v>23</v>
      </c>
      <c r="R1202" s="4">
        <v>128</v>
      </c>
      <c r="S1202" s="4" t="s">
        <v>52</v>
      </c>
      <c r="T1202" s="4"/>
      <c r="U1202" s="4">
        <v>0</v>
      </c>
      <c r="V1202" s="4" t="s">
        <v>731</v>
      </c>
      <c r="W1202" s="4" t="s">
        <v>676</v>
      </c>
      <c r="X1202" s="4" t="s">
        <v>677</v>
      </c>
      <c r="Y1202" s="4" t="s">
        <v>734</v>
      </c>
      <c r="Z1202" s="4" t="s">
        <v>723</v>
      </c>
      <c r="AC1202" s="8" t="s">
        <v>826</v>
      </c>
    </row>
    <row r="1203" spans="1:29" x14ac:dyDescent="0.25">
      <c r="A1203" s="4">
        <v>78</v>
      </c>
      <c r="B1203" s="4" t="s">
        <v>643</v>
      </c>
      <c r="C1203" s="4">
        <v>0</v>
      </c>
      <c r="D1203" s="4">
        <v>6</v>
      </c>
      <c r="E1203" s="4" t="s">
        <v>213</v>
      </c>
      <c r="F1203" s="4" t="s">
        <v>309</v>
      </c>
      <c r="G1203" s="4" t="s">
        <v>700</v>
      </c>
      <c r="H1203" s="4" t="s">
        <v>701</v>
      </c>
      <c r="I1203" s="4" t="s">
        <v>674</v>
      </c>
      <c r="J1203" s="4" t="s">
        <v>53</v>
      </c>
      <c r="K1203" s="12">
        <v>10</v>
      </c>
      <c r="L1203" s="4">
        <v>23</v>
      </c>
      <c r="N1203" s="4">
        <v>141</v>
      </c>
      <c r="O1203" s="12">
        <v>14</v>
      </c>
      <c r="P1203" s="4">
        <v>23</v>
      </c>
      <c r="R1203" s="4">
        <v>143</v>
      </c>
      <c r="S1203" s="4" t="s">
        <v>52</v>
      </c>
      <c r="T1203" s="4"/>
      <c r="U1203" s="4">
        <v>0</v>
      </c>
      <c r="V1203" s="4" t="s">
        <v>731</v>
      </c>
      <c r="W1203" s="4" t="s">
        <v>676</v>
      </c>
      <c r="X1203" s="4" t="s">
        <v>677</v>
      </c>
      <c r="Y1203" s="4" t="s">
        <v>735</v>
      </c>
      <c r="Z1203" s="4" t="s">
        <v>724</v>
      </c>
      <c r="AC1203" s="8" t="s">
        <v>826</v>
      </c>
    </row>
    <row r="1204" spans="1:29" x14ac:dyDescent="0.25">
      <c r="A1204" s="4">
        <v>78</v>
      </c>
      <c r="B1204" s="4" t="s">
        <v>643</v>
      </c>
      <c r="C1204" s="4">
        <v>0</v>
      </c>
      <c r="D1204" s="4">
        <v>6</v>
      </c>
      <c r="E1204" s="4" t="s">
        <v>213</v>
      </c>
      <c r="F1204" s="4" t="s">
        <v>309</v>
      </c>
      <c r="G1204" s="4" t="s">
        <v>700</v>
      </c>
      <c r="H1204" s="4" t="s">
        <v>701</v>
      </c>
      <c r="I1204" s="4" t="s">
        <v>674</v>
      </c>
      <c r="J1204" s="4" t="s">
        <v>53</v>
      </c>
      <c r="K1204" s="12">
        <v>10</v>
      </c>
      <c r="L1204" s="4">
        <v>23</v>
      </c>
      <c r="N1204" s="4">
        <v>141</v>
      </c>
      <c r="O1204" s="12">
        <v>15</v>
      </c>
      <c r="P1204" s="4">
        <v>23</v>
      </c>
      <c r="R1204" s="4">
        <v>134</v>
      </c>
      <c r="S1204" s="4" t="s">
        <v>52</v>
      </c>
      <c r="T1204" s="4"/>
      <c r="U1204" s="4">
        <v>0</v>
      </c>
      <c r="V1204" s="4" t="s">
        <v>731</v>
      </c>
      <c r="W1204" s="4" t="s">
        <v>676</v>
      </c>
      <c r="X1204" s="4" t="s">
        <v>677</v>
      </c>
      <c r="Y1204" s="4" t="s">
        <v>736</v>
      </c>
      <c r="Z1204" s="4" t="s">
        <v>725</v>
      </c>
      <c r="AC1204" s="8" t="s">
        <v>826</v>
      </c>
    </row>
    <row r="1205" spans="1:29" x14ac:dyDescent="0.25">
      <c r="A1205" s="4">
        <v>78</v>
      </c>
      <c r="B1205" s="4" t="s">
        <v>643</v>
      </c>
      <c r="C1205" s="4">
        <v>0</v>
      </c>
      <c r="D1205" s="4">
        <v>6</v>
      </c>
      <c r="E1205" s="4" t="s">
        <v>213</v>
      </c>
      <c r="F1205" s="4" t="s">
        <v>309</v>
      </c>
      <c r="G1205" s="4" t="s">
        <v>700</v>
      </c>
      <c r="H1205" s="4" t="s">
        <v>701</v>
      </c>
      <c r="I1205" s="4" t="s">
        <v>674</v>
      </c>
      <c r="J1205" s="4" t="s">
        <v>53</v>
      </c>
      <c r="K1205" s="12">
        <v>10</v>
      </c>
      <c r="L1205" s="4">
        <v>23</v>
      </c>
      <c r="N1205" s="4">
        <v>141</v>
      </c>
      <c r="O1205" s="12">
        <v>16</v>
      </c>
      <c r="P1205" s="4">
        <v>23</v>
      </c>
      <c r="R1205" s="4">
        <v>145</v>
      </c>
      <c r="S1205" s="4" t="s">
        <v>52</v>
      </c>
      <c r="T1205" s="4"/>
      <c r="U1205" s="4">
        <v>0</v>
      </c>
      <c r="V1205" s="4" t="s">
        <v>731</v>
      </c>
      <c r="W1205" s="4" t="s">
        <v>676</v>
      </c>
      <c r="X1205" s="4" t="s">
        <v>677</v>
      </c>
      <c r="Y1205" s="4" t="s">
        <v>737</v>
      </c>
      <c r="Z1205" s="4" t="s">
        <v>726</v>
      </c>
      <c r="AC1205" s="8" t="s">
        <v>826</v>
      </c>
    </row>
    <row r="1206" spans="1:29" x14ac:dyDescent="0.25">
      <c r="A1206" s="4">
        <v>78</v>
      </c>
      <c r="B1206" s="4" t="s">
        <v>643</v>
      </c>
      <c r="C1206" s="4">
        <v>0</v>
      </c>
      <c r="D1206" s="4">
        <v>6</v>
      </c>
      <c r="E1206" s="4" t="s">
        <v>213</v>
      </c>
      <c r="F1206" s="4" t="s">
        <v>309</v>
      </c>
      <c r="G1206" s="4" t="s">
        <v>700</v>
      </c>
      <c r="H1206" s="4" t="s">
        <v>701</v>
      </c>
      <c r="I1206" s="4" t="s">
        <v>674</v>
      </c>
      <c r="J1206" s="4" t="s">
        <v>53</v>
      </c>
      <c r="K1206" s="12">
        <v>10</v>
      </c>
      <c r="L1206" s="4">
        <v>23</v>
      </c>
      <c r="N1206" s="4">
        <v>141</v>
      </c>
      <c r="O1206" s="12">
        <v>17</v>
      </c>
      <c r="P1206" s="4">
        <v>23</v>
      </c>
      <c r="R1206" s="4">
        <v>143</v>
      </c>
      <c r="S1206" s="4" t="s">
        <v>52</v>
      </c>
      <c r="T1206" s="4"/>
      <c r="U1206" s="4">
        <v>0</v>
      </c>
      <c r="V1206" s="4" t="s">
        <v>731</v>
      </c>
      <c r="W1206" s="4" t="s">
        <v>676</v>
      </c>
      <c r="X1206" s="4" t="s">
        <v>677</v>
      </c>
      <c r="Y1206" s="4" t="s">
        <v>738</v>
      </c>
      <c r="Z1206" s="4" t="s">
        <v>727</v>
      </c>
      <c r="AC1206" s="8" t="s">
        <v>826</v>
      </c>
    </row>
    <row r="1207" spans="1:29" x14ac:dyDescent="0.25">
      <c r="A1207" s="4">
        <v>78</v>
      </c>
      <c r="B1207" s="4" t="s">
        <v>643</v>
      </c>
      <c r="C1207" s="4">
        <v>0</v>
      </c>
      <c r="D1207" s="4">
        <v>6</v>
      </c>
      <c r="E1207" s="4" t="s">
        <v>213</v>
      </c>
      <c r="F1207" s="4" t="s">
        <v>309</v>
      </c>
      <c r="G1207" s="4" t="s">
        <v>700</v>
      </c>
      <c r="H1207" s="4" t="s">
        <v>701</v>
      </c>
      <c r="I1207" s="4" t="s">
        <v>674</v>
      </c>
      <c r="J1207" s="4" t="s">
        <v>53</v>
      </c>
      <c r="K1207" s="12">
        <v>10</v>
      </c>
      <c r="L1207" s="4">
        <v>23</v>
      </c>
      <c r="N1207" s="4">
        <v>141</v>
      </c>
      <c r="O1207" s="12">
        <v>18</v>
      </c>
      <c r="P1207" s="4">
        <v>23</v>
      </c>
      <c r="R1207" s="4">
        <v>138</v>
      </c>
      <c r="S1207" s="4" t="s">
        <v>52</v>
      </c>
      <c r="T1207" s="4"/>
      <c r="U1207" s="4">
        <v>0</v>
      </c>
      <c r="V1207" s="4" t="s">
        <v>731</v>
      </c>
      <c r="W1207" s="4" t="s">
        <v>676</v>
      </c>
      <c r="X1207" s="4" t="s">
        <v>677</v>
      </c>
      <c r="Y1207" s="4" t="s">
        <v>739</v>
      </c>
      <c r="Z1207" s="4" t="s">
        <v>728</v>
      </c>
      <c r="AC1207" s="8" t="s">
        <v>826</v>
      </c>
    </row>
    <row r="1208" spans="1:29" x14ac:dyDescent="0.25">
      <c r="A1208" s="4">
        <v>78</v>
      </c>
      <c r="B1208" s="4" t="s">
        <v>643</v>
      </c>
      <c r="C1208" s="4">
        <v>0</v>
      </c>
      <c r="D1208" s="4">
        <v>6</v>
      </c>
      <c r="E1208" s="4" t="s">
        <v>213</v>
      </c>
      <c r="F1208" s="4" t="s">
        <v>309</v>
      </c>
      <c r="G1208" s="4" t="s">
        <v>700</v>
      </c>
      <c r="H1208" s="4" t="s">
        <v>701</v>
      </c>
      <c r="I1208" s="4" t="s">
        <v>674</v>
      </c>
      <c r="J1208" s="4" t="s">
        <v>53</v>
      </c>
      <c r="K1208" s="12">
        <v>10</v>
      </c>
      <c r="L1208" s="4">
        <v>23</v>
      </c>
      <c r="N1208" s="4">
        <v>141</v>
      </c>
      <c r="O1208" s="12">
        <v>19</v>
      </c>
      <c r="P1208" s="4">
        <v>23</v>
      </c>
      <c r="R1208" s="4">
        <v>145</v>
      </c>
      <c r="S1208" s="4" t="s">
        <v>52</v>
      </c>
      <c r="T1208" s="4"/>
      <c r="U1208" s="4">
        <v>0</v>
      </c>
      <c r="V1208" s="4" t="s">
        <v>731</v>
      </c>
      <c r="W1208" s="4" t="s">
        <v>676</v>
      </c>
      <c r="X1208" s="4" t="s">
        <v>677</v>
      </c>
      <c r="Y1208" s="4" t="s">
        <v>740</v>
      </c>
      <c r="Z1208" s="4" t="s">
        <v>729</v>
      </c>
      <c r="AC1208" s="8" t="s">
        <v>826</v>
      </c>
    </row>
    <row r="1209" spans="1:29" x14ac:dyDescent="0.25">
      <c r="A1209" s="4"/>
      <c r="B1209" s="4"/>
      <c r="C1209" s="4"/>
      <c r="D1209" s="4"/>
      <c r="E1209" s="4"/>
      <c r="F1209" s="4"/>
      <c r="G1209" s="4"/>
      <c r="H1209" s="4"/>
      <c r="I1209" s="4"/>
      <c r="J1209" s="4"/>
      <c r="L1209" s="4"/>
      <c r="N1209" s="4"/>
      <c r="P1209" s="4"/>
      <c r="R1209" s="4"/>
      <c r="S1209" s="4"/>
      <c r="T1209" s="4"/>
      <c r="U1209" s="4"/>
      <c r="V1209" s="4"/>
      <c r="W1209" s="4"/>
      <c r="X1209" s="4"/>
      <c r="Y1209" s="4"/>
      <c r="Z1209" s="4"/>
    </row>
    <row r="1210" spans="1:29" x14ac:dyDescent="0.25">
      <c r="A1210" s="4">
        <v>78</v>
      </c>
      <c r="B1210" s="4" t="s">
        <v>643</v>
      </c>
      <c r="C1210" s="4">
        <v>0</v>
      </c>
      <c r="D1210" s="4">
        <v>6</v>
      </c>
      <c r="E1210" s="4" t="s">
        <v>213</v>
      </c>
      <c r="F1210" s="4" t="s">
        <v>309</v>
      </c>
      <c r="G1210" s="4" t="s">
        <v>700</v>
      </c>
      <c r="H1210" s="4" t="s">
        <v>701</v>
      </c>
      <c r="I1210" s="4" t="s">
        <v>674</v>
      </c>
      <c r="J1210" s="4" t="s">
        <v>53</v>
      </c>
      <c r="K1210" s="12">
        <v>10</v>
      </c>
      <c r="L1210" s="4">
        <v>24</v>
      </c>
      <c r="N1210" s="4">
        <v>151</v>
      </c>
      <c r="O1210" s="12">
        <v>11</v>
      </c>
      <c r="P1210" s="4">
        <v>24</v>
      </c>
      <c r="R1210" s="4">
        <v>133</v>
      </c>
      <c r="S1210" s="4" t="s">
        <v>52</v>
      </c>
      <c r="T1210" s="4"/>
      <c r="U1210" s="4">
        <v>0</v>
      </c>
      <c r="V1210" s="4" t="s">
        <v>731</v>
      </c>
      <c r="W1210" s="4" t="s">
        <v>684</v>
      </c>
      <c r="X1210" s="4" t="s">
        <v>685</v>
      </c>
      <c r="Y1210" s="4" t="s">
        <v>732</v>
      </c>
      <c r="Z1210" s="4" t="s">
        <v>730</v>
      </c>
      <c r="AC1210" s="8" t="s">
        <v>826</v>
      </c>
    </row>
    <row r="1211" spans="1:29" x14ac:dyDescent="0.25">
      <c r="A1211" s="4">
        <v>78</v>
      </c>
      <c r="B1211" s="4" t="s">
        <v>643</v>
      </c>
      <c r="C1211" s="4">
        <v>0</v>
      </c>
      <c r="D1211" s="4">
        <v>6</v>
      </c>
      <c r="E1211" s="4" t="s">
        <v>213</v>
      </c>
      <c r="F1211" s="4" t="s">
        <v>309</v>
      </c>
      <c r="G1211" s="4" t="s">
        <v>700</v>
      </c>
      <c r="H1211" s="4" t="s">
        <v>701</v>
      </c>
      <c r="I1211" s="4" t="s">
        <v>674</v>
      </c>
      <c r="J1211" s="4" t="s">
        <v>53</v>
      </c>
      <c r="K1211" s="12">
        <v>10</v>
      </c>
      <c r="L1211" s="4">
        <v>24</v>
      </c>
      <c r="N1211" s="4">
        <v>151</v>
      </c>
      <c r="O1211" s="12">
        <v>12</v>
      </c>
      <c r="P1211" s="4">
        <v>24</v>
      </c>
      <c r="R1211" s="4">
        <v>148</v>
      </c>
      <c r="S1211" s="4" t="s">
        <v>52</v>
      </c>
      <c r="T1211" s="4"/>
      <c r="U1211" s="4">
        <v>0</v>
      </c>
      <c r="V1211" s="4" t="s">
        <v>731</v>
      </c>
      <c r="W1211" s="4" t="s">
        <v>684</v>
      </c>
      <c r="X1211" s="4" t="s">
        <v>685</v>
      </c>
      <c r="Y1211" s="4" t="s">
        <v>733</v>
      </c>
      <c r="Z1211" s="4" t="s">
        <v>722</v>
      </c>
      <c r="AC1211" s="8" t="s">
        <v>826</v>
      </c>
    </row>
    <row r="1212" spans="1:29" x14ac:dyDescent="0.25">
      <c r="A1212" s="4">
        <v>78</v>
      </c>
      <c r="B1212" s="4" t="s">
        <v>643</v>
      </c>
      <c r="C1212" s="4">
        <v>0</v>
      </c>
      <c r="D1212" s="4">
        <v>6</v>
      </c>
      <c r="E1212" s="4" t="s">
        <v>213</v>
      </c>
      <c r="F1212" s="4" t="s">
        <v>309</v>
      </c>
      <c r="G1212" s="4" t="s">
        <v>700</v>
      </c>
      <c r="H1212" s="4" t="s">
        <v>701</v>
      </c>
      <c r="I1212" s="4" t="s">
        <v>674</v>
      </c>
      <c r="J1212" s="4" t="s">
        <v>53</v>
      </c>
      <c r="K1212" s="12">
        <v>10</v>
      </c>
      <c r="L1212" s="4">
        <v>24</v>
      </c>
      <c r="N1212" s="4">
        <v>151</v>
      </c>
      <c r="O1212" s="12">
        <v>13</v>
      </c>
      <c r="P1212" s="4">
        <v>24</v>
      </c>
      <c r="R1212" s="4">
        <v>137</v>
      </c>
      <c r="S1212" s="4" t="s">
        <v>52</v>
      </c>
      <c r="T1212" s="4"/>
      <c r="U1212" s="4">
        <v>0</v>
      </c>
      <c r="V1212" s="4" t="s">
        <v>731</v>
      </c>
      <c r="W1212" s="4" t="s">
        <v>684</v>
      </c>
      <c r="X1212" s="4" t="s">
        <v>685</v>
      </c>
      <c r="Y1212" s="4" t="s">
        <v>734</v>
      </c>
      <c r="Z1212" s="4" t="s">
        <v>723</v>
      </c>
      <c r="AC1212" s="8" t="s">
        <v>826</v>
      </c>
    </row>
    <row r="1213" spans="1:29" x14ac:dyDescent="0.25">
      <c r="A1213" s="4">
        <v>78</v>
      </c>
      <c r="B1213" s="4" t="s">
        <v>643</v>
      </c>
      <c r="C1213" s="4">
        <v>0</v>
      </c>
      <c r="D1213" s="4">
        <v>6</v>
      </c>
      <c r="E1213" s="4" t="s">
        <v>213</v>
      </c>
      <c r="F1213" s="4" t="s">
        <v>309</v>
      </c>
      <c r="G1213" s="4" t="s">
        <v>700</v>
      </c>
      <c r="H1213" s="4" t="s">
        <v>701</v>
      </c>
      <c r="I1213" s="4" t="s">
        <v>674</v>
      </c>
      <c r="J1213" s="4" t="s">
        <v>53</v>
      </c>
      <c r="K1213" s="12">
        <v>10</v>
      </c>
      <c r="L1213" s="4">
        <v>24</v>
      </c>
      <c r="N1213" s="4">
        <v>151</v>
      </c>
      <c r="O1213" s="12">
        <v>14</v>
      </c>
      <c r="P1213" s="4">
        <v>24</v>
      </c>
      <c r="R1213" s="4">
        <v>149</v>
      </c>
      <c r="S1213" s="4" t="s">
        <v>52</v>
      </c>
      <c r="T1213" s="4"/>
      <c r="U1213" s="4">
        <v>0</v>
      </c>
      <c r="V1213" s="4" t="s">
        <v>731</v>
      </c>
      <c r="W1213" s="4" t="s">
        <v>684</v>
      </c>
      <c r="X1213" s="4" t="s">
        <v>685</v>
      </c>
      <c r="Y1213" s="4" t="s">
        <v>735</v>
      </c>
      <c r="Z1213" s="4" t="s">
        <v>724</v>
      </c>
      <c r="AC1213" s="8" t="s">
        <v>826</v>
      </c>
    </row>
    <row r="1214" spans="1:29" x14ac:dyDescent="0.25">
      <c r="A1214" s="4">
        <v>78</v>
      </c>
      <c r="B1214" s="4" t="s">
        <v>643</v>
      </c>
      <c r="C1214" s="4">
        <v>0</v>
      </c>
      <c r="D1214" s="4">
        <v>6</v>
      </c>
      <c r="E1214" s="4" t="s">
        <v>213</v>
      </c>
      <c r="F1214" s="4" t="s">
        <v>309</v>
      </c>
      <c r="G1214" s="4" t="s">
        <v>700</v>
      </c>
      <c r="H1214" s="4" t="s">
        <v>701</v>
      </c>
      <c r="I1214" s="4" t="s">
        <v>674</v>
      </c>
      <c r="J1214" s="4" t="s">
        <v>53</v>
      </c>
      <c r="K1214" s="12">
        <v>10</v>
      </c>
      <c r="L1214" s="4">
        <v>24</v>
      </c>
      <c r="N1214" s="4">
        <v>151</v>
      </c>
      <c r="O1214" s="12">
        <v>15</v>
      </c>
      <c r="P1214" s="4">
        <v>24</v>
      </c>
      <c r="R1214" s="4">
        <v>148</v>
      </c>
      <c r="S1214" s="4" t="s">
        <v>52</v>
      </c>
      <c r="T1214" s="4"/>
      <c r="U1214" s="4">
        <v>0</v>
      </c>
      <c r="V1214" s="4" t="s">
        <v>731</v>
      </c>
      <c r="W1214" s="4" t="s">
        <v>684</v>
      </c>
      <c r="X1214" s="4" t="s">
        <v>685</v>
      </c>
      <c r="Y1214" s="4" t="s">
        <v>736</v>
      </c>
      <c r="Z1214" s="4" t="s">
        <v>725</v>
      </c>
      <c r="AC1214" s="8" t="s">
        <v>826</v>
      </c>
    </row>
    <row r="1215" spans="1:29" x14ac:dyDescent="0.25">
      <c r="A1215" s="4">
        <v>78</v>
      </c>
      <c r="B1215" s="4" t="s">
        <v>643</v>
      </c>
      <c r="C1215" s="4">
        <v>0</v>
      </c>
      <c r="D1215" s="4">
        <v>6</v>
      </c>
      <c r="E1215" s="4" t="s">
        <v>213</v>
      </c>
      <c r="F1215" s="4" t="s">
        <v>309</v>
      </c>
      <c r="G1215" s="4" t="s">
        <v>700</v>
      </c>
      <c r="H1215" s="4" t="s">
        <v>701</v>
      </c>
      <c r="I1215" s="4" t="s">
        <v>674</v>
      </c>
      <c r="J1215" s="4" t="s">
        <v>53</v>
      </c>
      <c r="K1215" s="12">
        <v>10</v>
      </c>
      <c r="L1215" s="4">
        <v>24</v>
      </c>
      <c r="N1215" s="4">
        <v>151</v>
      </c>
      <c r="O1215" s="12">
        <v>16</v>
      </c>
      <c r="P1215" s="4">
        <v>24</v>
      </c>
      <c r="R1215" s="4">
        <v>152</v>
      </c>
      <c r="S1215" s="4" t="s">
        <v>52</v>
      </c>
      <c r="T1215" s="4"/>
      <c r="U1215" s="4">
        <v>0</v>
      </c>
      <c r="V1215" s="4" t="s">
        <v>731</v>
      </c>
      <c r="W1215" s="4" t="s">
        <v>684</v>
      </c>
      <c r="X1215" s="4" t="s">
        <v>685</v>
      </c>
      <c r="Y1215" s="4" t="s">
        <v>737</v>
      </c>
      <c r="Z1215" s="4" t="s">
        <v>726</v>
      </c>
      <c r="AC1215" s="8" t="s">
        <v>826</v>
      </c>
    </row>
    <row r="1216" spans="1:29" x14ac:dyDescent="0.25">
      <c r="A1216" s="4">
        <v>78</v>
      </c>
      <c r="B1216" s="4" t="s">
        <v>643</v>
      </c>
      <c r="C1216" s="4">
        <v>0</v>
      </c>
      <c r="D1216" s="4">
        <v>6</v>
      </c>
      <c r="E1216" s="4" t="s">
        <v>213</v>
      </c>
      <c r="F1216" s="4" t="s">
        <v>309</v>
      </c>
      <c r="G1216" s="4" t="s">
        <v>700</v>
      </c>
      <c r="H1216" s="4" t="s">
        <v>701</v>
      </c>
      <c r="I1216" s="4" t="s">
        <v>674</v>
      </c>
      <c r="J1216" s="4" t="s">
        <v>53</v>
      </c>
      <c r="K1216" s="12">
        <v>10</v>
      </c>
      <c r="L1216" s="4">
        <v>24</v>
      </c>
      <c r="N1216" s="4">
        <v>151</v>
      </c>
      <c r="O1216" s="12">
        <v>17</v>
      </c>
      <c r="P1216" s="4">
        <v>24</v>
      </c>
      <c r="R1216" s="4">
        <v>153</v>
      </c>
      <c r="S1216" s="4" t="s">
        <v>52</v>
      </c>
      <c r="T1216" s="4"/>
      <c r="U1216" s="4">
        <v>0</v>
      </c>
      <c r="V1216" s="4" t="s">
        <v>731</v>
      </c>
      <c r="W1216" s="4" t="s">
        <v>684</v>
      </c>
      <c r="X1216" s="4" t="s">
        <v>685</v>
      </c>
      <c r="Y1216" s="4" t="s">
        <v>738</v>
      </c>
      <c r="Z1216" s="4" t="s">
        <v>727</v>
      </c>
      <c r="AC1216" s="8" t="s">
        <v>826</v>
      </c>
    </row>
    <row r="1217" spans="1:29" x14ac:dyDescent="0.25">
      <c r="A1217" s="4">
        <v>78</v>
      </c>
      <c r="B1217" s="4" t="s">
        <v>643</v>
      </c>
      <c r="C1217" s="4">
        <v>0</v>
      </c>
      <c r="D1217" s="4">
        <v>6</v>
      </c>
      <c r="E1217" s="4" t="s">
        <v>213</v>
      </c>
      <c r="F1217" s="4" t="s">
        <v>309</v>
      </c>
      <c r="G1217" s="4" t="s">
        <v>700</v>
      </c>
      <c r="H1217" s="4" t="s">
        <v>701</v>
      </c>
      <c r="I1217" s="4" t="s">
        <v>674</v>
      </c>
      <c r="J1217" s="4" t="s">
        <v>53</v>
      </c>
      <c r="K1217" s="12">
        <v>10</v>
      </c>
      <c r="L1217" s="4">
        <v>24</v>
      </c>
      <c r="N1217" s="4">
        <v>151</v>
      </c>
      <c r="O1217" s="12">
        <v>18</v>
      </c>
      <c r="P1217" s="4">
        <v>24</v>
      </c>
      <c r="R1217" s="4">
        <v>154</v>
      </c>
      <c r="S1217" s="4" t="s">
        <v>52</v>
      </c>
      <c r="T1217" s="4"/>
      <c r="U1217" s="4">
        <v>0</v>
      </c>
      <c r="V1217" s="4" t="s">
        <v>731</v>
      </c>
      <c r="W1217" s="4" t="s">
        <v>684</v>
      </c>
      <c r="X1217" s="4" t="s">
        <v>685</v>
      </c>
      <c r="Y1217" s="4" t="s">
        <v>739</v>
      </c>
      <c r="Z1217" s="4" t="s">
        <v>728</v>
      </c>
      <c r="AC1217" s="8" t="s">
        <v>826</v>
      </c>
    </row>
    <row r="1218" spans="1:29" x14ac:dyDescent="0.25">
      <c r="A1218" s="4">
        <v>78</v>
      </c>
      <c r="B1218" s="4" t="s">
        <v>643</v>
      </c>
      <c r="C1218" s="4">
        <v>0</v>
      </c>
      <c r="D1218" s="4">
        <v>6</v>
      </c>
      <c r="E1218" s="4" t="s">
        <v>213</v>
      </c>
      <c r="F1218" s="4" t="s">
        <v>309</v>
      </c>
      <c r="G1218" s="4" t="s">
        <v>700</v>
      </c>
      <c r="H1218" s="4" t="s">
        <v>701</v>
      </c>
      <c r="I1218" s="4" t="s">
        <v>674</v>
      </c>
      <c r="J1218" s="4" t="s">
        <v>53</v>
      </c>
      <c r="K1218" s="12">
        <v>10</v>
      </c>
      <c r="L1218" s="4">
        <v>24</v>
      </c>
      <c r="N1218" s="4">
        <v>151</v>
      </c>
      <c r="O1218" s="12">
        <v>19</v>
      </c>
      <c r="P1218" s="4">
        <v>24</v>
      </c>
      <c r="R1218" s="4">
        <v>151</v>
      </c>
      <c r="S1218" s="4" t="s">
        <v>52</v>
      </c>
      <c r="T1218" s="4"/>
      <c r="U1218" s="4">
        <v>0</v>
      </c>
      <c r="V1218" s="4" t="s">
        <v>731</v>
      </c>
      <c r="W1218" s="4" t="s">
        <v>684</v>
      </c>
      <c r="X1218" s="4" t="s">
        <v>685</v>
      </c>
      <c r="Y1218" s="4" t="s">
        <v>740</v>
      </c>
      <c r="Z1218" s="4" t="s">
        <v>729</v>
      </c>
      <c r="AC1218" s="8" t="s">
        <v>826</v>
      </c>
    </row>
    <row r="1219" spans="1:29" x14ac:dyDescent="0.25">
      <c r="A1219" s="4"/>
      <c r="B1219" s="4"/>
      <c r="C1219" s="4"/>
      <c r="D1219" s="4"/>
      <c r="E1219" s="4"/>
      <c r="F1219" s="4"/>
      <c r="G1219" s="4"/>
      <c r="H1219" s="4"/>
      <c r="I1219" s="4"/>
      <c r="J1219" s="4"/>
      <c r="L1219" s="4"/>
      <c r="N1219" s="4"/>
      <c r="P1219" s="4"/>
      <c r="R1219" s="4"/>
      <c r="S1219" s="4"/>
      <c r="T1219" s="4"/>
      <c r="U1219" s="4"/>
      <c r="V1219" s="4"/>
      <c r="W1219" s="4"/>
      <c r="X1219" s="4"/>
      <c r="Y1219" s="4"/>
      <c r="Z1219" s="4"/>
    </row>
    <row r="1220" spans="1:29" x14ac:dyDescent="0.25">
      <c r="A1220" s="4">
        <v>78</v>
      </c>
      <c r="B1220" s="4" t="s">
        <v>643</v>
      </c>
      <c r="C1220" s="4">
        <v>0</v>
      </c>
      <c r="D1220" s="4">
        <v>6</v>
      </c>
      <c r="E1220" s="4" t="s">
        <v>213</v>
      </c>
      <c r="F1220" s="4" t="s">
        <v>309</v>
      </c>
      <c r="G1220" s="4" t="s">
        <v>700</v>
      </c>
      <c r="H1220" s="4" t="s">
        <v>701</v>
      </c>
      <c r="I1220" s="4" t="s">
        <v>674</v>
      </c>
      <c r="J1220" s="4" t="s">
        <v>53</v>
      </c>
      <c r="K1220" s="12">
        <v>10</v>
      </c>
      <c r="L1220" s="4">
        <v>25</v>
      </c>
      <c r="N1220" s="4">
        <v>152</v>
      </c>
      <c r="O1220" s="12">
        <v>11</v>
      </c>
      <c r="P1220" s="4">
        <v>25</v>
      </c>
      <c r="R1220" s="4">
        <v>127</v>
      </c>
      <c r="S1220" s="4" t="s">
        <v>52</v>
      </c>
      <c r="T1220" s="4"/>
      <c r="U1220" s="4">
        <v>0</v>
      </c>
      <c r="V1220" s="4" t="s">
        <v>731</v>
      </c>
      <c r="W1220" s="4" t="s">
        <v>684</v>
      </c>
      <c r="X1220" s="4" t="s">
        <v>685</v>
      </c>
      <c r="Y1220" s="4" t="s">
        <v>732</v>
      </c>
      <c r="Z1220" s="4" t="s">
        <v>730</v>
      </c>
      <c r="AC1220" s="8" t="s">
        <v>826</v>
      </c>
    </row>
    <row r="1221" spans="1:29" x14ac:dyDescent="0.25">
      <c r="A1221" s="4">
        <v>78</v>
      </c>
      <c r="B1221" s="4" t="s">
        <v>643</v>
      </c>
      <c r="C1221" s="4">
        <v>0</v>
      </c>
      <c r="D1221" s="4">
        <v>6</v>
      </c>
      <c r="E1221" s="4" t="s">
        <v>213</v>
      </c>
      <c r="F1221" s="4" t="s">
        <v>309</v>
      </c>
      <c r="G1221" s="4" t="s">
        <v>700</v>
      </c>
      <c r="H1221" s="4" t="s">
        <v>701</v>
      </c>
      <c r="I1221" s="4" t="s">
        <v>674</v>
      </c>
      <c r="J1221" s="4" t="s">
        <v>53</v>
      </c>
      <c r="K1221" s="12">
        <v>10</v>
      </c>
      <c r="L1221" s="4">
        <v>25</v>
      </c>
      <c r="N1221" s="4">
        <v>152</v>
      </c>
      <c r="O1221" s="12">
        <v>12</v>
      </c>
      <c r="P1221" s="4">
        <v>25</v>
      </c>
      <c r="R1221" s="4">
        <v>157</v>
      </c>
      <c r="S1221" s="4" t="s">
        <v>52</v>
      </c>
      <c r="T1221" s="4"/>
      <c r="U1221" s="4">
        <v>0</v>
      </c>
      <c r="V1221" s="4" t="s">
        <v>731</v>
      </c>
      <c r="W1221" s="4" t="s">
        <v>684</v>
      </c>
      <c r="X1221" s="4" t="s">
        <v>685</v>
      </c>
      <c r="Y1221" s="4" t="s">
        <v>733</v>
      </c>
      <c r="Z1221" s="4" t="s">
        <v>722</v>
      </c>
      <c r="AC1221" s="8" t="s">
        <v>826</v>
      </c>
    </row>
    <row r="1222" spans="1:29" x14ac:dyDescent="0.25">
      <c r="A1222" s="4">
        <v>78</v>
      </c>
      <c r="B1222" s="4" t="s">
        <v>643</v>
      </c>
      <c r="C1222" s="4">
        <v>0</v>
      </c>
      <c r="D1222" s="4">
        <v>6</v>
      </c>
      <c r="E1222" s="4" t="s">
        <v>213</v>
      </c>
      <c r="F1222" s="4" t="s">
        <v>309</v>
      </c>
      <c r="G1222" s="4" t="s">
        <v>700</v>
      </c>
      <c r="H1222" s="4" t="s">
        <v>701</v>
      </c>
      <c r="I1222" s="4" t="s">
        <v>674</v>
      </c>
      <c r="J1222" s="4" t="s">
        <v>53</v>
      </c>
      <c r="K1222" s="12">
        <v>10</v>
      </c>
      <c r="L1222" s="4">
        <v>25</v>
      </c>
      <c r="N1222" s="4">
        <v>152</v>
      </c>
      <c r="O1222" s="12">
        <v>13</v>
      </c>
      <c r="P1222" s="4">
        <v>25</v>
      </c>
      <c r="R1222" s="4">
        <v>137</v>
      </c>
      <c r="S1222" s="4" t="s">
        <v>52</v>
      </c>
      <c r="T1222" s="4"/>
      <c r="U1222" s="4">
        <v>0</v>
      </c>
      <c r="V1222" s="4" t="s">
        <v>731</v>
      </c>
      <c r="W1222" s="4" t="s">
        <v>684</v>
      </c>
      <c r="X1222" s="4" t="s">
        <v>685</v>
      </c>
      <c r="Y1222" s="4" t="s">
        <v>734</v>
      </c>
      <c r="Z1222" s="4" t="s">
        <v>723</v>
      </c>
      <c r="AC1222" s="8" t="s">
        <v>826</v>
      </c>
    </row>
    <row r="1223" spans="1:29" x14ac:dyDescent="0.25">
      <c r="A1223" s="4">
        <v>78</v>
      </c>
      <c r="B1223" s="4" t="s">
        <v>643</v>
      </c>
      <c r="C1223" s="4">
        <v>0</v>
      </c>
      <c r="D1223" s="4">
        <v>6</v>
      </c>
      <c r="E1223" s="4" t="s">
        <v>213</v>
      </c>
      <c r="F1223" s="4" t="s">
        <v>309</v>
      </c>
      <c r="G1223" s="4" t="s">
        <v>700</v>
      </c>
      <c r="H1223" s="4" t="s">
        <v>701</v>
      </c>
      <c r="I1223" s="4" t="s">
        <v>674</v>
      </c>
      <c r="J1223" s="4" t="s">
        <v>53</v>
      </c>
      <c r="K1223" s="12">
        <v>10</v>
      </c>
      <c r="L1223" s="4">
        <v>25</v>
      </c>
      <c r="N1223" s="4">
        <v>152</v>
      </c>
      <c r="O1223" s="12">
        <v>14</v>
      </c>
      <c r="P1223" s="4">
        <v>25</v>
      </c>
      <c r="R1223" s="4">
        <v>149</v>
      </c>
      <c r="S1223" s="4" t="s">
        <v>52</v>
      </c>
      <c r="T1223" s="4"/>
      <c r="U1223" s="4">
        <v>0</v>
      </c>
      <c r="V1223" s="4" t="s">
        <v>731</v>
      </c>
      <c r="W1223" s="4" t="s">
        <v>684</v>
      </c>
      <c r="X1223" s="4" t="s">
        <v>685</v>
      </c>
      <c r="Y1223" s="4" t="s">
        <v>735</v>
      </c>
      <c r="Z1223" s="4" t="s">
        <v>724</v>
      </c>
      <c r="AC1223" s="8" t="s">
        <v>826</v>
      </c>
    </row>
    <row r="1224" spans="1:29" x14ac:dyDescent="0.25">
      <c r="A1224" s="4">
        <v>78</v>
      </c>
      <c r="B1224" s="4" t="s">
        <v>643</v>
      </c>
      <c r="C1224" s="4">
        <v>0</v>
      </c>
      <c r="D1224" s="4">
        <v>6</v>
      </c>
      <c r="E1224" s="4" t="s">
        <v>213</v>
      </c>
      <c r="F1224" s="4" t="s">
        <v>309</v>
      </c>
      <c r="G1224" s="4" t="s">
        <v>700</v>
      </c>
      <c r="H1224" s="4" t="s">
        <v>701</v>
      </c>
      <c r="I1224" s="4" t="s">
        <v>674</v>
      </c>
      <c r="J1224" s="4" t="s">
        <v>53</v>
      </c>
      <c r="K1224" s="12">
        <v>10</v>
      </c>
      <c r="L1224" s="4">
        <v>25</v>
      </c>
      <c r="N1224" s="4">
        <v>152</v>
      </c>
      <c r="O1224" s="12">
        <v>15</v>
      </c>
      <c r="P1224" s="4">
        <v>25</v>
      </c>
      <c r="R1224" s="4">
        <v>143</v>
      </c>
      <c r="S1224" s="4" t="s">
        <v>52</v>
      </c>
      <c r="T1224" s="4"/>
      <c r="U1224" s="4">
        <v>0</v>
      </c>
      <c r="V1224" s="4" t="s">
        <v>731</v>
      </c>
      <c r="W1224" s="4" t="s">
        <v>684</v>
      </c>
      <c r="X1224" s="4" t="s">
        <v>685</v>
      </c>
      <c r="Y1224" s="4" t="s">
        <v>736</v>
      </c>
      <c r="Z1224" s="4" t="s">
        <v>725</v>
      </c>
      <c r="AC1224" s="8" t="s">
        <v>826</v>
      </c>
    </row>
    <row r="1225" spans="1:29" x14ac:dyDescent="0.25">
      <c r="A1225" s="4">
        <v>78</v>
      </c>
      <c r="B1225" s="4" t="s">
        <v>643</v>
      </c>
      <c r="C1225" s="4">
        <v>0</v>
      </c>
      <c r="D1225" s="4">
        <v>6</v>
      </c>
      <c r="E1225" s="4" t="s">
        <v>213</v>
      </c>
      <c r="F1225" s="4" t="s">
        <v>309</v>
      </c>
      <c r="G1225" s="4" t="s">
        <v>700</v>
      </c>
      <c r="H1225" s="4" t="s">
        <v>701</v>
      </c>
      <c r="I1225" s="4" t="s">
        <v>674</v>
      </c>
      <c r="J1225" s="4" t="s">
        <v>53</v>
      </c>
      <c r="K1225" s="12">
        <v>10</v>
      </c>
      <c r="L1225" s="4">
        <v>25</v>
      </c>
      <c r="N1225" s="4">
        <v>152</v>
      </c>
      <c r="O1225" s="12">
        <v>16</v>
      </c>
      <c r="P1225" s="4">
        <v>25</v>
      </c>
      <c r="R1225" s="4">
        <v>159</v>
      </c>
      <c r="S1225" s="4" t="s">
        <v>52</v>
      </c>
      <c r="T1225" s="4"/>
      <c r="U1225" s="4">
        <v>0</v>
      </c>
      <c r="V1225" s="4" t="s">
        <v>731</v>
      </c>
      <c r="W1225" s="4" t="s">
        <v>684</v>
      </c>
      <c r="X1225" s="4" t="s">
        <v>685</v>
      </c>
      <c r="Y1225" s="4" t="s">
        <v>737</v>
      </c>
      <c r="Z1225" s="4" t="s">
        <v>726</v>
      </c>
      <c r="AC1225" s="8" t="s">
        <v>826</v>
      </c>
    </row>
    <row r="1226" spans="1:29" x14ac:dyDescent="0.25">
      <c r="A1226" s="4">
        <v>78</v>
      </c>
      <c r="B1226" s="4" t="s">
        <v>643</v>
      </c>
      <c r="C1226" s="4">
        <v>0</v>
      </c>
      <c r="D1226" s="4">
        <v>6</v>
      </c>
      <c r="E1226" s="4" t="s">
        <v>213</v>
      </c>
      <c r="F1226" s="4" t="s">
        <v>309</v>
      </c>
      <c r="G1226" s="4" t="s">
        <v>700</v>
      </c>
      <c r="H1226" s="4" t="s">
        <v>701</v>
      </c>
      <c r="I1226" s="4" t="s">
        <v>674</v>
      </c>
      <c r="J1226" s="4" t="s">
        <v>53</v>
      </c>
      <c r="K1226" s="12">
        <v>10</v>
      </c>
      <c r="L1226" s="4">
        <v>25</v>
      </c>
      <c r="N1226" s="4">
        <v>152</v>
      </c>
      <c r="O1226" s="12">
        <v>17</v>
      </c>
      <c r="P1226" s="4">
        <v>25</v>
      </c>
      <c r="R1226" s="4">
        <v>155</v>
      </c>
      <c r="S1226" s="4" t="s">
        <v>52</v>
      </c>
      <c r="T1226" s="4"/>
      <c r="U1226" s="4">
        <v>0</v>
      </c>
      <c r="V1226" s="4" t="s">
        <v>731</v>
      </c>
      <c r="W1226" s="4" t="s">
        <v>684</v>
      </c>
      <c r="X1226" s="4" t="s">
        <v>685</v>
      </c>
      <c r="Y1226" s="4" t="s">
        <v>738</v>
      </c>
      <c r="Z1226" s="4" t="s">
        <v>727</v>
      </c>
      <c r="AC1226" s="8" t="s">
        <v>826</v>
      </c>
    </row>
    <row r="1227" spans="1:29" x14ac:dyDescent="0.25">
      <c r="A1227" s="4">
        <v>78</v>
      </c>
      <c r="B1227" s="4" t="s">
        <v>643</v>
      </c>
      <c r="C1227" s="4">
        <v>0</v>
      </c>
      <c r="D1227" s="4">
        <v>6</v>
      </c>
      <c r="E1227" s="4" t="s">
        <v>213</v>
      </c>
      <c r="F1227" s="4" t="s">
        <v>309</v>
      </c>
      <c r="G1227" s="4" t="s">
        <v>700</v>
      </c>
      <c r="H1227" s="4" t="s">
        <v>701</v>
      </c>
      <c r="I1227" s="4" t="s">
        <v>674</v>
      </c>
      <c r="J1227" s="4" t="s">
        <v>53</v>
      </c>
      <c r="K1227" s="12">
        <v>10</v>
      </c>
      <c r="L1227" s="4">
        <v>25</v>
      </c>
      <c r="N1227" s="4">
        <v>152</v>
      </c>
      <c r="O1227" s="12">
        <v>18</v>
      </c>
      <c r="P1227" s="4">
        <v>25</v>
      </c>
      <c r="R1227" s="4">
        <v>160</v>
      </c>
      <c r="S1227" s="4" t="s">
        <v>52</v>
      </c>
      <c r="T1227" s="4"/>
      <c r="U1227" s="4">
        <v>0</v>
      </c>
      <c r="V1227" s="4" t="s">
        <v>731</v>
      </c>
      <c r="W1227" s="4" t="s">
        <v>684</v>
      </c>
      <c r="X1227" s="4" t="s">
        <v>685</v>
      </c>
      <c r="Y1227" s="4" t="s">
        <v>739</v>
      </c>
      <c r="Z1227" s="4" t="s">
        <v>728</v>
      </c>
      <c r="AC1227" s="8" t="s">
        <v>826</v>
      </c>
    </row>
    <row r="1228" spans="1:29" x14ac:dyDescent="0.25">
      <c r="A1228" s="4">
        <v>78</v>
      </c>
      <c r="B1228" s="4" t="s">
        <v>643</v>
      </c>
      <c r="C1228" s="4">
        <v>0</v>
      </c>
      <c r="D1228" s="4">
        <v>6</v>
      </c>
      <c r="E1228" s="4" t="s">
        <v>213</v>
      </c>
      <c r="F1228" s="4" t="s">
        <v>309</v>
      </c>
      <c r="G1228" s="4" t="s">
        <v>700</v>
      </c>
      <c r="H1228" s="4" t="s">
        <v>701</v>
      </c>
      <c r="I1228" s="4" t="s">
        <v>674</v>
      </c>
      <c r="J1228" s="4" t="s">
        <v>53</v>
      </c>
      <c r="K1228" s="12">
        <v>10</v>
      </c>
      <c r="L1228" s="4">
        <v>25</v>
      </c>
      <c r="N1228" s="4">
        <v>152</v>
      </c>
      <c r="O1228" s="12">
        <v>19</v>
      </c>
      <c r="P1228" s="4">
        <v>25</v>
      </c>
      <c r="R1228" s="4">
        <v>156</v>
      </c>
      <c r="S1228" s="4" t="s">
        <v>52</v>
      </c>
      <c r="T1228" s="4"/>
      <c r="U1228" s="4">
        <v>0</v>
      </c>
      <c r="V1228" s="4" t="s">
        <v>731</v>
      </c>
      <c r="W1228" s="4" t="s">
        <v>684</v>
      </c>
      <c r="X1228" s="4" t="s">
        <v>685</v>
      </c>
      <c r="Y1228" s="4" t="s">
        <v>740</v>
      </c>
      <c r="Z1228" s="4" t="s">
        <v>729</v>
      </c>
      <c r="AC1228" s="8" t="s">
        <v>826</v>
      </c>
    </row>
    <row r="1229" spans="1:29" x14ac:dyDescent="0.25">
      <c r="A1229"/>
      <c r="B1229"/>
    </row>
    <row r="1230" spans="1:29" x14ac:dyDescent="0.25">
      <c r="A1230">
        <v>79</v>
      </c>
      <c r="B1230" t="s">
        <v>746</v>
      </c>
      <c r="C1230">
        <v>1</v>
      </c>
      <c r="D1230">
        <v>0</v>
      </c>
      <c r="E1230" t="s">
        <v>213</v>
      </c>
      <c r="F1230" t="s">
        <v>309</v>
      </c>
      <c r="G1230" t="s">
        <v>757</v>
      </c>
      <c r="H1230" t="s">
        <v>758</v>
      </c>
      <c r="I1230" t="s">
        <v>674</v>
      </c>
      <c r="J1230" t="s">
        <v>53</v>
      </c>
      <c r="K1230" s="12">
        <v>0</v>
      </c>
      <c r="N1230">
        <v>16.600000000000001</v>
      </c>
      <c r="O1230" s="12">
        <v>1</v>
      </c>
      <c r="R1230">
        <v>16.7</v>
      </c>
      <c r="S1230" t="s">
        <v>52</v>
      </c>
      <c r="U1230">
        <v>0</v>
      </c>
      <c r="V1230" t="s">
        <v>759</v>
      </c>
      <c r="W1230" t="s">
        <v>760</v>
      </c>
      <c r="X1230" t="s">
        <v>760</v>
      </c>
      <c r="Y1230" t="s">
        <v>761</v>
      </c>
      <c r="Z1230" t="s">
        <v>761</v>
      </c>
      <c r="AA1230" s="8" t="s">
        <v>774</v>
      </c>
      <c r="AC1230" s="8" t="s">
        <v>773</v>
      </c>
    </row>
    <row r="1231" spans="1:29" x14ac:dyDescent="0.25">
      <c r="A1231">
        <v>79</v>
      </c>
      <c r="B1231" t="s">
        <v>746</v>
      </c>
      <c r="C1231">
        <v>1</v>
      </c>
      <c r="D1231">
        <v>0</v>
      </c>
      <c r="E1231" t="s">
        <v>213</v>
      </c>
      <c r="F1231" t="s">
        <v>309</v>
      </c>
      <c r="G1231" t="s">
        <v>757</v>
      </c>
      <c r="H1231" t="s">
        <v>758</v>
      </c>
      <c r="I1231" t="s">
        <v>674</v>
      </c>
      <c r="J1231" t="s">
        <v>217</v>
      </c>
      <c r="K1231" s="12">
        <v>0</v>
      </c>
      <c r="N1231">
        <v>0.79</v>
      </c>
      <c r="O1231" s="12">
        <v>1</v>
      </c>
      <c r="R1231">
        <v>0.28999999999999998</v>
      </c>
      <c r="S1231" t="s">
        <v>52</v>
      </c>
      <c r="U1231">
        <v>0</v>
      </c>
      <c r="V1231" t="s">
        <v>759</v>
      </c>
      <c r="W1231" t="s">
        <v>760</v>
      </c>
      <c r="X1231" t="s">
        <v>760</v>
      </c>
      <c r="Y1231" t="s">
        <v>761</v>
      </c>
      <c r="Z1231" t="s">
        <v>761</v>
      </c>
      <c r="AA1231" s="8" t="s">
        <v>774</v>
      </c>
      <c r="AC1231" s="8" t="s">
        <v>773</v>
      </c>
    </row>
    <row r="1232" spans="1:29" x14ac:dyDescent="0.25">
      <c r="A1232">
        <v>79</v>
      </c>
      <c r="B1232" t="s">
        <v>746</v>
      </c>
      <c r="C1232">
        <v>1</v>
      </c>
      <c r="D1232">
        <v>0</v>
      </c>
      <c r="E1232" t="s">
        <v>213</v>
      </c>
      <c r="F1232" t="s">
        <v>309</v>
      </c>
      <c r="G1232" t="s">
        <v>757</v>
      </c>
      <c r="H1232" t="s">
        <v>758</v>
      </c>
      <c r="I1232" t="s">
        <v>674</v>
      </c>
      <c r="J1232" t="s">
        <v>53</v>
      </c>
      <c r="K1232" s="12">
        <v>0</v>
      </c>
      <c r="N1232">
        <v>16.600000000000001</v>
      </c>
      <c r="O1232" s="12">
        <v>2</v>
      </c>
      <c r="R1232">
        <v>17.899999999999999</v>
      </c>
      <c r="S1232" t="s">
        <v>52</v>
      </c>
      <c r="U1232">
        <v>0</v>
      </c>
      <c r="V1232" t="s">
        <v>759</v>
      </c>
      <c r="W1232" t="s">
        <v>760</v>
      </c>
      <c r="X1232" t="s">
        <v>760</v>
      </c>
      <c r="Y1232" t="s">
        <v>762</v>
      </c>
      <c r="Z1232" t="s">
        <v>762</v>
      </c>
      <c r="AA1232" s="8" t="s">
        <v>774</v>
      </c>
      <c r="AC1232" s="8" t="s">
        <v>773</v>
      </c>
    </row>
    <row r="1233" spans="1:29" x14ac:dyDescent="0.25">
      <c r="A1233">
        <v>79</v>
      </c>
      <c r="B1233" t="s">
        <v>746</v>
      </c>
      <c r="C1233">
        <v>1</v>
      </c>
      <c r="D1233">
        <v>0</v>
      </c>
      <c r="E1233" t="s">
        <v>213</v>
      </c>
      <c r="F1233" t="s">
        <v>309</v>
      </c>
      <c r="G1233" t="s">
        <v>757</v>
      </c>
      <c r="H1233" t="s">
        <v>758</v>
      </c>
      <c r="I1233" t="s">
        <v>674</v>
      </c>
      <c r="J1233" t="s">
        <v>217</v>
      </c>
      <c r="K1233" s="12">
        <v>0</v>
      </c>
      <c r="N1233">
        <v>0.79</v>
      </c>
      <c r="O1233" s="12">
        <v>2</v>
      </c>
      <c r="R1233">
        <v>1.53</v>
      </c>
      <c r="S1233" t="s">
        <v>52</v>
      </c>
      <c r="U1233">
        <v>0</v>
      </c>
      <c r="V1233" t="s">
        <v>759</v>
      </c>
      <c r="W1233" t="s">
        <v>760</v>
      </c>
      <c r="X1233" t="s">
        <v>760</v>
      </c>
      <c r="Y1233" t="s">
        <v>762</v>
      </c>
      <c r="Z1233" t="s">
        <v>762</v>
      </c>
      <c r="AA1233" s="8" t="s">
        <v>774</v>
      </c>
      <c r="AC1233" s="8" t="s">
        <v>773</v>
      </c>
    </row>
    <row r="1234" spans="1:29" x14ac:dyDescent="0.25">
      <c r="A1234">
        <v>79</v>
      </c>
      <c r="B1234" t="s">
        <v>746</v>
      </c>
      <c r="C1234">
        <v>1</v>
      </c>
      <c r="D1234">
        <v>0</v>
      </c>
      <c r="E1234" t="s">
        <v>213</v>
      </c>
      <c r="F1234" t="s">
        <v>309</v>
      </c>
      <c r="G1234" t="s">
        <v>757</v>
      </c>
      <c r="H1234" t="s">
        <v>758</v>
      </c>
      <c r="I1234" t="s">
        <v>674</v>
      </c>
      <c r="J1234" t="s">
        <v>53</v>
      </c>
      <c r="K1234" s="12">
        <v>0</v>
      </c>
      <c r="N1234">
        <v>16.600000000000001</v>
      </c>
      <c r="O1234" s="12">
        <v>4</v>
      </c>
      <c r="R1234">
        <v>15.6</v>
      </c>
      <c r="S1234" t="s">
        <v>52</v>
      </c>
      <c r="U1234">
        <v>0</v>
      </c>
      <c r="V1234" t="s">
        <v>759</v>
      </c>
      <c r="W1234" t="s">
        <v>760</v>
      </c>
      <c r="X1234" t="s">
        <v>760</v>
      </c>
      <c r="Y1234" t="s">
        <v>763</v>
      </c>
      <c r="Z1234" t="s">
        <v>763</v>
      </c>
      <c r="AA1234" s="8" t="s">
        <v>774</v>
      </c>
      <c r="AC1234" s="8" t="s">
        <v>773</v>
      </c>
    </row>
    <row r="1235" spans="1:29" x14ac:dyDescent="0.25">
      <c r="A1235">
        <v>79</v>
      </c>
      <c r="B1235" t="s">
        <v>746</v>
      </c>
      <c r="C1235">
        <v>1</v>
      </c>
      <c r="D1235">
        <v>0</v>
      </c>
      <c r="E1235" t="s">
        <v>213</v>
      </c>
      <c r="F1235" t="s">
        <v>309</v>
      </c>
      <c r="G1235" t="s">
        <v>757</v>
      </c>
      <c r="H1235" t="s">
        <v>758</v>
      </c>
      <c r="I1235" t="s">
        <v>674</v>
      </c>
      <c r="J1235" t="s">
        <v>217</v>
      </c>
      <c r="K1235" s="12">
        <v>0</v>
      </c>
      <c r="N1235">
        <v>0.79</v>
      </c>
      <c r="O1235" s="12">
        <v>4</v>
      </c>
      <c r="R1235">
        <v>0.59</v>
      </c>
      <c r="S1235" t="s">
        <v>52</v>
      </c>
      <c r="U1235">
        <v>0</v>
      </c>
      <c r="V1235" t="s">
        <v>759</v>
      </c>
      <c r="W1235" t="s">
        <v>760</v>
      </c>
      <c r="X1235" t="s">
        <v>760</v>
      </c>
      <c r="Y1235" t="s">
        <v>763</v>
      </c>
      <c r="Z1235" t="s">
        <v>763</v>
      </c>
      <c r="AA1235" s="8" t="s">
        <v>774</v>
      </c>
      <c r="AC1235" s="8" t="s">
        <v>773</v>
      </c>
    </row>
    <row r="1236" spans="1:29" x14ac:dyDescent="0.25">
      <c r="A1236"/>
      <c r="B1236"/>
    </row>
    <row r="1237" spans="1:29" x14ac:dyDescent="0.25">
      <c r="A1237">
        <v>79</v>
      </c>
      <c r="B1237" t="s">
        <v>746</v>
      </c>
      <c r="C1237">
        <v>2</v>
      </c>
      <c r="D1237">
        <v>0</v>
      </c>
      <c r="E1237" t="s">
        <v>213</v>
      </c>
      <c r="F1237" t="s">
        <v>309</v>
      </c>
      <c r="G1237" t="s">
        <v>757</v>
      </c>
      <c r="H1237" t="s">
        <v>758</v>
      </c>
      <c r="I1237" t="s">
        <v>674</v>
      </c>
      <c r="J1237" t="s">
        <v>53</v>
      </c>
      <c r="K1237" s="12">
        <v>0</v>
      </c>
      <c r="N1237">
        <v>27.2</v>
      </c>
      <c r="O1237" s="12">
        <v>1</v>
      </c>
      <c r="R1237" s="32">
        <v>26.4</v>
      </c>
      <c r="S1237" t="s">
        <v>52</v>
      </c>
      <c r="U1237">
        <v>0</v>
      </c>
      <c r="V1237" t="s">
        <v>759</v>
      </c>
      <c r="W1237" t="s">
        <v>760</v>
      </c>
      <c r="X1237" t="s">
        <v>760</v>
      </c>
      <c r="Y1237" t="s">
        <v>761</v>
      </c>
      <c r="Z1237" t="s">
        <v>761</v>
      </c>
      <c r="AA1237" s="8" t="s">
        <v>774</v>
      </c>
      <c r="AC1237" s="8" t="s">
        <v>773</v>
      </c>
    </row>
    <row r="1238" spans="1:29" x14ac:dyDescent="0.25">
      <c r="A1238">
        <v>79</v>
      </c>
      <c r="B1238" t="s">
        <v>746</v>
      </c>
      <c r="C1238">
        <v>2</v>
      </c>
      <c r="D1238">
        <v>0</v>
      </c>
      <c r="E1238" t="s">
        <v>213</v>
      </c>
      <c r="F1238" t="s">
        <v>309</v>
      </c>
      <c r="G1238" t="s">
        <v>757</v>
      </c>
      <c r="H1238" t="s">
        <v>758</v>
      </c>
      <c r="I1238" t="s">
        <v>674</v>
      </c>
      <c r="J1238" t="s">
        <v>217</v>
      </c>
      <c r="K1238" s="12">
        <v>0</v>
      </c>
      <c r="N1238">
        <v>1.07</v>
      </c>
      <c r="O1238" s="12">
        <v>1</v>
      </c>
      <c r="R1238" s="32">
        <v>1.27</v>
      </c>
      <c r="S1238" t="s">
        <v>52</v>
      </c>
      <c r="U1238">
        <v>0</v>
      </c>
      <c r="V1238" t="s">
        <v>759</v>
      </c>
      <c r="W1238" t="s">
        <v>760</v>
      </c>
      <c r="X1238" t="s">
        <v>760</v>
      </c>
      <c r="Y1238" t="s">
        <v>761</v>
      </c>
      <c r="Z1238" t="s">
        <v>761</v>
      </c>
      <c r="AA1238" s="8" t="s">
        <v>774</v>
      </c>
      <c r="AC1238" s="8" t="s">
        <v>773</v>
      </c>
    </row>
    <row r="1239" spans="1:29" x14ac:dyDescent="0.25">
      <c r="A1239">
        <v>79</v>
      </c>
      <c r="B1239" t="s">
        <v>746</v>
      </c>
      <c r="C1239">
        <v>2</v>
      </c>
      <c r="D1239">
        <v>0</v>
      </c>
      <c r="E1239" t="s">
        <v>213</v>
      </c>
      <c r="F1239" t="s">
        <v>309</v>
      </c>
      <c r="G1239" t="s">
        <v>757</v>
      </c>
      <c r="H1239" t="s">
        <v>758</v>
      </c>
      <c r="I1239" t="s">
        <v>674</v>
      </c>
      <c r="J1239" t="s">
        <v>53</v>
      </c>
      <c r="K1239" s="12">
        <v>0</v>
      </c>
      <c r="N1239">
        <v>27.2</v>
      </c>
      <c r="O1239" s="12">
        <v>2</v>
      </c>
      <c r="R1239" s="32">
        <v>27.1</v>
      </c>
      <c r="S1239" t="s">
        <v>52</v>
      </c>
      <c r="U1239">
        <v>0</v>
      </c>
      <c r="V1239" t="s">
        <v>759</v>
      </c>
      <c r="W1239" t="s">
        <v>760</v>
      </c>
      <c r="X1239" t="s">
        <v>760</v>
      </c>
      <c r="Y1239" t="s">
        <v>762</v>
      </c>
      <c r="Z1239" t="s">
        <v>762</v>
      </c>
      <c r="AA1239" s="8" t="s">
        <v>774</v>
      </c>
      <c r="AC1239" s="8" t="s">
        <v>773</v>
      </c>
    </row>
    <row r="1240" spans="1:29" x14ac:dyDescent="0.25">
      <c r="A1240">
        <v>79</v>
      </c>
      <c r="B1240" t="s">
        <v>746</v>
      </c>
      <c r="C1240">
        <v>2</v>
      </c>
      <c r="D1240">
        <v>0</v>
      </c>
      <c r="E1240" t="s">
        <v>213</v>
      </c>
      <c r="F1240" t="s">
        <v>309</v>
      </c>
      <c r="G1240" t="s">
        <v>757</v>
      </c>
      <c r="H1240" t="s">
        <v>758</v>
      </c>
      <c r="I1240" t="s">
        <v>674</v>
      </c>
      <c r="J1240" t="s">
        <v>217</v>
      </c>
      <c r="K1240" s="12">
        <v>0</v>
      </c>
      <c r="N1240">
        <v>1.07</v>
      </c>
      <c r="O1240" s="12">
        <v>2</v>
      </c>
      <c r="R1240" s="32">
        <v>1</v>
      </c>
      <c r="S1240" t="s">
        <v>52</v>
      </c>
      <c r="U1240">
        <v>0</v>
      </c>
      <c r="V1240" t="s">
        <v>759</v>
      </c>
      <c r="W1240" t="s">
        <v>760</v>
      </c>
      <c r="X1240" t="s">
        <v>760</v>
      </c>
      <c r="Y1240" t="s">
        <v>762</v>
      </c>
      <c r="Z1240" t="s">
        <v>762</v>
      </c>
      <c r="AA1240" s="8" t="s">
        <v>774</v>
      </c>
      <c r="AC1240" s="8" t="s">
        <v>773</v>
      </c>
    </row>
    <row r="1241" spans="1:29" x14ac:dyDescent="0.25">
      <c r="A1241">
        <v>79</v>
      </c>
      <c r="B1241" t="s">
        <v>746</v>
      </c>
      <c r="C1241">
        <v>2</v>
      </c>
      <c r="D1241">
        <v>0</v>
      </c>
      <c r="E1241" t="s">
        <v>213</v>
      </c>
      <c r="F1241" t="s">
        <v>309</v>
      </c>
      <c r="G1241" t="s">
        <v>757</v>
      </c>
      <c r="H1241" t="s">
        <v>758</v>
      </c>
      <c r="I1241" t="s">
        <v>674</v>
      </c>
      <c r="J1241" t="s">
        <v>53</v>
      </c>
      <c r="K1241" s="12">
        <v>0</v>
      </c>
      <c r="N1241">
        <v>27.2</v>
      </c>
      <c r="O1241" s="12">
        <v>3</v>
      </c>
      <c r="R1241" s="32">
        <v>27.1</v>
      </c>
      <c r="S1241" t="s">
        <v>52</v>
      </c>
      <c r="U1241">
        <v>0</v>
      </c>
      <c r="V1241" t="s">
        <v>759</v>
      </c>
      <c r="W1241" t="s">
        <v>760</v>
      </c>
      <c r="X1241" t="s">
        <v>760</v>
      </c>
      <c r="Y1241" t="s">
        <v>768</v>
      </c>
      <c r="Z1241" t="s">
        <v>768</v>
      </c>
      <c r="AA1241" s="8" t="s">
        <v>774</v>
      </c>
      <c r="AC1241" s="8" t="s">
        <v>773</v>
      </c>
    </row>
    <row r="1242" spans="1:29" x14ac:dyDescent="0.25">
      <c r="A1242">
        <v>79</v>
      </c>
      <c r="B1242" t="s">
        <v>746</v>
      </c>
      <c r="C1242">
        <v>2</v>
      </c>
      <c r="D1242">
        <v>0</v>
      </c>
      <c r="E1242" t="s">
        <v>213</v>
      </c>
      <c r="F1242" t="s">
        <v>309</v>
      </c>
      <c r="G1242" t="s">
        <v>757</v>
      </c>
      <c r="H1242" t="s">
        <v>758</v>
      </c>
      <c r="I1242" t="s">
        <v>674</v>
      </c>
      <c r="J1242" t="s">
        <v>217</v>
      </c>
      <c r="K1242" s="12">
        <v>0</v>
      </c>
      <c r="N1242">
        <v>1.07</v>
      </c>
      <c r="O1242" s="12">
        <v>3</v>
      </c>
      <c r="R1242" s="32">
        <v>1.2</v>
      </c>
      <c r="S1242" t="s">
        <v>52</v>
      </c>
      <c r="U1242">
        <v>0</v>
      </c>
      <c r="V1242" t="s">
        <v>759</v>
      </c>
      <c r="W1242" t="s">
        <v>760</v>
      </c>
      <c r="X1242" t="s">
        <v>760</v>
      </c>
      <c r="Y1242" t="s">
        <v>768</v>
      </c>
      <c r="Z1242" t="s">
        <v>768</v>
      </c>
      <c r="AA1242" s="8" t="s">
        <v>774</v>
      </c>
      <c r="AC1242" s="8" t="s">
        <v>773</v>
      </c>
    </row>
    <row r="1243" spans="1:29" x14ac:dyDescent="0.25">
      <c r="A1243">
        <v>79</v>
      </c>
      <c r="B1243" t="s">
        <v>746</v>
      </c>
      <c r="C1243">
        <v>2</v>
      </c>
      <c r="D1243">
        <v>0</v>
      </c>
      <c r="E1243" t="s">
        <v>213</v>
      </c>
      <c r="F1243" t="s">
        <v>309</v>
      </c>
      <c r="G1243" t="s">
        <v>757</v>
      </c>
      <c r="H1243" t="s">
        <v>758</v>
      </c>
      <c r="I1243" t="s">
        <v>674</v>
      </c>
      <c r="J1243" t="s">
        <v>53</v>
      </c>
      <c r="K1243" s="12">
        <v>0</v>
      </c>
      <c r="N1243">
        <v>27.2</v>
      </c>
      <c r="O1243" s="12">
        <v>4</v>
      </c>
      <c r="R1243" s="32">
        <v>27.8</v>
      </c>
      <c r="S1243" t="s">
        <v>52</v>
      </c>
      <c r="U1243">
        <v>0</v>
      </c>
      <c r="V1243" t="s">
        <v>759</v>
      </c>
      <c r="W1243" t="s">
        <v>760</v>
      </c>
      <c r="X1243" t="s">
        <v>760</v>
      </c>
      <c r="Y1243" t="s">
        <v>763</v>
      </c>
      <c r="Z1243" t="s">
        <v>763</v>
      </c>
      <c r="AA1243" s="8" t="s">
        <v>774</v>
      </c>
      <c r="AC1243" s="8" t="s">
        <v>773</v>
      </c>
    </row>
    <row r="1244" spans="1:29" x14ac:dyDescent="0.25">
      <c r="A1244">
        <v>79</v>
      </c>
      <c r="B1244" t="s">
        <v>746</v>
      </c>
      <c r="C1244">
        <v>2</v>
      </c>
      <c r="D1244">
        <v>0</v>
      </c>
      <c r="E1244" t="s">
        <v>213</v>
      </c>
      <c r="F1244" t="s">
        <v>309</v>
      </c>
      <c r="G1244" t="s">
        <v>757</v>
      </c>
      <c r="H1244" t="s">
        <v>758</v>
      </c>
      <c r="I1244" t="s">
        <v>674</v>
      </c>
      <c r="J1244" t="s">
        <v>217</v>
      </c>
      <c r="K1244" s="12">
        <v>0</v>
      </c>
      <c r="N1244">
        <v>1.07</v>
      </c>
      <c r="O1244" s="12">
        <v>4</v>
      </c>
      <c r="R1244" s="32">
        <v>1.04</v>
      </c>
      <c r="S1244" t="s">
        <v>52</v>
      </c>
      <c r="U1244">
        <v>0</v>
      </c>
      <c r="V1244" t="s">
        <v>759</v>
      </c>
      <c r="W1244" t="s">
        <v>760</v>
      </c>
      <c r="X1244" t="s">
        <v>760</v>
      </c>
      <c r="Y1244" t="s">
        <v>763</v>
      </c>
      <c r="Z1244" t="s">
        <v>763</v>
      </c>
      <c r="AA1244" s="8" t="s">
        <v>774</v>
      </c>
      <c r="AC1244" s="8" t="s">
        <v>773</v>
      </c>
    </row>
    <row r="1245" spans="1:29" x14ac:dyDescent="0.25">
      <c r="A1245"/>
      <c r="B1245"/>
      <c r="R1245" s="32"/>
    </row>
    <row r="1246" spans="1:29" x14ac:dyDescent="0.25">
      <c r="A1246">
        <v>79</v>
      </c>
      <c r="B1246" t="s">
        <v>746</v>
      </c>
      <c r="C1246">
        <v>2</v>
      </c>
      <c r="D1246">
        <v>0</v>
      </c>
      <c r="E1246" t="s">
        <v>213</v>
      </c>
      <c r="F1246" t="s">
        <v>309</v>
      </c>
      <c r="G1246" t="s">
        <v>769</v>
      </c>
      <c r="H1246" t="s">
        <v>770</v>
      </c>
      <c r="I1246" t="s">
        <v>674</v>
      </c>
      <c r="J1246" t="s">
        <v>53</v>
      </c>
      <c r="K1246" s="12">
        <v>0</v>
      </c>
      <c r="N1246">
        <v>260.75</v>
      </c>
      <c r="O1246" s="12">
        <v>1</v>
      </c>
      <c r="R1246" s="32">
        <v>249.88</v>
      </c>
      <c r="S1246" t="s">
        <v>52</v>
      </c>
      <c r="U1246">
        <v>0</v>
      </c>
      <c r="V1246" t="s">
        <v>759</v>
      </c>
      <c r="W1246" t="s">
        <v>760</v>
      </c>
      <c r="X1246" t="s">
        <v>760</v>
      </c>
      <c r="Y1246" t="s">
        <v>761</v>
      </c>
      <c r="Z1246" t="s">
        <v>761</v>
      </c>
      <c r="AA1246" s="8" t="s">
        <v>774</v>
      </c>
      <c r="AC1246" s="8" t="s">
        <v>773</v>
      </c>
    </row>
    <row r="1247" spans="1:29" x14ac:dyDescent="0.25">
      <c r="A1247">
        <v>79</v>
      </c>
      <c r="B1247" t="s">
        <v>746</v>
      </c>
      <c r="C1247">
        <v>2</v>
      </c>
      <c r="D1247">
        <v>0</v>
      </c>
      <c r="E1247" t="s">
        <v>213</v>
      </c>
      <c r="F1247" t="s">
        <v>309</v>
      </c>
      <c r="G1247" t="s">
        <v>769</v>
      </c>
      <c r="H1247" t="s">
        <v>770</v>
      </c>
      <c r="I1247" t="s">
        <v>674</v>
      </c>
      <c r="J1247" t="s">
        <v>217</v>
      </c>
      <c r="K1247" s="12">
        <v>0</v>
      </c>
      <c r="N1247">
        <v>6.73</v>
      </c>
      <c r="O1247" s="12">
        <v>1</v>
      </c>
      <c r="R1247" s="32">
        <v>4.7699999999999996</v>
      </c>
      <c r="S1247" t="s">
        <v>52</v>
      </c>
      <c r="U1247">
        <v>0</v>
      </c>
      <c r="V1247" t="s">
        <v>759</v>
      </c>
      <c r="W1247" t="s">
        <v>760</v>
      </c>
      <c r="X1247" t="s">
        <v>760</v>
      </c>
      <c r="Y1247" t="s">
        <v>761</v>
      </c>
      <c r="Z1247" t="s">
        <v>761</v>
      </c>
      <c r="AA1247" s="8" t="s">
        <v>774</v>
      </c>
      <c r="AC1247" s="8" t="s">
        <v>773</v>
      </c>
    </row>
    <row r="1248" spans="1:29" x14ac:dyDescent="0.25">
      <c r="A1248">
        <v>79</v>
      </c>
      <c r="B1248" t="s">
        <v>746</v>
      </c>
      <c r="C1248">
        <v>2</v>
      </c>
      <c r="D1248">
        <v>0</v>
      </c>
      <c r="E1248" t="s">
        <v>213</v>
      </c>
      <c r="F1248" t="s">
        <v>309</v>
      </c>
      <c r="G1248" t="s">
        <v>769</v>
      </c>
      <c r="H1248" t="s">
        <v>770</v>
      </c>
      <c r="I1248" t="s">
        <v>674</v>
      </c>
      <c r="J1248" t="s">
        <v>53</v>
      </c>
      <c r="K1248" s="12">
        <v>0</v>
      </c>
      <c r="N1248">
        <v>260.75</v>
      </c>
      <c r="O1248" s="12">
        <v>2</v>
      </c>
      <c r="R1248" s="32">
        <v>250.75</v>
      </c>
      <c r="S1248" t="s">
        <v>52</v>
      </c>
      <c r="U1248">
        <v>0</v>
      </c>
      <c r="V1248" t="s">
        <v>759</v>
      </c>
      <c r="W1248" t="s">
        <v>760</v>
      </c>
      <c r="X1248" t="s">
        <v>760</v>
      </c>
      <c r="Y1248" t="s">
        <v>762</v>
      </c>
      <c r="Z1248" t="s">
        <v>762</v>
      </c>
      <c r="AA1248" s="8" t="s">
        <v>774</v>
      </c>
      <c r="AC1248" s="8" t="s">
        <v>773</v>
      </c>
    </row>
    <row r="1249" spans="1:29" x14ac:dyDescent="0.25">
      <c r="A1249">
        <v>79</v>
      </c>
      <c r="B1249" t="s">
        <v>746</v>
      </c>
      <c r="C1249">
        <v>2</v>
      </c>
      <c r="D1249">
        <v>0</v>
      </c>
      <c r="E1249" t="s">
        <v>213</v>
      </c>
      <c r="F1249" t="s">
        <v>309</v>
      </c>
      <c r="G1249" t="s">
        <v>769</v>
      </c>
      <c r="H1249" t="s">
        <v>770</v>
      </c>
      <c r="I1249" t="s">
        <v>674</v>
      </c>
      <c r="J1249" t="s">
        <v>217</v>
      </c>
      <c r="K1249" s="12">
        <v>0</v>
      </c>
      <c r="N1249">
        <v>6.73</v>
      </c>
      <c r="O1249" s="12">
        <v>2</v>
      </c>
      <c r="R1249" s="32">
        <v>6.75</v>
      </c>
      <c r="S1249" t="s">
        <v>52</v>
      </c>
      <c r="U1249">
        <v>0</v>
      </c>
      <c r="V1249" t="s">
        <v>759</v>
      </c>
      <c r="W1249" t="s">
        <v>760</v>
      </c>
      <c r="X1249" t="s">
        <v>760</v>
      </c>
      <c r="Y1249" t="s">
        <v>762</v>
      </c>
      <c r="Z1249" t="s">
        <v>762</v>
      </c>
      <c r="AA1249" s="8" t="s">
        <v>774</v>
      </c>
      <c r="AC1249" s="8" t="s">
        <v>773</v>
      </c>
    </row>
    <row r="1250" spans="1:29" x14ac:dyDescent="0.25">
      <c r="A1250">
        <v>79</v>
      </c>
      <c r="B1250" t="s">
        <v>746</v>
      </c>
      <c r="C1250">
        <v>2</v>
      </c>
      <c r="D1250">
        <v>0</v>
      </c>
      <c r="E1250" t="s">
        <v>213</v>
      </c>
      <c r="F1250" t="s">
        <v>309</v>
      </c>
      <c r="G1250" t="s">
        <v>769</v>
      </c>
      <c r="H1250" t="s">
        <v>770</v>
      </c>
      <c r="I1250" t="s">
        <v>674</v>
      </c>
      <c r="J1250" t="s">
        <v>53</v>
      </c>
      <c r="K1250" s="12">
        <v>0</v>
      </c>
      <c r="N1250">
        <v>260.75</v>
      </c>
      <c r="O1250" s="12">
        <v>3</v>
      </c>
      <c r="R1250" s="32">
        <v>258.75</v>
      </c>
      <c r="S1250" t="s">
        <v>52</v>
      </c>
      <c r="U1250">
        <v>0</v>
      </c>
      <c r="V1250" t="s">
        <v>759</v>
      </c>
      <c r="W1250" t="s">
        <v>760</v>
      </c>
      <c r="X1250" t="s">
        <v>760</v>
      </c>
      <c r="Y1250" t="s">
        <v>768</v>
      </c>
      <c r="Z1250" t="s">
        <v>768</v>
      </c>
      <c r="AA1250" s="8" t="s">
        <v>774</v>
      </c>
      <c r="AC1250" s="8" t="s">
        <v>773</v>
      </c>
    </row>
    <row r="1251" spans="1:29" x14ac:dyDescent="0.25">
      <c r="A1251">
        <v>79</v>
      </c>
      <c r="B1251" t="s">
        <v>746</v>
      </c>
      <c r="C1251">
        <v>2</v>
      </c>
      <c r="D1251">
        <v>0</v>
      </c>
      <c r="E1251" t="s">
        <v>213</v>
      </c>
      <c r="F1251" t="s">
        <v>309</v>
      </c>
      <c r="G1251" t="s">
        <v>769</v>
      </c>
      <c r="H1251" t="s">
        <v>770</v>
      </c>
      <c r="I1251" t="s">
        <v>674</v>
      </c>
      <c r="J1251" t="s">
        <v>217</v>
      </c>
      <c r="K1251" s="12">
        <v>0</v>
      </c>
      <c r="N1251">
        <v>6.73</v>
      </c>
      <c r="O1251" s="12">
        <v>3</v>
      </c>
      <c r="R1251" s="32">
        <v>6.58</v>
      </c>
      <c r="S1251" t="s">
        <v>52</v>
      </c>
      <c r="U1251">
        <v>0</v>
      </c>
      <c r="V1251" t="s">
        <v>759</v>
      </c>
      <c r="W1251" t="s">
        <v>760</v>
      </c>
      <c r="X1251" t="s">
        <v>760</v>
      </c>
      <c r="Y1251" t="s">
        <v>768</v>
      </c>
      <c r="Z1251" t="s">
        <v>768</v>
      </c>
      <c r="AA1251" s="8" t="s">
        <v>774</v>
      </c>
      <c r="AC1251" s="8" t="s">
        <v>773</v>
      </c>
    </row>
    <row r="1252" spans="1:29" x14ac:dyDescent="0.25">
      <c r="A1252">
        <v>79</v>
      </c>
      <c r="B1252" t="s">
        <v>746</v>
      </c>
      <c r="C1252">
        <v>2</v>
      </c>
      <c r="D1252">
        <v>0</v>
      </c>
      <c r="E1252" t="s">
        <v>213</v>
      </c>
      <c r="F1252" t="s">
        <v>309</v>
      </c>
      <c r="G1252" t="s">
        <v>769</v>
      </c>
      <c r="H1252" t="s">
        <v>770</v>
      </c>
      <c r="I1252" t="s">
        <v>674</v>
      </c>
      <c r="J1252" t="s">
        <v>53</v>
      </c>
      <c r="K1252" s="12">
        <v>0</v>
      </c>
      <c r="N1252">
        <v>260.75</v>
      </c>
      <c r="O1252" s="12">
        <v>4</v>
      </c>
      <c r="R1252" s="32">
        <v>244</v>
      </c>
      <c r="S1252" t="s">
        <v>52</v>
      </c>
      <c r="U1252">
        <v>0</v>
      </c>
      <c r="V1252" t="s">
        <v>759</v>
      </c>
      <c r="W1252" t="s">
        <v>760</v>
      </c>
      <c r="X1252" t="s">
        <v>760</v>
      </c>
      <c r="Y1252" t="s">
        <v>763</v>
      </c>
      <c r="Z1252" t="s">
        <v>763</v>
      </c>
      <c r="AA1252" s="8" t="s">
        <v>774</v>
      </c>
      <c r="AC1252" s="8" t="s">
        <v>773</v>
      </c>
    </row>
    <row r="1253" spans="1:29" x14ac:dyDescent="0.25">
      <c r="A1253">
        <v>79</v>
      </c>
      <c r="B1253" t="s">
        <v>746</v>
      </c>
      <c r="C1253">
        <v>2</v>
      </c>
      <c r="D1253">
        <v>0</v>
      </c>
      <c r="E1253" t="s">
        <v>213</v>
      </c>
      <c r="F1253" t="s">
        <v>309</v>
      </c>
      <c r="G1253" t="s">
        <v>769</v>
      </c>
      <c r="H1253" t="s">
        <v>770</v>
      </c>
      <c r="I1253" t="s">
        <v>674</v>
      </c>
      <c r="J1253" t="s">
        <v>217</v>
      </c>
      <c r="K1253" s="12">
        <v>0</v>
      </c>
      <c r="N1253">
        <v>6.73</v>
      </c>
      <c r="O1253" s="12">
        <v>4</v>
      </c>
      <c r="R1253" s="32">
        <v>4.7300000000000004</v>
      </c>
      <c r="S1253" t="s">
        <v>52</v>
      </c>
      <c r="U1253">
        <v>0</v>
      </c>
      <c r="V1253" t="s">
        <v>759</v>
      </c>
      <c r="W1253" t="s">
        <v>760</v>
      </c>
      <c r="X1253" t="s">
        <v>760</v>
      </c>
      <c r="Y1253" t="s">
        <v>763</v>
      </c>
      <c r="Z1253" t="s">
        <v>763</v>
      </c>
      <c r="AA1253" s="8" t="s">
        <v>774</v>
      </c>
      <c r="AC1253" s="8" t="s">
        <v>773</v>
      </c>
    </row>
    <row r="1254" spans="1:29" x14ac:dyDescent="0.25">
      <c r="A1254"/>
      <c r="B1254"/>
    </row>
    <row r="1255" spans="1:29" x14ac:dyDescent="0.25">
      <c r="A1255">
        <v>79</v>
      </c>
      <c r="B1255" t="s">
        <v>746</v>
      </c>
      <c r="C1255">
        <v>2</v>
      </c>
      <c r="D1255">
        <v>0</v>
      </c>
      <c r="E1255" t="s">
        <v>213</v>
      </c>
      <c r="F1255" t="s">
        <v>309</v>
      </c>
      <c r="G1255" t="s">
        <v>771</v>
      </c>
      <c r="H1255" t="s">
        <v>772</v>
      </c>
      <c r="I1255" t="s">
        <v>674</v>
      </c>
      <c r="J1255" t="s">
        <v>53</v>
      </c>
      <c r="K1255" s="12">
        <v>0</v>
      </c>
      <c r="N1255">
        <v>10.55</v>
      </c>
      <c r="O1255" s="12">
        <v>1</v>
      </c>
      <c r="R1255" s="32">
        <v>10.35</v>
      </c>
      <c r="S1255" t="s">
        <v>52</v>
      </c>
      <c r="U1255">
        <v>0</v>
      </c>
      <c r="V1255" t="s">
        <v>759</v>
      </c>
      <c r="W1255" t="s">
        <v>760</v>
      </c>
      <c r="X1255" t="s">
        <v>760</v>
      </c>
      <c r="Y1255" t="s">
        <v>761</v>
      </c>
      <c r="Z1255" t="s">
        <v>761</v>
      </c>
      <c r="AA1255" s="8" t="s">
        <v>774</v>
      </c>
      <c r="AC1255" s="8" t="s">
        <v>773</v>
      </c>
    </row>
    <row r="1256" spans="1:29" x14ac:dyDescent="0.25">
      <c r="A1256">
        <v>79</v>
      </c>
      <c r="B1256" t="s">
        <v>746</v>
      </c>
      <c r="C1256">
        <v>2</v>
      </c>
      <c r="D1256">
        <v>0</v>
      </c>
      <c r="E1256" t="s">
        <v>213</v>
      </c>
      <c r="F1256" t="s">
        <v>309</v>
      </c>
      <c r="G1256" t="s">
        <v>771</v>
      </c>
      <c r="H1256" t="s">
        <v>772</v>
      </c>
      <c r="I1256" t="s">
        <v>674</v>
      </c>
      <c r="J1256" t="s">
        <v>217</v>
      </c>
      <c r="K1256" s="12">
        <v>0</v>
      </c>
      <c r="N1256">
        <v>0.28999999999999998</v>
      </c>
      <c r="O1256" s="12">
        <v>1</v>
      </c>
      <c r="R1256" s="32">
        <v>0.3</v>
      </c>
      <c r="S1256" t="s">
        <v>52</v>
      </c>
      <c r="U1256">
        <v>0</v>
      </c>
      <c r="V1256" t="s">
        <v>759</v>
      </c>
      <c r="W1256" t="s">
        <v>760</v>
      </c>
      <c r="X1256" t="s">
        <v>760</v>
      </c>
      <c r="Y1256" t="s">
        <v>761</v>
      </c>
      <c r="Z1256" t="s">
        <v>761</v>
      </c>
      <c r="AA1256" s="8" t="s">
        <v>774</v>
      </c>
      <c r="AC1256" s="8" t="s">
        <v>773</v>
      </c>
    </row>
    <row r="1257" spans="1:29" x14ac:dyDescent="0.25">
      <c r="A1257">
        <v>79</v>
      </c>
      <c r="B1257" t="s">
        <v>746</v>
      </c>
      <c r="C1257">
        <v>2</v>
      </c>
      <c r="D1257">
        <v>0</v>
      </c>
      <c r="E1257" t="s">
        <v>213</v>
      </c>
      <c r="F1257" t="s">
        <v>309</v>
      </c>
      <c r="G1257" t="s">
        <v>771</v>
      </c>
      <c r="H1257" t="s">
        <v>772</v>
      </c>
      <c r="I1257" t="s">
        <v>674</v>
      </c>
      <c r="J1257" t="s">
        <v>53</v>
      </c>
      <c r="K1257" s="12">
        <v>0</v>
      </c>
      <c r="N1257">
        <v>10.55</v>
      </c>
      <c r="O1257" s="12">
        <v>2</v>
      </c>
      <c r="R1257" s="32">
        <v>10.57</v>
      </c>
      <c r="S1257" t="s">
        <v>52</v>
      </c>
      <c r="U1257">
        <v>0</v>
      </c>
      <c r="V1257" t="s">
        <v>759</v>
      </c>
      <c r="W1257" t="s">
        <v>760</v>
      </c>
      <c r="X1257" t="s">
        <v>760</v>
      </c>
      <c r="Y1257" t="s">
        <v>762</v>
      </c>
      <c r="Z1257" t="s">
        <v>762</v>
      </c>
      <c r="AA1257" s="8" t="s">
        <v>774</v>
      </c>
      <c r="AC1257" s="8" t="s">
        <v>773</v>
      </c>
    </row>
    <row r="1258" spans="1:29" x14ac:dyDescent="0.25">
      <c r="A1258">
        <v>79</v>
      </c>
      <c r="B1258" t="s">
        <v>746</v>
      </c>
      <c r="C1258">
        <v>2</v>
      </c>
      <c r="D1258">
        <v>0</v>
      </c>
      <c r="E1258" t="s">
        <v>213</v>
      </c>
      <c r="F1258" t="s">
        <v>309</v>
      </c>
      <c r="G1258" t="s">
        <v>771</v>
      </c>
      <c r="H1258" t="s">
        <v>772</v>
      </c>
      <c r="I1258" t="s">
        <v>674</v>
      </c>
      <c r="J1258" t="s">
        <v>217</v>
      </c>
      <c r="K1258" s="12">
        <v>0</v>
      </c>
      <c r="N1258">
        <v>0.28999999999999998</v>
      </c>
      <c r="O1258" s="12">
        <v>2</v>
      </c>
      <c r="R1258" s="32">
        <v>0.32</v>
      </c>
      <c r="S1258" t="s">
        <v>52</v>
      </c>
      <c r="U1258">
        <v>0</v>
      </c>
      <c r="V1258" t="s">
        <v>759</v>
      </c>
      <c r="W1258" t="s">
        <v>760</v>
      </c>
      <c r="X1258" t="s">
        <v>760</v>
      </c>
      <c r="Y1258" t="s">
        <v>762</v>
      </c>
      <c r="Z1258" t="s">
        <v>762</v>
      </c>
      <c r="AA1258" s="8" t="s">
        <v>774</v>
      </c>
      <c r="AC1258" s="8" t="s">
        <v>773</v>
      </c>
    </row>
    <row r="1259" spans="1:29" x14ac:dyDescent="0.25">
      <c r="A1259">
        <v>79</v>
      </c>
      <c r="B1259" t="s">
        <v>746</v>
      </c>
      <c r="C1259">
        <v>2</v>
      </c>
      <c r="D1259">
        <v>0</v>
      </c>
      <c r="E1259" t="s">
        <v>213</v>
      </c>
      <c r="F1259" t="s">
        <v>309</v>
      </c>
      <c r="G1259" t="s">
        <v>771</v>
      </c>
      <c r="H1259" t="s">
        <v>772</v>
      </c>
      <c r="I1259" t="s">
        <v>674</v>
      </c>
      <c r="J1259" t="s">
        <v>53</v>
      </c>
      <c r="K1259" s="12">
        <v>0</v>
      </c>
      <c r="N1259">
        <v>10.55</v>
      </c>
      <c r="O1259" s="12">
        <v>3</v>
      </c>
      <c r="R1259" s="32">
        <v>10.68</v>
      </c>
      <c r="S1259" t="s">
        <v>52</v>
      </c>
      <c r="U1259">
        <v>0</v>
      </c>
      <c r="V1259" t="s">
        <v>759</v>
      </c>
      <c r="W1259" t="s">
        <v>760</v>
      </c>
      <c r="X1259" t="s">
        <v>760</v>
      </c>
      <c r="Y1259" t="s">
        <v>768</v>
      </c>
      <c r="Z1259" t="s">
        <v>768</v>
      </c>
      <c r="AA1259" s="8" t="s">
        <v>774</v>
      </c>
      <c r="AC1259" s="8" t="s">
        <v>773</v>
      </c>
    </row>
    <row r="1260" spans="1:29" x14ac:dyDescent="0.25">
      <c r="A1260">
        <v>79</v>
      </c>
      <c r="B1260" t="s">
        <v>746</v>
      </c>
      <c r="C1260">
        <v>2</v>
      </c>
      <c r="D1260">
        <v>0</v>
      </c>
      <c r="E1260" t="s">
        <v>213</v>
      </c>
      <c r="F1260" t="s">
        <v>309</v>
      </c>
      <c r="G1260" t="s">
        <v>771</v>
      </c>
      <c r="H1260" t="s">
        <v>772</v>
      </c>
      <c r="I1260" t="s">
        <v>674</v>
      </c>
      <c r="J1260" t="s">
        <v>217</v>
      </c>
      <c r="K1260" s="12">
        <v>0</v>
      </c>
      <c r="N1260">
        <v>0.28999999999999998</v>
      </c>
      <c r="O1260" s="12">
        <v>3</v>
      </c>
      <c r="R1260" s="32">
        <v>0.35</v>
      </c>
      <c r="S1260" t="s">
        <v>52</v>
      </c>
      <c r="U1260">
        <v>0</v>
      </c>
      <c r="V1260" t="s">
        <v>759</v>
      </c>
      <c r="W1260" t="s">
        <v>760</v>
      </c>
      <c r="X1260" t="s">
        <v>760</v>
      </c>
      <c r="Y1260" t="s">
        <v>768</v>
      </c>
      <c r="Z1260" t="s">
        <v>768</v>
      </c>
      <c r="AA1260" s="8" t="s">
        <v>774</v>
      </c>
      <c r="AC1260" s="8" t="s">
        <v>773</v>
      </c>
    </row>
    <row r="1261" spans="1:29" x14ac:dyDescent="0.25">
      <c r="A1261">
        <v>79</v>
      </c>
      <c r="B1261" t="s">
        <v>746</v>
      </c>
      <c r="C1261">
        <v>2</v>
      </c>
      <c r="D1261">
        <v>0</v>
      </c>
      <c r="E1261" t="s">
        <v>213</v>
      </c>
      <c r="F1261" t="s">
        <v>309</v>
      </c>
      <c r="G1261" t="s">
        <v>771</v>
      </c>
      <c r="H1261" t="s">
        <v>772</v>
      </c>
      <c r="I1261" t="s">
        <v>674</v>
      </c>
      <c r="J1261" t="s">
        <v>53</v>
      </c>
      <c r="K1261" s="12">
        <v>0</v>
      </c>
      <c r="N1261">
        <v>10.55</v>
      </c>
      <c r="O1261" s="12">
        <v>4</v>
      </c>
      <c r="R1261" s="32">
        <v>10.029999999999999</v>
      </c>
      <c r="S1261" t="s">
        <v>52</v>
      </c>
      <c r="U1261">
        <v>0</v>
      </c>
      <c r="V1261" t="s">
        <v>759</v>
      </c>
      <c r="W1261" t="s">
        <v>760</v>
      </c>
      <c r="X1261" t="s">
        <v>760</v>
      </c>
      <c r="Y1261" t="s">
        <v>763</v>
      </c>
      <c r="Z1261" t="s">
        <v>763</v>
      </c>
      <c r="AA1261" s="8" t="s">
        <v>774</v>
      </c>
      <c r="AC1261" s="8" t="s">
        <v>773</v>
      </c>
    </row>
    <row r="1262" spans="1:29" x14ac:dyDescent="0.25">
      <c r="A1262">
        <v>79</v>
      </c>
      <c r="B1262" t="s">
        <v>746</v>
      </c>
      <c r="C1262">
        <v>2</v>
      </c>
      <c r="D1262">
        <v>0</v>
      </c>
      <c r="E1262" t="s">
        <v>213</v>
      </c>
      <c r="F1262" t="s">
        <v>309</v>
      </c>
      <c r="G1262" t="s">
        <v>771</v>
      </c>
      <c r="H1262" t="s">
        <v>772</v>
      </c>
      <c r="I1262" t="s">
        <v>674</v>
      </c>
      <c r="J1262" t="s">
        <v>217</v>
      </c>
      <c r="K1262" s="12">
        <v>0</v>
      </c>
      <c r="N1262">
        <v>0.28999999999999998</v>
      </c>
      <c r="O1262" s="12">
        <v>4</v>
      </c>
      <c r="R1262" s="32">
        <v>0.42</v>
      </c>
      <c r="S1262" t="s">
        <v>52</v>
      </c>
      <c r="U1262">
        <v>0</v>
      </c>
      <c r="V1262" t="s">
        <v>759</v>
      </c>
      <c r="W1262" t="s">
        <v>760</v>
      </c>
      <c r="X1262" t="s">
        <v>760</v>
      </c>
      <c r="Y1262" t="s">
        <v>763</v>
      </c>
      <c r="Z1262" t="s">
        <v>763</v>
      </c>
      <c r="AA1262" s="8" t="s">
        <v>774</v>
      </c>
      <c r="AC1262" s="8" t="s">
        <v>773</v>
      </c>
    </row>
    <row r="1263" spans="1:29" x14ac:dyDescent="0.25">
      <c r="A1263"/>
      <c r="B1263"/>
    </row>
    <row r="1264" spans="1:29" x14ac:dyDescent="0.25">
      <c r="A1264" s="8">
        <v>80</v>
      </c>
      <c r="B1264" s="8" t="s">
        <v>798</v>
      </c>
      <c r="C1264" s="8">
        <v>1</v>
      </c>
      <c r="D1264" s="8">
        <v>1</v>
      </c>
      <c r="E1264" s="8" t="s">
        <v>213</v>
      </c>
      <c r="F1264" s="8" t="s">
        <v>809</v>
      </c>
      <c r="G1264" s="8" t="s">
        <v>810</v>
      </c>
      <c r="H1264" s="8" t="s">
        <v>312</v>
      </c>
      <c r="I1264" s="8" t="s">
        <v>811</v>
      </c>
      <c r="J1264" s="8" t="s">
        <v>53</v>
      </c>
      <c r="K1264" s="49">
        <v>0</v>
      </c>
      <c r="L1264" s="8">
        <v>2</v>
      </c>
      <c r="M1264" s="8"/>
      <c r="N1264" s="50">
        <v>14.3</v>
      </c>
      <c r="O1264" s="49">
        <v>1</v>
      </c>
      <c r="P1264" s="8">
        <v>2</v>
      </c>
      <c r="Q1264" s="8"/>
      <c r="R1264" s="50">
        <v>3.7</v>
      </c>
      <c r="S1264" s="8" t="s">
        <v>52</v>
      </c>
      <c r="T1264" s="8"/>
      <c r="U1264" s="8">
        <v>0</v>
      </c>
      <c r="V1264" s="8" t="s">
        <v>812</v>
      </c>
      <c r="W1264" s="8" t="s">
        <v>813</v>
      </c>
      <c r="X1264" s="46" t="s">
        <v>814</v>
      </c>
      <c r="Y1264" s="46" t="s">
        <v>815</v>
      </c>
      <c r="Z1264" s="46" t="s">
        <v>815</v>
      </c>
      <c r="AA1264" s="8"/>
      <c r="AB1264" s="8"/>
      <c r="AC1264" s="8" t="s">
        <v>828</v>
      </c>
    </row>
    <row r="1265" spans="1:29" x14ac:dyDescent="0.25">
      <c r="A1265" s="8">
        <v>80</v>
      </c>
      <c r="B1265" s="8" t="s">
        <v>798</v>
      </c>
      <c r="C1265" s="8">
        <v>1</v>
      </c>
      <c r="D1265" s="8">
        <v>1</v>
      </c>
      <c r="E1265" s="8" t="s">
        <v>213</v>
      </c>
      <c r="F1265" s="8" t="s">
        <v>809</v>
      </c>
      <c r="G1265" s="8" t="s">
        <v>810</v>
      </c>
      <c r="H1265" s="8" t="s">
        <v>312</v>
      </c>
      <c r="I1265" s="8" t="s">
        <v>811</v>
      </c>
      <c r="J1265" s="8" t="s">
        <v>217</v>
      </c>
      <c r="K1265" s="49">
        <v>0</v>
      </c>
      <c r="L1265" s="8">
        <v>2</v>
      </c>
      <c r="N1265" s="50">
        <v>4.9000000000000004</v>
      </c>
      <c r="O1265" s="49">
        <v>1</v>
      </c>
      <c r="P1265" s="8">
        <v>2</v>
      </c>
      <c r="R1265" s="43">
        <v>1.2</v>
      </c>
      <c r="S1265" s="8" t="s">
        <v>52</v>
      </c>
      <c r="T1265" s="8"/>
      <c r="U1265" s="8">
        <v>0</v>
      </c>
      <c r="V1265" s="8" t="s">
        <v>812</v>
      </c>
      <c r="W1265" s="8" t="s">
        <v>813</v>
      </c>
      <c r="X1265" s="46" t="s">
        <v>814</v>
      </c>
      <c r="Y1265" s="46" t="s">
        <v>815</v>
      </c>
      <c r="Z1265" s="46" t="s">
        <v>815</v>
      </c>
      <c r="AC1265" s="8" t="s">
        <v>828</v>
      </c>
    </row>
    <row r="1266" spans="1:29" x14ac:dyDescent="0.25">
      <c r="A1266" s="8">
        <v>80</v>
      </c>
      <c r="B1266" s="8" t="s">
        <v>798</v>
      </c>
      <c r="C1266" s="8">
        <v>1</v>
      </c>
      <c r="D1266" s="8">
        <v>1</v>
      </c>
      <c r="E1266" s="8" t="s">
        <v>213</v>
      </c>
      <c r="F1266" s="8" t="s">
        <v>809</v>
      </c>
      <c r="G1266" s="8" t="s">
        <v>810</v>
      </c>
      <c r="H1266" s="8" t="s">
        <v>312</v>
      </c>
      <c r="I1266" s="8" t="s">
        <v>811</v>
      </c>
      <c r="J1266" s="8" t="s">
        <v>53</v>
      </c>
      <c r="K1266" s="49">
        <v>0</v>
      </c>
      <c r="L1266" s="8">
        <v>3</v>
      </c>
      <c r="M1266" s="8"/>
      <c r="N1266" s="50">
        <v>4.7</v>
      </c>
      <c r="O1266" s="49">
        <v>1</v>
      </c>
      <c r="P1266" s="8">
        <v>3</v>
      </c>
      <c r="Q1266" s="8"/>
      <c r="R1266" s="50">
        <v>2</v>
      </c>
      <c r="S1266" s="8" t="s">
        <v>52</v>
      </c>
      <c r="T1266" s="8"/>
      <c r="U1266" s="8">
        <v>0</v>
      </c>
      <c r="V1266" s="8" t="s">
        <v>812</v>
      </c>
      <c r="W1266" s="8" t="s">
        <v>813</v>
      </c>
      <c r="X1266" s="46" t="s">
        <v>816</v>
      </c>
      <c r="Y1266" s="46" t="s">
        <v>817</v>
      </c>
      <c r="Z1266" s="46" t="s">
        <v>817</v>
      </c>
      <c r="AA1266" s="8"/>
      <c r="AB1266" s="8"/>
      <c r="AC1266" s="8" t="s">
        <v>828</v>
      </c>
    </row>
    <row r="1267" spans="1:29" x14ac:dyDescent="0.25">
      <c r="A1267" s="8">
        <v>80</v>
      </c>
      <c r="B1267" s="8" t="s">
        <v>798</v>
      </c>
      <c r="C1267" s="8">
        <v>1</v>
      </c>
      <c r="D1267" s="8">
        <v>1</v>
      </c>
      <c r="E1267" s="8" t="s">
        <v>213</v>
      </c>
      <c r="F1267" s="8" t="s">
        <v>809</v>
      </c>
      <c r="G1267" s="8" t="s">
        <v>810</v>
      </c>
      <c r="H1267" s="8" t="s">
        <v>312</v>
      </c>
      <c r="I1267" s="8" t="s">
        <v>811</v>
      </c>
      <c r="J1267" s="8" t="s">
        <v>217</v>
      </c>
      <c r="K1267" s="49">
        <v>0</v>
      </c>
      <c r="L1267" s="8">
        <v>3</v>
      </c>
      <c r="N1267" s="50">
        <v>1.7</v>
      </c>
      <c r="O1267" s="49">
        <v>1</v>
      </c>
      <c r="P1267" s="8">
        <v>3</v>
      </c>
      <c r="R1267" s="50">
        <v>1.5</v>
      </c>
      <c r="S1267" s="8" t="s">
        <v>52</v>
      </c>
      <c r="T1267" s="8"/>
      <c r="U1267" s="8">
        <v>0</v>
      </c>
      <c r="V1267" s="8" t="s">
        <v>812</v>
      </c>
      <c r="W1267" s="8" t="s">
        <v>813</v>
      </c>
      <c r="X1267" s="46" t="s">
        <v>816</v>
      </c>
      <c r="Y1267" s="46" t="s">
        <v>817</v>
      </c>
      <c r="Z1267" s="46" t="s">
        <v>817</v>
      </c>
      <c r="AC1267" s="8" t="s">
        <v>828</v>
      </c>
    </row>
    <row r="1268" spans="1:29" x14ac:dyDescent="0.25">
      <c r="A1268" s="8">
        <v>80</v>
      </c>
      <c r="B1268" s="8" t="s">
        <v>798</v>
      </c>
      <c r="C1268" s="8">
        <v>1</v>
      </c>
      <c r="D1268" s="8">
        <v>1</v>
      </c>
      <c r="E1268" s="8" t="s">
        <v>213</v>
      </c>
      <c r="F1268" s="8" t="s">
        <v>809</v>
      </c>
      <c r="G1268" s="8" t="s">
        <v>810</v>
      </c>
      <c r="H1268" s="8" t="s">
        <v>312</v>
      </c>
      <c r="I1268" s="8" t="s">
        <v>811</v>
      </c>
      <c r="J1268" s="8" t="s">
        <v>53</v>
      </c>
      <c r="K1268" s="49">
        <v>0</v>
      </c>
      <c r="L1268" s="8">
        <v>4</v>
      </c>
      <c r="M1268" s="8"/>
      <c r="N1268" s="50">
        <v>376.7</v>
      </c>
      <c r="O1268" s="49">
        <v>1</v>
      </c>
      <c r="P1268" s="8">
        <v>4</v>
      </c>
      <c r="Q1268" s="8"/>
      <c r="R1268" s="50">
        <v>129</v>
      </c>
      <c r="S1268" s="8" t="s">
        <v>52</v>
      </c>
      <c r="T1268" s="8"/>
      <c r="U1268" s="8">
        <v>0</v>
      </c>
      <c r="V1268" s="8" t="s">
        <v>812</v>
      </c>
      <c r="W1268" s="8" t="s">
        <v>813</v>
      </c>
      <c r="X1268" s="46" t="s">
        <v>818</v>
      </c>
      <c r="Y1268" s="46" t="s">
        <v>819</v>
      </c>
      <c r="Z1268" s="46" t="s">
        <v>819</v>
      </c>
      <c r="AA1268" s="8"/>
      <c r="AB1268" s="8"/>
      <c r="AC1268" s="8" t="s">
        <v>828</v>
      </c>
    </row>
    <row r="1269" spans="1:29" x14ac:dyDescent="0.25">
      <c r="A1269" s="8">
        <v>80</v>
      </c>
      <c r="B1269" s="8" t="s">
        <v>798</v>
      </c>
      <c r="C1269" s="8">
        <v>1</v>
      </c>
      <c r="D1269" s="8">
        <v>1</v>
      </c>
      <c r="E1269" s="8" t="s">
        <v>213</v>
      </c>
      <c r="F1269" s="8" t="s">
        <v>809</v>
      </c>
      <c r="G1269" s="8" t="s">
        <v>810</v>
      </c>
      <c r="H1269" s="8" t="s">
        <v>312</v>
      </c>
      <c r="I1269" s="8" t="s">
        <v>811</v>
      </c>
      <c r="J1269" s="8" t="s">
        <v>217</v>
      </c>
      <c r="K1269" s="49">
        <v>0</v>
      </c>
      <c r="L1269" s="8">
        <v>4</v>
      </c>
      <c r="N1269" s="50">
        <v>74.7</v>
      </c>
      <c r="O1269" s="49">
        <v>1</v>
      </c>
      <c r="P1269" s="8">
        <v>4</v>
      </c>
      <c r="R1269" s="50">
        <v>22.3</v>
      </c>
      <c r="S1269" s="8" t="s">
        <v>52</v>
      </c>
      <c r="T1269" s="8"/>
      <c r="U1269" s="8">
        <v>0</v>
      </c>
      <c r="V1269" s="8" t="s">
        <v>812</v>
      </c>
      <c r="W1269" s="8" t="s">
        <v>813</v>
      </c>
      <c r="X1269" s="46" t="s">
        <v>818</v>
      </c>
      <c r="Y1269" s="46" t="s">
        <v>819</v>
      </c>
      <c r="Z1269" s="46" t="s">
        <v>819</v>
      </c>
      <c r="AC1269" s="8" t="s">
        <v>828</v>
      </c>
    </row>
    <row r="1270" spans="1:29" x14ac:dyDescent="0.25">
      <c r="A1270"/>
      <c r="B1270"/>
      <c r="R1270" s="43"/>
      <c r="X1270" s="4"/>
      <c r="Y1270" s="4"/>
      <c r="Z1270" s="4"/>
    </row>
    <row r="1271" spans="1:29" x14ac:dyDescent="0.25">
      <c r="A1271" s="8">
        <v>80</v>
      </c>
      <c r="B1271" s="8" t="s">
        <v>798</v>
      </c>
      <c r="C1271" s="8">
        <v>1</v>
      </c>
      <c r="D1271">
        <v>1</v>
      </c>
      <c r="E1271" s="8" t="s">
        <v>213</v>
      </c>
      <c r="F1271" s="8" t="s">
        <v>809</v>
      </c>
      <c r="G1271" s="8" t="s">
        <v>820</v>
      </c>
      <c r="H1271" s="8" t="s">
        <v>312</v>
      </c>
      <c r="I1271" s="8" t="s">
        <v>811</v>
      </c>
      <c r="J1271" s="8" t="s">
        <v>53</v>
      </c>
      <c r="K1271" s="49">
        <v>0</v>
      </c>
      <c r="L1271" s="8">
        <v>2</v>
      </c>
      <c r="N1271" s="43">
        <v>4.7</v>
      </c>
      <c r="O1271" s="49">
        <v>1</v>
      </c>
      <c r="P1271" s="8">
        <v>2</v>
      </c>
      <c r="R1271" s="43">
        <v>2</v>
      </c>
      <c r="S1271" t="s">
        <v>52</v>
      </c>
      <c r="U1271">
        <v>0</v>
      </c>
      <c r="V1271" s="8" t="s">
        <v>812</v>
      </c>
      <c r="W1271" s="8" t="s">
        <v>813</v>
      </c>
      <c r="X1271" s="46" t="s">
        <v>814</v>
      </c>
      <c r="Y1271" s="46" t="s">
        <v>815</v>
      </c>
      <c r="Z1271" s="46" t="s">
        <v>815</v>
      </c>
      <c r="AC1271" s="8" t="s">
        <v>828</v>
      </c>
    </row>
    <row r="1272" spans="1:29" x14ac:dyDescent="0.25">
      <c r="A1272" s="8">
        <v>80</v>
      </c>
      <c r="B1272" s="8" t="s">
        <v>798</v>
      </c>
      <c r="C1272" s="8">
        <v>1</v>
      </c>
      <c r="D1272">
        <v>1</v>
      </c>
      <c r="E1272" s="8" t="s">
        <v>213</v>
      </c>
      <c r="F1272" s="8" t="s">
        <v>809</v>
      </c>
      <c r="G1272" s="8" t="s">
        <v>820</v>
      </c>
      <c r="H1272" s="8" t="s">
        <v>312</v>
      </c>
      <c r="I1272" s="8" t="s">
        <v>811</v>
      </c>
      <c r="J1272" s="8" t="s">
        <v>217</v>
      </c>
      <c r="K1272" s="49">
        <v>0</v>
      </c>
      <c r="L1272" s="8">
        <v>2</v>
      </c>
      <c r="N1272" s="43">
        <v>1.5</v>
      </c>
      <c r="O1272" s="49">
        <v>1</v>
      </c>
      <c r="P1272" s="8">
        <v>2</v>
      </c>
      <c r="R1272" s="43">
        <v>0.6</v>
      </c>
      <c r="S1272" t="s">
        <v>52</v>
      </c>
      <c r="U1272">
        <v>0</v>
      </c>
      <c r="V1272" s="8" t="s">
        <v>812</v>
      </c>
      <c r="W1272" s="8" t="s">
        <v>813</v>
      </c>
      <c r="X1272" s="46" t="s">
        <v>814</v>
      </c>
      <c r="Y1272" s="46" t="s">
        <v>815</v>
      </c>
      <c r="Z1272" s="46" t="s">
        <v>815</v>
      </c>
      <c r="AC1272" s="8" t="s">
        <v>828</v>
      </c>
    </row>
    <row r="1273" spans="1:29" x14ac:dyDescent="0.25">
      <c r="A1273" s="8">
        <v>80</v>
      </c>
      <c r="B1273" s="8" t="s">
        <v>798</v>
      </c>
      <c r="C1273" s="8">
        <v>1</v>
      </c>
      <c r="D1273">
        <v>1</v>
      </c>
      <c r="E1273" s="8" t="s">
        <v>213</v>
      </c>
      <c r="F1273" s="8" t="s">
        <v>809</v>
      </c>
      <c r="G1273" s="8" t="s">
        <v>820</v>
      </c>
      <c r="H1273" s="8" t="s">
        <v>312</v>
      </c>
      <c r="I1273" s="8" t="s">
        <v>811</v>
      </c>
      <c r="J1273" s="8" t="s">
        <v>53</v>
      </c>
      <c r="K1273" s="49">
        <v>0</v>
      </c>
      <c r="L1273" s="8">
        <v>3</v>
      </c>
      <c r="N1273" s="43">
        <v>1</v>
      </c>
      <c r="O1273" s="49">
        <v>1</v>
      </c>
      <c r="P1273" s="8">
        <v>3</v>
      </c>
      <c r="R1273" s="43">
        <v>0</v>
      </c>
      <c r="S1273" t="s">
        <v>52</v>
      </c>
      <c r="U1273">
        <v>0</v>
      </c>
      <c r="V1273" s="8" t="s">
        <v>812</v>
      </c>
      <c r="W1273" s="8" t="s">
        <v>813</v>
      </c>
      <c r="X1273" s="46" t="s">
        <v>816</v>
      </c>
      <c r="Y1273" s="46" t="s">
        <v>817</v>
      </c>
      <c r="Z1273" s="46" t="s">
        <v>817</v>
      </c>
      <c r="AC1273" s="8" t="s">
        <v>828</v>
      </c>
    </row>
    <row r="1274" spans="1:29" x14ac:dyDescent="0.25">
      <c r="A1274" s="8">
        <v>80</v>
      </c>
      <c r="B1274" s="8" t="s">
        <v>798</v>
      </c>
      <c r="C1274" s="8">
        <v>1</v>
      </c>
      <c r="D1274">
        <v>1</v>
      </c>
      <c r="E1274" s="8" t="s">
        <v>213</v>
      </c>
      <c r="F1274" s="8" t="s">
        <v>809</v>
      </c>
      <c r="G1274" s="8" t="s">
        <v>820</v>
      </c>
      <c r="H1274" s="8" t="s">
        <v>312</v>
      </c>
      <c r="I1274" s="8" t="s">
        <v>811</v>
      </c>
      <c r="J1274" s="8" t="s">
        <v>217</v>
      </c>
      <c r="K1274" s="49">
        <v>0</v>
      </c>
      <c r="L1274" s="8">
        <v>3</v>
      </c>
      <c r="N1274" s="43">
        <v>0</v>
      </c>
      <c r="O1274" s="49">
        <v>1</v>
      </c>
      <c r="P1274" s="8">
        <v>3</v>
      </c>
      <c r="R1274" s="43">
        <v>0</v>
      </c>
      <c r="S1274" t="s">
        <v>52</v>
      </c>
      <c r="U1274">
        <v>0</v>
      </c>
      <c r="V1274" s="8" t="s">
        <v>812</v>
      </c>
      <c r="W1274" s="8" t="s">
        <v>813</v>
      </c>
      <c r="X1274" s="46" t="s">
        <v>816</v>
      </c>
      <c r="Y1274" s="46" t="s">
        <v>817</v>
      </c>
      <c r="Z1274" s="46" t="s">
        <v>817</v>
      </c>
      <c r="AC1274" s="8" t="s">
        <v>828</v>
      </c>
    </row>
    <row r="1275" spans="1:29" x14ac:dyDescent="0.25">
      <c r="A1275" s="8">
        <v>80</v>
      </c>
      <c r="B1275" s="8" t="s">
        <v>798</v>
      </c>
      <c r="C1275" s="8">
        <v>1</v>
      </c>
      <c r="D1275">
        <v>1</v>
      </c>
      <c r="E1275" s="8" t="s">
        <v>213</v>
      </c>
      <c r="F1275" s="8" t="s">
        <v>809</v>
      </c>
      <c r="G1275" s="8" t="s">
        <v>820</v>
      </c>
      <c r="H1275" s="8" t="s">
        <v>312</v>
      </c>
      <c r="I1275" s="8" t="s">
        <v>811</v>
      </c>
      <c r="J1275" s="8" t="s">
        <v>53</v>
      </c>
      <c r="K1275" s="49">
        <v>0</v>
      </c>
      <c r="L1275" s="8">
        <v>4</v>
      </c>
      <c r="N1275" s="43">
        <v>264.7</v>
      </c>
      <c r="O1275" s="49">
        <v>1</v>
      </c>
      <c r="P1275" s="8">
        <v>4</v>
      </c>
      <c r="R1275" s="43">
        <v>88.3</v>
      </c>
      <c r="S1275" t="s">
        <v>52</v>
      </c>
      <c r="U1275">
        <v>0</v>
      </c>
      <c r="V1275" s="8" t="s">
        <v>812</v>
      </c>
      <c r="W1275" s="8" t="s">
        <v>813</v>
      </c>
      <c r="X1275" s="46" t="s">
        <v>818</v>
      </c>
      <c r="Y1275" s="46" t="s">
        <v>819</v>
      </c>
      <c r="Z1275" s="46" t="s">
        <v>819</v>
      </c>
      <c r="AC1275" s="8" t="s">
        <v>828</v>
      </c>
    </row>
    <row r="1276" spans="1:29" x14ac:dyDescent="0.25">
      <c r="A1276" s="8">
        <v>80</v>
      </c>
      <c r="B1276" s="8" t="s">
        <v>798</v>
      </c>
      <c r="C1276" s="8">
        <v>1</v>
      </c>
      <c r="D1276">
        <v>1</v>
      </c>
      <c r="E1276" s="8" t="s">
        <v>213</v>
      </c>
      <c r="F1276" s="8" t="s">
        <v>809</v>
      </c>
      <c r="G1276" s="8" t="s">
        <v>820</v>
      </c>
      <c r="H1276" s="8" t="s">
        <v>312</v>
      </c>
      <c r="I1276" s="8" t="s">
        <v>811</v>
      </c>
      <c r="J1276" s="8" t="s">
        <v>217</v>
      </c>
      <c r="K1276" s="49">
        <v>0</v>
      </c>
      <c r="L1276" s="8">
        <v>4</v>
      </c>
      <c r="N1276" s="43">
        <v>54.9</v>
      </c>
      <c r="O1276" s="49">
        <v>1</v>
      </c>
      <c r="P1276" s="8">
        <v>4</v>
      </c>
      <c r="R1276" s="43">
        <v>11.3</v>
      </c>
      <c r="S1276" t="s">
        <v>52</v>
      </c>
      <c r="U1276">
        <v>0</v>
      </c>
      <c r="V1276" s="8" t="s">
        <v>812</v>
      </c>
      <c r="W1276" s="8" t="s">
        <v>813</v>
      </c>
      <c r="X1276" s="46" t="s">
        <v>818</v>
      </c>
      <c r="Y1276" s="46" t="s">
        <v>819</v>
      </c>
      <c r="Z1276" s="46" t="s">
        <v>819</v>
      </c>
      <c r="AC1276" s="8" t="s">
        <v>828</v>
      </c>
    </row>
    <row r="1277" spans="1:29" x14ac:dyDescent="0.25">
      <c r="A1277"/>
      <c r="B1277"/>
    </row>
    <row r="1278" spans="1:29" x14ac:dyDescent="0.25">
      <c r="A1278" s="8">
        <v>80</v>
      </c>
      <c r="B1278" s="8" t="s">
        <v>798</v>
      </c>
      <c r="C1278" s="8">
        <v>2</v>
      </c>
      <c r="D1278" s="8">
        <v>1</v>
      </c>
      <c r="E1278" s="8" t="s">
        <v>213</v>
      </c>
      <c r="F1278" s="8" t="s">
        <v>809</v>
      </c>
      <c r="G1278" s="8" t="s">
        <v>810</v>
      </c>
      <c r="H1278" s="8" t="s">
        <v>312</v>
      </c>
      <c r="I1278" s="8" t="s">
        <v>811</v>
      </c>
      <c r="J1278" s="8" t="s">
        <v>53</v>
      </c>
      <c r="K1278" s="49">
        <v>0</v>
      </c>
      <c r="L1278" s="8">
        <v>2</v>
      </c>
      <c r="M1278" s="8"/>
      <c r="N1278" s="50">
        <v>37</v>
      </c>
      <c r="O1278" s="49">
        <v>1</v>
      </c>
      <c r="P1278" s="8">
        <v>2</v>
      </c>
      <c r="Q1278" s="8"/>
      <c r="R1278" s="50">
        <v>6.7</v>
      </c>
      <c r="S1278" s="8" t="s">
        <v>52</v>
      </c>
      <c r="T1278" s="8"/>
      <c r="U1278" s="8">
        <v>0</v>
      </c>
      <c r="V1278" s="8" t="s">
        <v>812</v>
      </c>
      <c r="W1278" s="8" t="s">
        <v>813</v>
      </c>
      <c r="X1278" s="46" t="s">
        <v>814</v>
      </c>
      <c r="Y1278" s="46" t="s">
        <v>815</v>
      </c>
      <c r="Z1278" s="46" t="s">
        <v>815</v>
      </c>
      <c r="AA1278" s="8"/>
      <c r="AC1278" s="8" t="s">
        <v>828</v>
      </c>
    </row>
    <row r="1279" spans="1:29" x14ac:dyDescent="0.25">
      <c r="A1279" s="8">
        <v>80</v>
      </c>
      <c r="B1279" s="8" t="s">
        <v>798</v>
      </c>
      <c r="C1279" s="8">
        <v>2</v>
      </c>
      <c r="D1279" s="8">
        <v>1</v>
      </c>
      <c r="E1279" s="8" t="s">
        <v>213</v>
      </c>
      <c r="F1279" s="8" t="s">
        <v>809</v>
      </c>
      <c r="G1279" s="8" t="s">
        <v>810</v>
      </c>
      <c r="H1279" s="8" t="s">
        <v>312</v>
      </c>
      <c r="I1279" s="8" t="s">
        <v>811</v>
      </c>
      <c r="J1279" s="8" t="s">
        <v>217</v>
      </c>
      <c r="K1279" s="49">
        <v>0</v>
      </c>
      <c r="L1279" s="8">
        <v>2</v>
      </c>
      <c r="N1279" s="50">
        <v>17</v>
      </c>
      <c r="O1279" s="49">
        <v>1</v>
      </c>
      <c r="P1279" s="8">
        <v>2</v>
      </c>
      <c r="R1279" s="43">
        <v>3.5</v>
      </c>
      <c r="S1279" s="8" t="s">
        <v>52</v>
      </c>
      <c r="T1279" s="8"/>
      <c r="U1279" s="8">
        <v>0</v>
      </c>
      <c r="V1279" s="8" t="s">
        <v>812</v>
      </c>
      <c r="W1279" s="8" t="s">
        <v>813</v>
      </c>
      <c r="X1279" s="46" t="s">
        <v>814</v>
      </c>
      <c r="Y1279" s="46" t="s">
        <v>815</v>
      </c>
      <c r="Z1279" s="46" t="s">
        <v>815</v>
      </c>
      <c r="AC1279" s="8" t="s">
        <v>828</v>
      </c>
    </row>
    <row r="1280" spans="1:29" x14ac:dyDescent="0.25">
      <c r="A1280" s="8">
        <v>80</v>
      </c>
      <c r="B1280" s="8" t="s">
        <v>798</v>
      </c>
      <c r="C1280" s="8">
        <v>2</v>
      </c>
      <c r="D1280" s="8">
        <v>1</v>
      </c>
      <c r="E1280" s="8" t="s">
        <v>213</v>
      </c>
      <c r="F1280" s="8" t="s">
        <v>809</v>
      </c>
      <c r="G1280" s="8" t="s">
        <v>810</v>
      </c>
      <c r="H1280" s="8" t="s">
        <v>312</v>
      </c>
      <c r="I1280" s="8" t="s">
        <v>811</v>
      </c>
      <c r="J1280" s="8" t="s">
        <v>53</v>
      </c>
      <c r="K1280" s="49">
        <v>0</v>
      </c>
      <c r="L1280" s="8">
        <v>3</v>
      </c>
      <c r="M1280" s="8"/>
      <c r="N1280" s="50">
        <v>11.3</v>
      </c>
      <c r="O1280" s="49">
        <v>1</v>
      </c>
      <c r="P1280" s="8">
        <v>3</v>
      </c>
      <c r="Q1280" s="8"/>
      <c r="R1280" s="50">
        <v>1.3</v>
      </c>
      <c r="S1280" s="8">
        <v>0.05</v>
      </c>
      <c r="T1280" s="8"/>
      <c r="U1280" s="8">
        <v>1</v>
      </c>
      <c r="V1280" s="8" t="s">
        <v>812</v>
      </c>
      <c r="W1280" s="8" t="s">
        <v>813</v>
      </c>
      <c r="X1280" s="46" t="s">
        <v>816</v>
      </c>
      <c r="Y1280" s="46" t="s">
        <v>817</v>
      </c>
      <c r="Z1280" s="46" t="s">
        <v>817</v>
      </c>
      <c r="AA1280" s="8"/>
      <c r="AC1280" s="8" t="s">
        <v>828</v>
      </c>
    </row>
    <row r="1281" spans="1:29" x14ac:dyDescent="0.25">
      <c r="A1281" s="8">
        <v>80</v>
      </c>
      <c r="B1281" s="8" t="s">
        <v>798</v>
      </c>
      <c r="C1281" s="8">
        <v>2</v>
      </c>
      <c r="D1281" s="8">
        <v>1</v>
      </c>
      <c r="E1281" s="8" t="s">
        <v>213</v>
      </c>
      <c r="F1281" s="8" t="s">
        <v>809</v>
      </c>
      <c r="G1281" s="8" t="s">
        <v>810</v>
      </c>
      <c r="H1281" s="8" t="s">
        <v>312</v>
      </c>
      <c r="I1281" s="8" t="s">
        <v>811</v>
      </c>
      <c r="J1281" s="8" t="s">
        <v>217</v>
      </c>
      <c r="K1281" s="49">
        <v>0</v>
      </c>
      <c r="L1281" s="8">
        <v>3</v>
      </c>
      <c r="N1281" s="50">
        <v>3.2</v>
      </c>
      <c r="O1281" s="49">
        <v>1</v>
      </c>
      <c r="P1281" s="8">
        <v>3</v>
      </c>
      <c r="R1281" s="50">
        <v>0.9</v>
      </c>
      <c r="S1281" s="8">
        <v>0.05</v>
      </c>
      <c r="T1281" s="8"/>
      <c r="U1281" s="8">
        <v>1</v>
      </c>
      <c r="V1281" s="8" t="s">
        <v>812</v>
      </c>
      <c r="W1281" s="8" t="s">
        <v>813</v>
      </c>
      <c r="X1281" s="46" t="s">
        <v>816</v>
      </c>
      <c r="Y1281" s="46" t="s">
        <v>817</v>
      </c>
      <c r="Z1281" s="46" t="s">
        <v>817</v>
      </c>
      <c r="AC1281" s="8" t="s">
        <v>828</v>
      </c>
    </row>
    <row r="1282" spans="1:29" x14ac:dyDescent="0.25">
      <c r="A1282" s="8">
        <v>80</v>
      </c>
      <c r="B1282" s="8" t="s">
        <v>798</v>
      </c>
      <c r="C1282" s="8">
        <v>2</v>
      </c>
      <c r="D1282" s="8">
        <v>1</v>
      </c>
      <c r="E1282" s="8" t="s">
        <v>213</v>
      </c>
      <c r="F1282" s="8" t="s">
        <v>809</v>
      </c>
      <c r="G1282" s="8" t="s">
        <v>810</v>
      </c>
      <c r="H1282" s="8" t="s">
        <v>312</v>
      </c>
      <c r="I1282" s="8" t="s">
        <v>811</v>
      </c>
      <c r="J1282" s="8" t="s">
        <v>53</v>
      </c>
      <c r="K1282" s="49">
        <v>0</v>
      </c>
      <c r="L1282" s="8">
        <v>4</v>
      </c>
      <c r="M1282" s="8"/>
      <c r="N1282" s="50">
        <v>723.7</v>
      </c>
      <c r="O1282" s="49">
        <v>1</v>
      </c>
      <c r="P1282" s="8">
        <v>4</v>
      </c>
      <c r="Q1282" s="8"/>
      <c r="R1282" s="50">
        <v>305.7</v>
      </c>
      <c r="S1282" s="8" t="s">
        <v>52</v>
      </c>
      <c r="T1282" s="8"/>
      <c r="U1282" s="8">
        <v>0</v>
      </c>
      <c r="V1282" s="8" t="s">
        <v>812</v>
      </c>
      <c r="W1282" s="8" t="s">
        <v>813</v>
      </c>
      <c r="X1282" s="46" t="s">
        <v>818</v>
      </c>
      <c r="Y1282" s="46" t="s">
        <v>819</v>
      </c>
      <c r="Z1282" s="46" t="s">
        <v>819</v>
      </c>
      <c r="AA1282" s="8"/>
      <c r="AC1282" s="8" t="s">
        <v>828</v>
      </c>
    </row>
    <row r="1283" spans="1:29" x14ac:dyDescent="0.25">
      <c r="A1283" s="8">
        <v>80</v>
      </c>
      <c r="B1283" s="8" t="s">
        <v>798</v>
      </c>
      <c r="C1283" s="8">
        <v>2</v>
      </c>
      <c r="D1283" s="8">
        <v>1</v>
      </c>
      <c r="E1283" s="8" t="s">
        <v>213</v>
      </c>
      <c r="F1283" s="8" t="s">
        <v>809</v>
      </c>
      <c r="G1283" s="8" t="s">
        <v>810</v>
      </c>
      <c r="H1283" s="8" t="s">
        <v>312</v>
      </c>
      <c r="I1283" s="8" t="s">
        <v>811</v>
      </c>
      <c r="J1283" s="8" t="s">
        <v>217</v>
      </c>
      <c r="K1283" s="49">
        <v>0</v>
      </c>
      <c r="L1283" s="8">
        <v>4</v>
      </c>
      <c r="N1283" s="50">
        <v>444.7</v>
      </c>
      <c r="O1283" s="49">
        <v>1</v>
      </c>
      <c r="P1283" s="8">
        <v>4</v>
      </c>
      <c r="R1283" s="50">
        <v>120</v>
      </c>
      <c r="S1283" s="8" t="s">
        <v>52</v>
      </c>
      <c r="T1283" s="8"/>
      <c r="U1283" s="8">
        <v>0</v>
      </c>
      <c r="V1283" s="8" t="s">
        <v>812</v>
      </c>
      <c r="W1283" s="8" t="s">
        <v>813</v>
      </c>
      <c r="X1283" s="46" t="s">
        <v>818</v>
      </c>
      <c r="Y1283" s="46" t="s">
        <v>819</v>
      </c>
      <c r="Z1283" s="46" t="s">
        <v>819</v>
      </c>
      <c r="AC1283" s="8" t="s">
        <v>828</v>
      </c>
    </row>
    <row r="1284" spans="1:29" x14ac:dyDescent="0.25">
      <c r="A1284"/>
      <c r="B1284"/>
      <c r="R1284" s="43"/>
      <c r="X1284" s="4"/>
      <c r="Y1284" s="4"/>
      <c r="Z1284" s="4"/>
    </row>
    <row r="1285" spans="1:29" x14ac:dyDescent="0.25">
      <c r="A1285" s="8">
        <v>80</v>
      </c>
      <c r="B1285" s="8" t="s">
        <v>798</v>
      </c>
      <c r="C1285" s="8">
        <v>2</v>
      </c>
      <c r="D1285">
        <v>1</v>
      </c>
      <c r="E1285" s="8" t="s">
        <v>213</v>
      </c>
      <c r="F1285" s="8" t="s">
        <v>809</v>
      </c>
      <c r="G1285" s="8" t="s">
        <v>820</v>
      </c>
      <c r="H1285" s="8" t="s">
        <v>312</v>
      </c>
      <c r="I1285" s="8" t="s">
        <v>811</v>
      </c>
      <c r="J1285" s="8" t="s">
        <v>53</v>
      </c>
      <c r="K1285" s="49">
        <v>0</v>
      </c>
      <c r="L1285" s="8">
        <v>2</v>
      </c>
      <c r="N1285" s="43">
        <v>44.3</v>
      </c>
      <c r="O1285" s="49">
        <v>1</v>
      </c>
      <c r="P1285" s="8">
        <v>2</v>
      </c>
      <c r="R1285" s="43">
        <v>16</v>
      </c>
      <c r="S1285" t="s">
        <v>52</v>
      </c>
      <c r="U1285">
        <v>0</v>
      </c>
      <c r="V1285" s="8" t="s">
        <v>812</v>
      </c>
      <c r="W1285" s="8" t="s">
        <v>813</v>
      </c>
      <c r="X1285" s="46" t="s">
        <v>814</v>
      </c>
      <c r="Y1285" s="46" t="s">
        <v>815</v>
      </c>
      <c r="Z1285" s="46" t="s">
        <v>815</v>
      </c>
      <c r="AC1285" s="8" t="s">
        <v>828</v>
      </c>
    </row>
    <row r="1286" spans="1:29" x14ac:dyDescent="0.25">
      <c r="A1286" s="8">
        <v>80</v>
      </c>
      <c r="B1286" s="8" t="s">
        <v>798</v>
      </c>
      <c r="C1286" s="8">
        <v>2</v>
      </c>
      <c r="D1286">
        <v>1</v>
      </c>
      <c r="E1286" s="8" t="s">
        <v>213</v>
      </c>
      <c r="F1286" s="8" t="s">
        <v>809</v>
      </c>
      <c r="G1286" s="8" t="s">
        <v>820</v>
      </c>
      <c r="H1286" s="8" t="s">
        <v>312</v>
      </c>
      <c r="I1286" s="8" t="s">
        <v>811</v>
      </c>
      <c r="J1286" s="8" t="s">
        <v>217</v>
      </c>
      <c r="K1286" s="49">
        <v>0</v>
      </c>
      <c r="L1286" s="8">
        <v>2</v>
      </c>
      <c r="N1286" s="43">
        <v>20.2</v>
      </c>
      <c r="O1286" s="49">
        <v>1</v>
      </c>
      <c r="P1286" s="8">
        <v>2</v>
      </c>
      <c r="R1286" s="43">
        <v>12.1</v>
      </c>
      <c r="S1286" t="s">
        <v>52</v>
      </c>
      <c r="U1286">
        <v>0</v>
      </c>
      <c r="V1286" s="8" t="s">
        <v>812</v>
      </c>
      <c r="W1286" s="8" t="s">
        <v>813</v>
      </c>
      <c r="X1286" s="46" t="s">
        <v>814</v>
      </c>
      <c r="Y1286" s="46" t="s">
        <v>815</v>
      </c>
      <c r="Z1286" s="46" t="s">
        <v>815</v>
      </c>
      <c r="AC1286" s="8" t="s">
        <v>828</v>
      </c>
    </row>
    <row r="1287" spans="1:29" x14ac:dyDescent="0.25">
      <c r="A1287" s="8">
        <v>80</v>
      </c>
      <c r="B1287" s="8" t="s">
        <v>798</v>
      </c>
      <c r="C1287" s="8">
        <v>2</v>
      </c>
      <c r="D1287">
        <v>1</v>
      </c>
      <c r="E1287" s="8" t="s">
        <v>213</v>
      </c>
      <c r="F1287" s="8" t="s">
        <v>809</v>
      </c>
      <c r="G1287" s="8" t="s">
        <v>820</v>
      </c>
      <c r="H1287" s="8" t="s">
        <v>312</v>
      </c>
      <c r="I1287" s="8" t="s">
        <v>811</v>
      </c>
      <c r="J1287" s="8" t="s">
        <v>53</v>
      </c>
      <c r="K1287" s="49">
        <v>0</v>
      </c>
      <c r="L1287" s="8">
        <v>3</v>
      </c>
      <c r="N1287" s="43">
        <v>19.7</v>
      </c>
      <c r="O1287" s="49">
        <v>1</v>
      </c>
      <c r="P1287" s="8">
        <v>3</v>
      </c>
      <c r="R1287" s="43">
        <v>3</v>
      </c>
      <c r="S1287" t="s">
        <v>52</v>
      </c>
      <c r="U1287">
        <v>0</v>
      </c>
      <c r="V1287" s="8" t="s">
        <v>812</v>
      </c>
      <c r="W1287" s="8" t="s">
        <v>813</v>
      </c>
      <c r="X1287" s="46" t="s">
        <v>816</v>
      </c>
      <c r="Y1287" s="46" t="s">
        <v>817</v>
      </c>
      <c r="Z1287" s="46" t="s">
        <v>817</v>
      </c>
      <c r="AC1287" s="8" t="s">
        <v>828</v>
      </c>
    </row>
    <row r="1288" spans="1:29" x14ac:dyDescent="0.25">
      <c r="A1288" s="8">
        <v>80</v>
      </c>
      <c r="B1288" s="8" t="s">
        <v>798</v>
      </c>
      <c r="C1288" s="8">
        <v>2</v>
      </c>
      <c r="D1288">
        <v>1</v>
      </c>
      <c r="E1288" s="8" t="s">
        <v>213</v>
      </c>
      <c r="F1288" s="8" t="s">
        <v>809</v>
      </c>
      <c r="G1288" s="8" t="s">
        <v>820</v>
      </c>
      <c r="H1288" s="8" t="s">
        <v>312</v>
      </c>
      <c r="I1288" s="8" t="s">
        <v>811</v>
      </c>
      <c r="J1288" s="8" t="s">
        <v>217</v>
      </c>
      <c r="K1288" s="49">
        <v>0</v>
      </c>
      <c r="L1288" s="8">
        <v>3</v>
      </c>
      <c r="N1288" s="43">
        <v>8.8000000000000007</v>
      </c>
      <c r="O1288" s="49">
        <v>1</v>
      </c>
      <c r="P1288" s="8">
        <v>3</v>
      </c>
      <c r="R1288" s="43">
        <v>1.2</v>
      </c>
      <c r="S1288" t="s">
        <v>52</v>
      </c>
      <c r="U1288">
        <v>0</v>
      </c>
      <c r="V1288" s="8" t="s">
        <v>812</v>
      </c>
      <c r="W1288" s="8" t="s">
        <v>813</v>
      </c>
      <c r="X1288" s="46" t="s">
        <v>816</v>
      </c>
      <c r="Y1288" s="46" t="s">
        <v>817</v>
      </c>
      <c r="Z1288" s="46" t="s">
        <v>817</v>
      </c>
      <c r="AC1288" s="8" t="s">
        <v>828</v>
      </c>
    </row>
    <row r="1289" spans="1:29" x14ac:dyDescent="0.25">
      <c r="A1289" s="8">
        <v>80</v>
      </c>
      <c r="B1289" s="8" t="s">
        <v>798</v>
      </c>
      <c r="C1289" s="8">
        <v>2</v>
      </c>
      <c r="D1289">
        <v>1</v>
      </c>
      <c r="E1289" s="8" t="s">
        <v>213</v>
      </c>
      <c r="F1289" s="8" t="s">
        <v>809</v>
      </c>
      <c r="G1289" s="8" t="s">
        <v>820</v>
      </c>
      <c r="H1289" s="8" t="s">
        <v>312</v>
      </c>
      <c r="I1289" s="8" t="s">
        <v>811</v>
      </c>
      <c r="J1289" s="8" t="s">
        <v>53</v>
      </c>
      <c r="K1289" s="49">
        <v>0</v>
      </c>
      <c r="L1289" s="8">
        <v>4</v>
      </c>
      <c r="N1289" s="43">
        <v>803.7</v>
      </c>
      <c r="O1289" s="49">
        <v>1</v>
      </c>
      <c r="P1289" s="8">
        <v>4</v>
      </c>
      <c r="R1289" s="43">
        <v>360.7</v>
      </c>
      <c r="S1289" t="s">
        <v>52</v>
      </c>
      <c r="U1289">
        <v>0</v>
      </c>
      <c r="V1289" s="8" t="s">
        <v>812</v>
      </c>
      <c r="W1289" s="8" t="s">
        <v>813</v>
      </c>
      <c r="X1289" s="46" t="s">
        <v>818</v>
      </c>
      <c r="Y1289" s="46" t="s">
        <v>819</v>
      </c>
      <c r="Z1289" s="46" t="s">
        <v>819</v>
      </c>
      <c r="AC1289" s="8" t="s">
        <v>828</v>
      </c>
    </row>
    <row r="1290" spans="1:29" x14ac:dyDescent="0.25">
      <c r="A1290" s="8">
        <v>80</v>
      </c>
      <c r="B1290" s="8" t="s">
        <v>798</v>
      </c>
      <c r="C1290" s="8">
        <v>2</v>
      </c>
      <c r="D1290">
        <v>1</v>
      </c>
      <c r="E1290" s="8" t="s">
        <v>213</v>
      </c>
      <c r="F1290" s="8" t="s">
        <v>809</v>
      </c>
      <c r="G1290" s="8" t="s">
        <v>820</v>
      </c>
      <c r="H1290" s="8" t="s">
        <v>312</v>
      </c>
      <c r="I1290" s="8" t="s">
        <v>811</v>
      </c>
      <c r="J1290" s="8" t="s">
        <v>217</v>
      </c>
      <c r="K1290" s="49">
        <v>0</v>
      </c>
      <c r="L1290" s="8">
        <v>4</v>
      </c>
      <c r="N1290" s="43">
        <v>501.8</v>
      </c>
      <c r="O1290" s="49">
        <v>1</v>
      </c>
      <c r="P1290" s="8">
        <v>4</v>
      </c>
      <c r="R1290" s="43">
        <v>157.5</v>
      </c>
      <c r="S1290" t="s">
        <v>52</v>
      </c>
      <c r="U1290">
        <v>0</v>
      </c>
      <c r="V1290" s="8" t="s">
        <v>812</v>
      </c>
      <c r="W1290" s="8" t="s">
        <v>813</v>
      </c>
      <c r="X1290" s="46" t="s">
        <v>818</v>
      </c>
      <c r="Y1290" s="46" t="s">
        <v>819</v>
      </c>
      <c r="Z1290" s="46" t="s">
        <v>819</v>
      </c>
      <c r="AC1290" s="8" t="s">
        <v>828</v>
      </c>
    </row>
    <row r="1291" spans="1:29" x14ac:dyDescent="0.25">
      <c r="A1291"/>
      <c r="B1291"/>
      <c r="C1291" s="8"/>
    </row>
    <row r="1292" spans="1:29" x14ac:dyDescent="0.25">
      <c r="A1292" s="8">
        <v>80</v>
      </c>
      <c r="B1292" s="8" t="s">
        <v>798</v>
      </c>
      <c r="C1292" s="8">
        <v>1</v>
      </c>
      <c r="D1292" s="8">
        <v>2</v>
      </c>
      <c r="E1292" s="8" t="s">
        <v>213</v>
      </c>
      <c r="F1292" s="8" t="s">
        <v>809</v>
      </c>
      <c r="G1292" s="8" t="s">
        <v>810</v>
      </c>
      <c r="H1292" s="8" t="s">
        <v>312</v>
      </c>
      <c r="I1292" s="8" t="s">
        <v>811</v>
      </c>
      <c r="J1292" s="8" t="s">
        <v>53</v>
      </c>
      <c r="K1292" s="49">
        <v>0</v>
      </c>
      <c r="L1292" s="8">
        <v>2</v>
      </c>
      <c r="M1292" s="8"/>
      <c r="N1292" s="50">
        <v>19.5</v>
      </c>
      <c r="O1292" s="49">
        <v>1</v>
      </c>
      <c r="P1292" s="8">
        <v>2</v>
      </c>
      <c r="Q1292" s="8"/>
      <c r="R1292" s="50">
        <v>13.8</v>
      </c>
      <c r="S1292" s="8" t="s">
        <v>52</v>
      </c>
      <c r="T1292" s="8"/>
      <c r="U1292" s="8">
        <v>0</v>
      </c>
      <c r="V1292" s="8" t="s">
        <v>812</v>
      </c>
      <c r="W1292" s="8" t="s">
        <v>813</v>
      </c>
      <c r="X1292" s="46" t="s">
        <v>814</v>
      </c>
      <c r="Y1292" s="46" t="s">
        <v>815</v>
      </c>
      <c r="Z1292" s="46" t="s">
        <v>815</v>
      </c>
      <c r="AA1292" s="8"/>
      <c r="AB1292" s="8"/>
      <c r="AC1292" s="8" t="s">
        <v>828</v>
      </c>
    </row>
    <row r="1293" spans="1:29" x14ac:dyDescent="0.25">
      <c r="A1293" s="8">
        <v>80</v>
      </c>
      <c r="B1293" s="8" t="s">
        <v>798</v>
      </c>
      <c r="C1293" s="8">
        <v>1</v>
      </c>
      <c r="D1293" s="8">
        <v>2</v>
      </c>
      <c r="E1293" s="8" t="s">
        <v>213</v>
      </c>
      <c r="F1293" s="8" t="s">
        <v>809</v>
      </c>
      <c r="G1293" s="8" t="s">
        <v>810</v>
      </c>
      <c r="H1293" s="8" t="s">
        <v>312</v>
      </c>
      <c r="I1293" s="8" t="s">
        <v>811</v>
      </c>
      <c r="J1293" s="8" t="s">
        <v>217</v>
      </c>
      <c r="K1293" s="49">
        <v>0</v>
      </c>
      <c r="L1293" s="8">
        <v>2</v>
      </c>
      <c r="N1293" s="50">
        <v>11.9</v>
      </c>
      <c r="O1293" s="49">
        <v>1</v>
      </c>
      <c r="P1293" s="8">
        <v>2</v>
      </c>
      <c r="R1293" s="43">
        <v>6.5</v>
      </c>
      <c r="S1293" s="8" t="s">
        <v>52</v>
      </c>
      <c r="T1293" s="8"/>
      <c r="U1293" s="8">
        <v>0</v>
      </c>
      <c r="V1293" s="8" t="s">
        <v>812</v>
      </c>
      <c r="W1293" s="8" t="s">
        <v>813</v>
      </c>
      <c r="X1293" s="46" t="s">
        <v>814</v>
      </c>
      <c r="Y1293" s="46" t="s">
        <v>815</v>
      </c>
      <c r="Z1293" s="46" t="s">
        <v>815</v>
      </c>
      <c r="AC1293" s="8" t="s">
        <v>828</v>
      </c>
    </row>
    <row r="1294" spans="1:29" x14ac:dyDescent="0.25">
      <c r="A1294" s="8">
        <v>80</v>
      </c>
      <c r="B1294" s="8" t="s">
        <v>798</v>
      </c>
      <c r="C1294" s="8">
        <v>1</v>
      </c>
      <c r="D1294" s="8">
        <v>2</v>
      </c>
      <c r="E1294" s="8" t="s">
        <v>213</v>
      </c>
      <c r="F1294" s="8" t="s">
        <v>809</v>
      </c>
      <c r="G1294" s="8" t="s">
        <v>810</v>
      </c>
      <c r="H1294" s="8" t="s">
        <v>312</v>
      </c>
      <c r="I1294" s="8" t="s">
        <v>811</v>
      </c>
      <c r="J1294" s="8" t="s">
        <v>53</v>
      </c>
      <c r="K1294" s="49">
        <v>0</v>
      </c>
      <c r="L1294" s="8">
        <v>3</v>
      </c>
      <c r="M1294" s="8"/>
      <c r="N1294" s="50">
        <v>4</v>
      </c>
      <c r="O1294" s="49">
        <v>1</v>
      </c>
      <c r="P1294" s="8">
        <v>3</v>
      </c>
      <c r="Q1294" s="8"/>
      <c r="R1294" s="50">
        <v>3</v>
      </c>
      <c r="S1294" s="8" t="s">
        <v>52</v>
      </c>
      <c r="T1294" s="8"/>
      <c r="U1294" s="8">
        <v>0</v>
      </c>
      <c r="V1294" s="8" t="s">
        <v>812</v>
      </c>
      <c r="W1294" s="8" t="s">
        <v>813</v>
      </c>
      <c r="X1294" s="46" t="s">
        <v>816</v>
      </c>
      <c r="Y1294" s="46" t="s">
        <v>817</v>
      </c>
      <c r="Z1294" s="46" t="s">
        <v>817</v>
      </c>
      <c r="AA1294" s="8"/>
      <c r="AB1294" s="8"/>
      <c r="AC1294" s="8" t="s">
        <v>828</v>
      </c>
    </row>
    <row r="1295" spans="1:29" x14ac:dyDescent="0.25">
      <c r="A1295" s="8">
        <v>80</v>
      </c>
      <c r="B1295" s="8" t="s">
        <v>798</v>
      </c>
      <c r="C1295" s="8">
        <v>1</v>
      </c>
      <c r="D1295" s="8">
        <v>2</v>
      </c>
      <c r="E1295" s="8" t="s">
        <v>213</v>
      </c>
      <c r="F1295" s="8" t="s">
        <v>809</v>
      </c>
      <c r="G1295" s="8" t="s">
        <v>810</v>
      </c>
      <c r="H1295" s="8" t="s">
        <v>312</v>
      </c>
      <c r="I1295" s="8" t="s">
        <v>811</v>
      </c>
      <c r="J1295" s="8" t="s">
        <v>217</v>
      </c>
      <c r="K1295" s="49">
        <v>0</v>
      </c>
      <c r="L1295" s="8">
        <v>3</v>
      </c>
      <c r="N1295" s="50">
        <v>3.3</v>
      </c>
      <c r="O1295" s="49">
        <v>1</v>
      </c>
      <c r="P1295" s="8">
        <v>3</v>
      </c>
      <c r="R1295" s="50">
        <v>0.4</v>
      </c>
      <c r="S1295" s="8" t="s">
        <v>52</v>
      </c>
      <c r="T1295" s="8"/>
      <c r="U1295" s="8">
        <v>0</v>
      </c>
      <c r="V1295" s="8" t="s">
        <v>812</v>
      </c>
      <c r="W1295" s="8" t="s">
        <v>813</v>
      </c>
      <c r="X1295" s="46" t="s">
        <v>816</v>
      </c>
      <c r="Y1295" s="46" t="s">
        <v>817</v>
      </c>
      <c r="Z1295" s="46" t="s">
        <v>817</v>
      </c>
      <c r="AC1295" s="8" t="s">
        <v>828</v>
      </c>
    </row>
    <row r="1296" spans="1:29" x14ac:dyDescent="0.25">
      <c r="A1296" s="8">
        <v>80</v>
      </c>
      <c r="B1296" s="8" t="s">
        <v>798</v>
      </c>
      <c r="C1296" s="8">
        <v>1</v>
      </c>
      <c r="D1296" s="8">
        <v>2</v>
      </c>
      <c r="E1296" s="8" t="s">
        <v>213</v>
      </c>
      <c r="F1296" s="8" t="s">
        <v>809</v>
      </c>
      <c r="G1296" s="8" t="s">
        <v>810</v>
      </c>
      <c r="H1296" s="8" t="s">
        <v>312</v>
      </c>
      <c r="I1296" s="8" t="s">
        <v>811</v>
      </c>
      <c r="J1296" s="8" t="s">
        <v>53</v>
      </c>
      <c r="K1296" s="49">
        <v>0</v>
      </c>
      <c r="L1296" s="8">
        <v>4</v>
      </c>
      <c r="M1296" s="8"/>
      <c r="N1296" s="50">
        <v>169</v>
      </c>
      <c r="O1296" s="49">
        <v>1</v>
      </c>
      <c r="P1296" s="8">
        <v>4</v>
      </c>
      <c r="Q1296" s="8"/>
      <c r="R1296" s="50">
        <v>115.8</v>
      </c>
      <c r="S1296" s="8" t="s">
        <v>52</v>
      </c>
      <c r="T1296" s="8"/>
      <c r="U1296" s="8">
        <v>0</v>
      </c>
      <c r="V1296" s="8" t="s">
        <v>812</v>
      </c>
      <c r="W1296" s="8" t="s">
        <v>813</v>
      </c>
      <c r="X1296" s="46" t="s">
        <v>818</v>
      </c>
      <c r="Y1296" s="46" t="s">
        <v>819</v>
      </c>
      <c r="Z1296" s="46" t="s">
        <v>819</v>
      </c>
      <c r="AA1296" s="8"/>
      <c r="AB1296" s="8"/>
      <c r="AC1296" s="8" t="s">
        <v>828</v>
      </c>
    </row>
    <row r="1297" spans="1:29" x14ac:dyDescent="0.25">
      <c r="A1297" s="8">
        <v>80</v>
      </c>
      <c r="B1297" s="8" t="s">
        <v>798</v>
      </c>
      <c r="C1297" s="8">
        <v>1</v>
      </c>
      <c r="D1297" s="8">
        <v>2</v>
      </c>
      <c r="E1297" s="8" t="s">
        <v>213</v>
      </c>
      <c r="F1297" s="8" t="s">
        <v>809</v>
      </c>
      <c r="G1297" s="8" t="s">
        <v>810</v>
      </c>
      <c r="H1297" s="8" t="s">
        <v>312</v>
      </c>
      <c r="I1297" s="8" t="s">
        <v>811</v>
      </c>
      <c r="J1297" s="8" t="s">
        <v>217</v>
      </c>
      <c r="K1297" s="49">
        <v>0</v>
      </c>
      <c r="L1297" s="8">
        <v>4</v>
      </c>
      <c r="N1297" s="50">
        <v>14.5</v>
      </c>
      <c r="O1297" s="49">
        <v>1</v>
      </c>
      <c r="P1297" s="8">
        <v>4</v>
      </c>
      <c r="R1297" s="50">
        <v>66.8</v>
      </c>
      <c r="S1297" s="8" t="s">
        <v>52</v>
      </c>
      <c r="T1297" s="8"/>
      <c r="U1297" s="8">
        <v>0</v>
      </c>
      <c r="V1297" s="8" t="s">
        <v>812</v>
      </c>
      <c r="W1297" s="8" t="s">
        <v>813</v>
      </c>
      <c r="X1297" s="46" t="s">
        <v>818</v>
      </c>
      <c r="Y1297" s="46" t="s">
        <v>819</v>
      </c>
      <c r="Z1297" s="46" t="s">
        <v>819</v>
      </c>
      <c r="AC1297" s="8" t="s">
        <v>828</v>
      </c>
    </row>
    <row r="1298" spans="1:29" x14ac:dyDescent="0.25">
      <c r="A1298"/>
      <c r="B1298"/>
      <c r="R1298" s="43"/>
      <c r="X1298" s="4"/>
      <c r="Y1298" s="4"/>
      <c r="Z1298" s="4"/>
    </row>
    <row r="1299" spans="1:29" x14ac:dyDescent="0.25">
      <c r="A1299" s="8">
        <v>80</v>
      </c>
      <c r="B1299" s="8" t="s">
        <v>798</v>
      </c>
      <c r="C1299" s="8">
        <v>1</v>
      </c>
      <c r="D1299" s="8">
        <v>2</v>
      </c>
      <c r="E1299" s="8" t="s">
        <v>213</v>
      </c>
      <c r="F1299" s="8" t="s">
        <v>809</v>
      </c>
      <c r="G1299" s="8" t="s">
        <v>820</v>
      </c>
      <c r="H1299" s="8" t="s">
        <v>312</v>
      </c>
      <c r="I1299" s="8" t="s">
        <v>811</v>
      </c>
      <c r="J1299" s="8" t="s">
        <v>53</v>
      </c>
      <c r="K1299" s="49">
        <v>0</v>
      </c>
      <c r="L1299" s="8">
        <v>2</v>
      </c>
      <c r="N1299" s="43">
        <v>3.5</v>
      </c>
      <c r="O1299" s="49">
        <v>1</v>
      </c>
      <c r="P1299" s="8">
        <v>2</v>
      </c>
      <c r="R1299" s="43">
        <v>2.2999999999999998</v>
      </c>
      <c r="S1299" t="s">
        <v>52</v>
      </c>
      <c r="U1299" s="8">
        <v>0</v>
      </c>
      <c r="V1299" s="8" t="s">
        <v>812</v>
      </c>
      <c r="W1299" s="8" t="s">
        <v>813</v>
      </c>
      <c r="X1299" s="46" t="s">
        <v>814</v>
      </c>
      <c r="Y1299" s="46" t="s">
        <v>815</v>
      </c>
      <c r="Z1299" s="46" t="s">
        <v>815</v>
      </c>
      <c r="AC1299" s="8" t="s">
        <v>828</v>
      </c>
    </row>
    <row r="1300" spans="1:29" x14ac:dyDescent="0.25">
      <c r="A1300" s="8">
        <v>80</v>
      </c>
      <c r="B1300" s="8" t="s">
        <v>798</v>
      </c>
      <c r="C1300" s="8">
        <v>1</v>
      </c>
      <c r="D1300" s="8">
        <v>2</v>
      </c>
      <c r="E1300" s="8" t="s">
        <v>213</v>
      </c>
      <c r="F1300" s="8" t="s">
        <v>809</v>
      </c>
      <c r="G1300" s="8" t="s">
        <v>820</v>
      </c>
      <c r="H1300" s="8" t="s">
        <v>312</v>
      </c>
      <c r="I1300" s="8" t="s">
        <v>811</v>
      </c>
      <c r="J1300" s="8" t="s">
        <v>217</v>
      </c>
      <c r="K1300" s="49">
        <v>0</v>
      </c>
      <c r="L1300" s="8">
        <v>2</v>
      </c>
      <c r="N1300" s="43">
        <v>1.9</v>
      </c>
      <c r="O1300" s="49">
        <v>1</v>
      </c>
      <c r="P1300" s="8">
        <v>2</v>
      </c>
      <c r="R1300" s="43">
        <v>0.9</v>
      </c>
      <c r="S1300" t="s">
        <v>52</v>
      </c>
      <c r="U1300" s="8">
        <v>0</v>
      </c>
      <c r="V1300" s="8" t="s">
        <v>812</v>
      </c>
      <c r="W1300" s="8" t="s">
        <v>813</v>
      </c>
      <c r="X1300" s="46" t="s">
        <v>814</v>
      </c>
      <c r="Y1300" s="46" t="s">
        <v>815</v>
      </c>
      <c r="Z1300" s="46" t="s">
        <v>815</v>
      </c>
      <c r="AC1300" s="8" t="s">
        <v>828</v>
      </c>
    </row>
    <row r="1301" spans="1:29" x14ac:dyDescent="0.25">
      <c r="A1301" s="8">
        <v>80</v>
      </c>
      <c r="B1301" s="8" t="s">
        <v>798</v>
      </c>
      <c r="C1301" s="8">
        <v>1</v>
      </c>
      <c r="D1301" s="8">
        <v>2</v>
      </c>
      <c r="E1301" s="8" t="s">
        <v>213</v>
      </c>
      <c r="F1301" s="8" t="s">
        <v>809</v>
      </c>
      <c r="G1301" s="8" t="s">
        <v>820</v>
      </c>
      <c r="H1301" s="8" t="s">
        <v>312</v>
      </c>
      <c r="I1301" s="8" t="s">
        <v>811</v>
      </c>
      <c r="J1301" s="8" t="s">
        <v>53</v>
      </c>
      <c r="K1301" s="49">
        <v>0</v>
      </c>
      <c r="L1301" s="8">
        <v>3</v>
      </c>
      <c r="N1301" s="43">
        <v>1.5</v>
      </c>
      <c r="O1301" s="49">
        <v>1</v>
      </c>
      <c r="P1301" s="8">
        <v>3</v>
      </c>
      <c r="R1301" s="43">
        <v>0</v>
      </c>
      <c r="S1301" t="s">
        <v>52</v>
      </c>
      <c r="U1301" s="8">
        <v>0</v>
      </c>
      <c r="V1301" s="8" t="s">
        <v>812</v>
      </c>
      <c r="W1301" s="8" t="s">
        <v>813</v>
      </c>
      <c r="X1301" s="46" t="s">
        <v>816</v>
      </c>
      <c r="Y1301" s="46" t="s">
        <v>817</v>
      </c>
      <c r="Z1301" s="46" t="s">
        <v>817</v>
      </c>
      <c r="AC1301" s="8" t="s">
        <v>828</v>
      </c>
    </row>
    <row r="1302" spans="1:29" x14ac:dyDescent="0.25">
      <c r="A1302" s="8">
        <v>80</v>
      </c>
      <c r="B1302" s="8" t="s">
        <v>798</v>
      </c>
      <c r="C1302" s="8">
        <v>1</v>
      </c>
      <c r="D1302" s="8">
        <v>2</v>
      </c>
      <c r="E1302" s="8" t="s">
        <v>213</v>
      </c>
      <c r="F1302" s="8" t="s">
        <v>809</v>
      </c>
      <c r="G1302" s="8" t="s">
        <v>820</v>
      </c>
      <c r="H1302" s="8" t="s">
        <v>312</v>
      </c>
      <c r="I1302" s="8" t="s">
        <v>811</v>
      </c>
      <c r="J1302" s="8" t="s">
        <v>217</v>
      </c>
      <c r="K1302" s="49">
        <v>0</v>
      </c>
      <c r="L1302" s="8">
        <v>3</v>
      </c>
      <c r="N1302" s="43">
        <v>1.2</v>
      </c>
      <c r="O1302" s="49">
        <v>1</v>
      </c>
      <c r="P1302" s="8">
        <v>3</v>
      </c>
      <c r="R1302" s="43">
        <v>0</v>
      </c>
      <c r="S1302" t="s">
        <v>52</v>
      </c>
      <c r="U1302" s="8">
        <v>0</v>
      </c>
      <c r="V1302" s="8" t="s">
        <v>812</v>
      </c>
      <c r="W1302" s="8" t="s">
        <v>813</v>
      </c>
      <c r="X1302" s="46" t="s">
        <v>816</v>
      </c>
      <c r="Y1302" s="46" t="s">
        <v>817</v>
      </c>
      <c r="Z1302" s="46" t="s">
        <v>817</v>
      </c>
      <c r="AC1302" s="8" t="s">
        <v>828</v>
      </c>
    </row>
    <row r="1303" spans="1:29" x14ac:dyDescent="0.25">
      <c r="A1303" s="8">
        <v>80</v>
      </c>
      <c r="B1303" s="8" t="s">
        <v>798</v>
      </c>
      <c r="C1303" s="8">
        <v>1</v>
      </c>
      <c r="D1303" s="8">
        <v>2</v>
      </c>
      <c r="E1303" s="8" t="s">
        <v>213</v>
      </c>
      <c r="F1303" s="8" t="s">
        <v>809</v>
      </c>
      <c r="G1303" s="8" t="s">
        <v>820</v>
      </c>
      <c r="H1303" s="8" t="s">
        <v>312</v>
      </c>
      <c r="I1303" s="8" t="s">
        <v>811</v>
      </c>
      <c r="J1303" s="8" t="s">
        <v>53</v>
      </c>
      <c r="K1303" s="49">
        <v>0</v>
      </c>
      <c r="L1303" s="8">
        <v>4</v>
      </c>
      <c r="N1303" s="43">
        <v>26</v>
      </c>
      <c r="O1303" s="49">
        <v>1</v>
      </c>
      <c r="P1303" s="8">
        <v>4</v>
      </c>
      <c r="R1303" s="43">
        <v>16</v>
      </c>
      <c r="S1303" t="s">
        <v>52</v>
      </c>
      <c r="U1303" s="8">
        <v>0</v>
      </c>
      <c r="V1303" s="8" t="s">
        <v>812</v>
      </c>
      <c r="W1303" s="8" t="s">
        <v>813</v>
      </c>
      <c r="X1303" s="46" t="s">
        <v>818</v>
      </c>
      <c r="Y1303" s="46" t="s">
        <v>819</v>
      </c>
      <c r="Z1303" s="46" t="s">
        <v>819</v>
      </c>
      <c r="AC1303" s="8" t="s">
        <v>828</v>
      </c>
    </row>
    <row r="1304" spans="1:29" x14ac:dyDescent="0.25">
      <c r="A1304" s="8">
        <v>80</v>
      </c>
      <c r="B1304" s="8" t="s">
        <v>798</v>
      </c>
      <c r="C1304" s="8">
        <v>1</v>
      </c>
      <c r="D1304" s="8">
        <v>2</v>
      </c>
      <c r="E1304" s="8" t="s">
        <v>213</v>
      </c>
      <c r="F1304" s="8" t="s">
        <v>809</v>
      </c>
      <c r="G1304" s="8" t="s">
        <v>820</v>
      </c>
      <c r="H1304" s="8" t="s">
        <v>312</v>
      </c>
      <c r="I1304" s="8" t="s">
        <v>811</v>
      </c>
      <c r="J1304" s="8" t="s">
        <v>217</v>
      </c>
      <c r="K1304" s="49">
        <v>0</v>
      </c>
      <c r="L1304" s="8">
        <v>4</v>
      </c>
      <c r="N1304" s="43">
        <v>3.8</v>
      </c>
      <c r="O1304" s="49">
        <v>1</v>
      </c>
      <c r="P1304" s="8">
        <v>4</v>
      </c>
      <c r="R1304" s="43">
        <v>10.7</v>
      </c>
      <c r="S1304" t="s">
        <v>52</v>
      </c>
      <c r="U1304" s="8">
        <v>0</v>
      </c>
      <c r="V1304" s="8" t="s">
        <v>812</v>
      </c>
      <c r="W1304" s="8" t="s">
        <v>813</v>
      </c>
      <c r="X1304" s="46" t="s">
        <v>818</v>
      </c>
      <c r="Y1304" s="46" t="s">
        <v>819</v>
      </c>
      <c r="Z1304" s="46" t="s">
        <v>819</v>
      </c>
      <c r="AC1304" s="8" t="s">
        <v>828</v>
      </c>
    </row>
    <row r="1305" spans="1:29" x14ac:dyDescent="0.25">
      <c r="A1305"/>
      <c r="B1305"/>
    </row>
    <row r="1306" spans="1:29" x14ac:dyDescent="0.25">
      <c r="A1306" s="8">
        <v>80</v>
      </c>
      <c r="B1306" s="8" t="s">
        <v>798</v>
      </c>
      <c r="C1306" s="8">
        <v>2</v>
      </c>
      <c r="D1306" s="8">
        <v>2</v>
      </c>
      <c r="E1306" s="8" t="s">
        <v>213</v>
      </c>
      <c r="F1306" s="8" t="s">
        <v>809</v>
      </c>
      <c r="G1306" s="8" t="s">
        <v>810</v>
      </c>
      <c r="H1306" s="8" t="s">
        <v>312</v>
      </c>
      <c r="I1306" s="8" t="s">
        <v>811</v>
      </c>
      <c r="J1306" s="8" t="s">
        <v>53</v>
      </c>
      <c r="K1306" s="49">
        <v>0</v>
      </c>
      <c r="L1306" s="8">
        <v>2</v>
      </c>
      <c r="M1306" s="8"/>
      <c r="N1306" s="50">
        <v>81.7</v>
      </c>
      <c r="O1306" s="49">
        <v>1</v>
      </c>
      <c r="P1306" s="8">
        <v>2</v>
      </c>
      <c r="Q1306" s="8"/>
      <c r="R1306" s="50">
        <v>17.7</v>
      </c>
      <c r="S1306" s="8" t="s">
        <v>52</v>
      </c>
      <c r="T1306" s="8"/>
      <c r="U1306" s="8">
        <v>0</v>
      </c>
      <c r="V1306" s="8" t="s">
        <v>812</v>
      </c>
      <c r="W1306" s="8" t="s">
        <v>813</v>
      </c>
      <c r="X1306" s="46" t="s">
        <v>814</v>
      </c>
      <c r="Y1306" s="46" t="s">
        <v>815</v>
      </c>
      <c r="Z1306" s="46" t="s">
        <v>815</v>
      </c>
      <c r="AA1306" s="8"/>
      <c r="AC1306" s="8" t="s">
        <v>828</v>
      </c>
    </row>
    <row r="1307" spans="1:29" x14ac:dyDescent="0.25">
      <c r="A1307" s="8">
        <v>80</v>
      </c>
      <c r="B1307" s="8" t="s">
        <v>798</v>
      </c>
      <c r="C1307" s="8">
        <v>2</v>
      </c>
      <c r="D1307" s="8">
        <v>2</v>
      </c>
      <c r="E1307" s="8" t="s">
        <v>213</v>
      </c>
      <c r="F1307" s="8" t="s">
        <v>809</v>
      </c>
      <c r="G1307" s="8" t="s">
        <v>810</v>
      </c>
      <c r="H1307" s="8" t="s">
        <v>312</v>
      </c>
      <c r="I1307" s="8" t="s">
        <v>811</v>
      </c>
      <c r="J1307" s="8" t="s">
        <v>217</v>
      </c>
      <c r="K1307" s="49">
        <v>0</v>
      </c>
      <c r="L1307" s="8">
        <v>2</v>
      </c>
      <c r="N1307" s="50">
        <v>25.3</v>
      </c>
      <c r="O1307" s="49">
        <v>1</v>
      </c>
      <c r="P1307" s="8">
        <v>2</v>
      </c>
      <c r="R1307" s="43">
        <v>2.2999999999999998</v>
      </c>
      <c r="S1307" s="8" t="s">
        <v>52</v>
      </c>
      <c r="T1307" s="8"/>
      <c r="U1307" s="8">
        <v>0</v>
      </c>
      <c r="V1307" s="8" t="s">
        <v>812</v>
      </c>
      <c r="W1307" s="8" t="s">
        <v>813</v>
      </c>
      <c r="X1307" s="46" t="s">
        <v>814</v>
      </c>
      <c r="Y1307" s="46" t="s">
        <v>815</v>
      </c>
      <c r="Z1307" s="46" t="s">
        <v>815</v>
      </c>
      <c r="AC1307" s="8" t="s">
        <v>828</v>
      </c>
    </row>
    <row r="1308" spans="1:29" x14ac:dyDescent="0.25">
      <c r="A1308" s="8">
        <v>80</v>
      </c>
      <c r="B1308" s="8" t="s">
        <v>798</v>
      </c>
      <c r="C1308" s="8">
        <v>2</v>
      </c>
      <c r="D1308" s="8">
        <v>2</v>
      </c>
      <c r="E1308" s="8" t="s">
        <v>213</v>
      </c>
      <c r="F1308" s="8" t="s">
        <v>809</v>
      </c>
      <c r="G1308" s="8" t="s">
        <v>810</v>
      </c>
      <c r="H1308" s="8" t="s">
        <v>312</v>
      </c>
      <c r="I1308" s="8" t="s">
        <v>811</v>
      </c>
      <c r="J1308" s="8" t="s">
        <v>53</v>
      </c>
      <c r="K1308" s="49">
        <v>0</v>
      </c>
      <c r="L1308" s="8">
        <v>3</v>
      </c>
      <c r="M1308" s="8"/>
      <c r="N1308" s="50">
        <v>31.3</v>
      </c>
      <c r="O1308" s="49">
        <v>1</v>
      </c>
      <c r="P1308" s="8">
        <v>3</v>
      </c>
      <c r="Q1308" s="8"/>
      <c r="R1308" s="50">
        <v>18</v>
      </c>
      <c r="S1308" s="8" t="s">
        <v>52</v>
      </c>
      <c r="T1308" s="8"/>
      <c r="U1308" s="8">
        <v>0</v>
      </c>
      <c r="V1308" s="8" t="s">
        <v>812</v>
      </c>
      <c r="W1308" s="8" t="s">
        <v>813</v>
      </c>
      <c r="X1308" s="46" t="s">
        <v>816</v>
      </c>
      <c r="Y1308" s="46" t="s">
        <v>817</v>
      </c>
      <c r="Z1308" s="46" t="s">
        <v>817</v>
      </c>
      <c r="AA1308" s="8"/>
      <c r="AC1308" s="8" t="s">
        <v>828</v>
      </c>
    </row>
    <row r="1309" spans="1:29" x14ac:dyDescent="0.25">
      <c r="A1309" s="8">
        <v>80</v>
      </c>
      <c r="B1309" s="8" t="s">
        <v>798</v>
      </c>
      <c r="C1309" s="8">
        <v>2</v>
      </c>
      <c r="D1309" s="8">
        <v>2</v>
      </c>
      <c r="E1309" s="8" t="s">
        <v>213</v>
      </c>
      <c r="F1309" s="8" t="s">
        <v>809</v>
      </c>
      <c r="G1309" s="8" t="s">
        <v>810</v>
      </c>
      <c r="H1309" s="8" t="s">
        <v>312</v>
      </c>
      <c r="I1309" s="8" t="s">
        <v>811</v>
      </c>
      <c r="J1309" s="8" t="s">
        <v>217</v>
      </c>
      <c r="K1309" s="49">
        <v>0</v>
      </c>
      <c r="L1309" s="8">
        <v>3</v>
      </c>
      <c r="N1309" s="50">
        <v>10.199999999999999</v>
      </c>
      <c r="O1309" s="49">
        <v>1</v>
      </c>
      <c r="P1309" s="8">
        <v>3</v>
      </c>
      <c r="R1309" s="50">
        <v>12.1</v>
      </c>
      <c r="S1309" s="8" t="s">
        <v>52</v>
      </c>
      <c r="T1309" s="8"/>
      <c r="U1309" s="8">
        <v>0</v>
      </c>
      <c r="V1309" s="8" t="s">
        <v>812</v>
      </c>
      <c r="W1309" s="8" t="s">
        <v>813</v>
      </c>
      <c r="X1309" s="46" t="s">
        <v>816</v>
      </c>
      <c r="Y1309" s="46" t="s">
        <v>817</v>
      </c>
      <c r="Z1309" s="46" t="s">
        <v>817</v>
      </c>
      <c r="AC1309" s="8" t="s">
        <v>828</v>
      </c>
    </row>
    <row r="1310" spans="1:29" x14ac:dyDescent="0.25">
      <c r="A1310" s="8">
        <v>80</v>
      </c>
      <c r="B1310" s="8" t="s">
        <v>798</v>
      </c>
      <c r="C1310" s="8">
        <v>2</v>
      </c>
      <c r="D1310" s="8">
        <v>2</v>
      </c>
      <c r="E1310" s="8" t="s">
        <v>213</v>
      </c>
      <c r="F1310" s="8" t="s">
        <v>809</v>
      </c>
      <c r="G1310" s="8" t="s">
        <v>810</v>
      </c>
      <c r="H1310" s="8" t="s">
        <v>312</v>
      </c>
      <c r="I1310" s="8" t="s">
        <v>811</v>
      </c>
      <c r="J1310" s="8" t="s">
        <v>53</v>
      </c>
      <c r="K1310" s="49">
        <v>0</v>
      </c>
      <c r="L1310" s="8">
        <v>4</v>
      </c>
      <c r="M1310" s="8"/>
      <c r="N1310" s="50">
        <v>1152</v>
      </c>
      <c r="O1310" s="49">
        <v>1</v>
      </c>
      <c r="P1310" s="8">
        <v>4</v>
      </c>
      <c r="Q1310" s="8"/>
      <c r="R1310" s="50">
        <v>393.3</v>
      </c>
      <c r="S1310" s="8" t="s">
        <v>52</v>
      </c>
      <c r="T1310" s="8"/>
      <c r="U1310" s="8">
        <v>0</v>
      </c>
      <c r="V1310" s="8" t="s">
        <v>812</v>
      </c>
      <c r="W1310" s="8" t="s">
        <v>813</v>
      </c>
      <c r="X1310" s="46" t="s">
        <v>818</v>
      </c>
      <c r="Y1310" s="46" t="s">
        <v>819</v>
      </c>
      <c r="Z1310" s="46" t="s">
        <v>819</v>
      </c>
      <c r="AA1310" s="8"/>
      <c r="AC1310" s="8" t="s">
        <v>828</v>
      </c>
    </row>
    <row r="1311" spans="1:29" x14ac:dyDescent="0.25">
      <c r="A1311" s="8">
        <v>80</v>
      </c>
      <c r="B1311" s="8" t="s">
        <v>798</v>
      </c>
      <c r="C1311" s="8">
        <v>2</v>
      </c>
      <c r="D1311" s="8">
        <v>2</v>
      </c>
      <c r="E1311" s="8" t="s">
        <v>213</v>
      </c>
      <c r="F1311" s="8" t="s">
        <v>809</v>
      </c>
      <c r="G1311" s="8" t="s">
        <v>810</v>
      </c>
      <c r="H1311" s="8" t="s">
        <v>312</v>
      </c>
      <c r="I1311" s="8" t="s">
        <v>811</v>
      </c>
      <c r="J1311" s="8" t="s">
        <v>217</v>
      </c>
      <c r="K1311" s="49">
        <v>0</v>
      </c>
      <c r="L1311" s="8">
        <v>4</v>
      </c>
      <c r="N1311" s="50">
        <v>179.8</v>
      </c>
      <c r="O1311" s="49">
        <v>1</v>
      </c>
      <c r="P1311" s="8">
        <v>4</v>
      </c>
      <c r="R1311" s="50">
        <v>5</v>
      </c>
      <c r="S1311" s="8" t="s">
        <v>52</v>
      </c>
      <c r="T1311" s="8"/>
      <c r="U1311" s="8">
        <v>0</v>
      </c>
      <c r="V1311" s="8" t="s">
        <v>812</v>
      </c>
      <c r="W1311" s="8" t="s">
        <v>813</v>
      </c>
      <c r="X1311" s="46" t="s">
        <v>818</v>
      </c>
      <c r="Y1311" s="46" t="s">
        <v>819</v>
      </c>
      <c r="Z1311" s="46" t="s">
        <v>819</v>
      </c>
      <c r="AC1311" s="8" t="s">
        <v>828</v>
      </c>
    </row>
    <row r="1312" spans="1:29" x14ac:dyDescent="0.25">
      <c r="A1312"/>
      <c r="B1312"/>
      <c r="R1312" s="43"/>
      <c r="X1312" s="4"/>
      <c r="Y1312" s="4"/>
      <c r="Z1312" s="4"/>
    </row>
    <row r="1313" spans="1:29" x14ac:dyDescent="0.25">
      <c r="A1313" s="8">
        <v>80</v>
      </c>
      <c r="B1313" s="8" t="s">
        <v>798</v>
      </c>
      <c r="C1313" s="8">
        <v>2</v>
      </c>
      <c r="D1313" s="8">
        <v>2</v>
      </c>
      <c r="E1313" s="8" t="s">
        <v>213</v>
      </c>
      <c r="F1313" s="8" t="s">
        <v>809</v>
      </c>
      <c r="G1313" s="8" t="s">
        <v>820</v>
      </c>
      <c r="H1313" s="8" t="s">
        <v>312</v>
      </c>
      <c r="I1313" s="8" t="s">
        <v>811</v>
      </c>
      <c r="J1313" s="8" t="s">
        <v>53</v>
      </c>
      <c r="K1313" s="49">
        <v>0</v>
      </c>
      <c r="L1313" s="8">
        <v>2</v>
      </c>
      <c r="N1313" s="43">
        <v>50.7</v>
      </c>
      <c r="O1313" s="49">
        <v>1</v>
      </c>
      <c r="P1313" s="8">
        <v>2</v>
      </c>
      <c r="R1313" s="43">
        <v>10.3</v>
      </c>
      <c r="S1313" t="s">
        <v>52</v>
      </c>
      <c r="U1313" s="31">
        <v>0</v>
      </c>
      <c r="V1313" s="8" t="s">
        <v>812</v>
      </c>
      <c r="W1313" s="8" t="s">
        <v>813</v>
      </c>
      <c r="X1313" s="46" t="s">
        <v>814</v>
      </c>
      <c r="Y1313" s="46" t="s">
        <v>815</v>
      </c>
      <c r="Z1313" s="46" t="s">
        <v>815</v>
      </c>
      <c r="AC1313" s="8" t="s">
        <v>828</v>
      </c>
    </row>
    <row r="1314" spans="1:29" x14ac:dyDescent="0.25">
      <c r="A1314" s="8">
        <v>80</v>
      </c>
      <c r="B1314" s="8" t="s">
        <v>798</v>
      </c>
      <c r="C1314" s="8">
        <v>2</v>
      </c>
      <c r="D1314" s="8">
        <v>2</v>
      </c>
      <c r="E1314" s="8" t="s">
        <v>213</v>
      </c>
      <c r="F1314" s="8" t="s">
        <v>809</v>
      </c>
      <c r="G1314" s="8" t="s">
        <v>820</v>
      </c>
      <c r="H1314" s="8" t="s">
        <v>312</v>
      </c>
      <c r="I1314" s="8" t="s">
        <v>811</v>
      </c>
      <c r="J1314" s="8" t="s">
        <v>217</v>
      </c>
      <c r="K1314" s="49">
        <v>0</v>
      </c>
      <c r="L1314" s="8">
        <v>2</v>
      </c>
      <c r="N1314" s="43">
        <v>11.6</v>
      </c>
      <c r="O1314" s="49">
        <v>1</v>
      </c>
      <c r="P1314" s="8">
        <v>2</v>
      </c>
      <c r="R1314" s="43">
        <v>3.4</v>
      </c>
      <c r="S1314" t="s">
        <v>52</v>
      </c>
      <c r="U1314" s="31">
        <v>0</v>
      </c>
      <c r="V1314" s="8" t="s">
        <v>812</v>
      </c>
      <c r="W1314" s="8" t="s">
        <v>813</v>
      </c>
      <c r="X1314" s="46" t="s">
        <v>814</v>
      </c>
      <c r="Y1314" s="46" t="s">
        <v>815</v>
      </c>
      <c r="Z1314" s="46" t="s">
        <v>815</v>
      </c>
      <c r="AC1314" s="8" t="s">
        <v>828</v>
      </c>
    </row>
    <row r="1315" spans="1:29" x14ac:dyDescent="0.25">
      <c r="A1315" s="8">
        <v>80</v>
      </c>
      <c r="B1315" s="8" t="s">
        <v>798</v>
      </c>
      <c r="C1315" s="8">
        <v>2</v>
      </c>
      <c r="D1315" s="8">
        <v>2</v>
      </c>
      <c r="E1315" s="8" t="s">
        <v>213</v>
      </c>
      <c r="F1315" s="8" t="s">
        <v>809</v>
      </c>
      <c r="G1315" s="8" t="s">
        <v>820</v>
      </c>
      <c r="H1315" s="8" t="s">
        <v>312</v>
      </c>
      <c r="I1315" s="8" t="s">
        <v>811</v>
      </c>
      <c r="J1315" s="8" t="s">
        <v>53</v>
      </c>
      <c r="K1315" s="49">
        <v>0</v>
      </c>
      <c r="L1315" s="8">
        <v>3</v>
      </c>
      <c r="N1315" s="43">
        <v>18.7</v>
      </c>
      <c r="O1315" s="49">
        <v>1</v>
      </c>
      <c r="P1315" s="8">
        <v>3</v>
      </c>
      <c r="R1315" s="43">
        <v>3.7</v>
      </c>
      <c r="S1315" t="s">
        <v>52</v>
      </c>
      <c r="U1315" s="31">
        <v>0</v>
      </c>
      <c r="V1315" s="8" t="s">
        <v>812</v>
      </c>
      <c r="W1315" s="8" t="s">
        <v>813</v>
      </c>
      <c r="X1315" s="46" t="s">
        <v>816</v>
      </c>
      <c r="Y1315" s="46" t="s">
        <v>817</v>
      </c>
      <c r="Z1315" s="46" t="s">
        <v>817</v>
      </c>
      <c r="AC1315" s="8" t="s">
        <v>828</v>
      </c>
    </row>
    <row r="1316" spans="1:29" x14ac:dyDescent="0.25">
      <c r="A1316" s="8">
        <v>80</v>
      </c>
      <c r="B1316" s="8" t="s">
        <v>798</v>
      </c>
      <c r="C1316" s="8">
        <v>2</v>
      </c>
      <c r="D1316" s="8">
        <v>2</v>
      </c>
      <c r="E1316" s="8" t="s">
        <v>213</v>
      </c>
      <c r="F1316" s="8" t="s">
        <v>809</v>
      </c>
      <c r="G1316" s="8" t="s">
        <v>820</v>
      </c>
      <c r="H1316" s="8" t="s">
        <v>312</v>
      </c>
      <c r="I1316" s="8" t="s">
        <v>811</v>
      </c>
      <c r="J1316" s="8" t="s">
        <v>217</v>
      </c>
      <c r="K1316" s="49">
        <v>0</v>
      </c>
      <c r="L1316" s="8">
        <v>3</v>
      </c>
      <c r="N1316" s="43">
        <v>5.5</v>
      </c>
      <c r="O1316" s="49">
        <v>1</v>
      </c>
      <c r="P1316" s="8">
        <v>3</v>
      </c>
      <c r="R1316" s="43">
        <v>1.2</v>
      </c>
      <c r="S1316" t="s">
        <v>52</v>
      </c>
      <c r="U1316" s="31">
        <v>0</v>
      </c>
      <c r="V1316" s="8" t="s">
        <v>812</v>
      </c>
      <c r="W1316" s="8" t="s">
        <v>813</v>
      </c>
      <c r="X1316" s="46" t="s">
        <v>816</v>
      </c>
      <c r="Y1316" s="46" t="s">
        <v>817</v>
      </c>
      <c r="Z1316" s="46" t="s">
        <v>817</v>
      </c>
      <c r="AC1316" s="8" t="s">
        <v>828</v>
      </c>
    </row>
    <row r="1317" spans="1:29" x14ac:dyDescent="0.25">
      <c r="A1317" s="8">
        <v>80</v>
      </c>
      <c r="B1317" s="8" t="s">
        <v>798</v>
      </c>
      <c r="C1317" s="8">
        <v>2</v>
      </c>
      <c r="D1317" s="8">
        <v>2</v>
      </c>
      <c r="E1317" s="8" t="s">
        <v>213</v>
      </c>
      <c r="F1317" s="8" t="s">
        <v>809</v>
      </c>
      <c r="G1317" s="8" t="s">
        <v>820</v>
      </c>
      <c r="H1317" s="8" t="s">
        <v>312</v>
      </c>
      <c r="I1317" s="8" t="s">
        <v>811</v>
      </c>
      <c r="J1317" s="8" t="s">
        <v>53</v>
      </c>
      <c r="K1317" s="49">
        <v>0</v>
      </c>
      <c r="L1317" s="8">
        <v>4</v>
      </c>
      <c r="N1317" s="43">
        <v>1198</v>
      </c>
      <c r="O1317" s="49">
        <v>1</v>
      </c>
      <c r="P1317" s="8">
        <v>4</v>
      </c>
      <c r="R1317" s="43">
        <v>397</v>
      </c>
      <c r="S1317" t="s">
        <v>52</v>
      </c>
      <c r="U1317" s="31">
        <v>0</v>
      </c>
      <c r="V1317" s="8" t="s">
        <v>812</v>
      </c>
      <c r="W1317" s="8" t="s">
        <v>813</v>
      </c>
      <c r="X1317" s="46" t="s">
        <v>818</v>
      </c>
      <c r="Y1317" s="46" t="s">
        <v>819</v>
      </c>
      <c r="Z1317" s="46" t="s">
        <v>819</v>
      </c>
      <c r="AC1317" s="8" t="s">
        <v>828</v>
      </c>
    </row>
    <row r="1318" spans="1:29" x14ac:dyDescent="0.25">
      <c r="A1318" s="8">
        <v>80</v>
      </c>
      <c r="B1318" s="8" t="s">
        <v>798</v>
      </c>
      <c r="C1318" s="8">
        <v>2</v>
      </c>
      <c r="D1318" s="8">
        <v>2</v>
      </c>
      <c r="E1318" s="8" t="s">
        <v>213</v>
      </c>
      <c r="F1318" s="8" t="s">
        <v>809</v>
      </c>
      <c r="G1318" s="8" t="s">
        <v>820</v>
      </c>
      <c r="H1318" s="8" t="s">
        <v>312</v>
      </c>
      <c r="I1318" s="8" t="s">
        <v>811</v>
      </c>
      <c r="J1318" s="8" t="s">
        <v>217</v>
      </c>
      <c r="K1318" s="49">
        <v>0</v>
      </c>
      <c r="L1318" s="8">
        <v>4</v>
      </c>
      <c r="N1318" s="43">
        <v>315.89999999999998</v>
      </c>
      <c r="O1318" s="49">
        <v>1</v>
      </c>
      <c r="P1318" s="8">
        <v>4</v>
      </c>
      <c r="R1318" s="43">
        <v>54.6</v>
      </c>
      <c r="S1318" t="s">
        <v>52</v>
      </c>
      <c r="U1318" s="31">
        <v>0</v>
      </c>
      <c r="V1318" s="8" t="s">
        <v>812</v>
      </c>
      <c r="W1318" s="8" t="s">
        <v>813</v>
      </c>
      <c r="X1318" s="46" t="s">
        <v>818</v>
      </c>
      <c r="Y1318" s="46" t="s">
        <v>819</v>
      </c>
      <c r="Z1318" s="46" t="s">
        <v>819</v>
      </c>
      <c r="AC1318" s="8" t="s">
        <v>828</v>
      </c>
    </row>
    <row r="1319" spans="1:29" x14ac:dyDescent="0.25">
      <c r="A1319"/>
      <c r="B1319"/>
    </row>
    <row r="1320" spans="1:29" x14ac:dyDescent="0.25">
      <c r="A1320" s="8">
        <v>80</v>
      </c>
      <c r="B1320" s="8" t="s">
        <v>798</v>
      </c>
      <c r="C1320" s="8">
        <v>1</v>
      </c>
      <c r="D1320" s="8">
        <v>3</v>
      </c>
      <c r="E1320" s="8" t="s">
        <v>213</v>
      </c>
      <c r="F1320" s="8" t="s">
        <v>809</v>
      </c>
      <c r="G1320" s="8" t="s">
        <v>810</v>
      </c>
      <c r="H1320" s="8" t="s">
        <v>312</v>
      </c>
      <c r="I1320" s="8" t="s">
        <v>811</v>
      </c>
      <c r="J1320" s="8" t="s">
        <v>53</v>
      </c>
      <c r="K1320" s="49">
        <v>0</v>
      </c>
      <c r="L1320" s="8">
        <v>2</v>
      </c>
      <c r="M1320" s="8"/>
      <c r="N1320" s="50">
        <v>4</v>
      </c>
      <c r="O1320" s="49">
        <v>1</v>
      </c>
      <c r="P1320" s="8">
        <v>2</v>
      </c>
      <c r="Q1320" s="8"/>
      <c r="R1320" s="50">
        <v>0.3</v>
      </c>
      <c r="S1320" s="8">
        <v>0.05</v>
      </c>
      <c r="T1320" s="8"/>
      <c r="U1320" s="31">
        <v>1</v>
      </c>
      <c r="V1320" s="8" t="s">
        <v>812</v>
      </c>
      <c r="W1320" s="8" t="s">
        <v>813</v>
      </c>
      <c r="X1320" s="46" t="s">
        <v>814</v>
      </c>
      <c r="Y1320" s="46" t="s">
        <v>815</v>
      </c>
      <c r="Z1320" s="46" t="s">
        <v>815</v>
      </c>
      <c r="AA1320" s="8"/>
      <c r="AC1320" s="8" t="s">
        <v>828</v>
      </c>
    </row>
    <row r="1321" spans="1:29" x14ac:dyDescent="0.25">
      <c r="A1321" s="8">
        <v>80</v>
      </c>
      <c r="B1321" s="8" t="s">
        <v>798</v>
      </c>
      <c r="C1321" s="8">
        <v>1</v>
      </c>
      <c r="D1321" s="8">
        <v>3</v>
      </c>
      <c r="E1321" s="8" t="s">
        <v>213</v>
      </c>
      <c r="F1321" s="8" t="s">
        <v>809</v>
      </c>
      <c r="G1321" s="8" t="s">
        <v>810</v>
      </c>
      <c r="H1321" s="8" t="s">
        <v>312</v>
      </c>
      <c r="I1321" s="8" t="s">
        <v>811</v>
      </c>
      <c r="J1321" s="8" t="s">
        <v>217</v>
      </c>
      <c r="K1321" s="49">
        <v>0</v>
      </c>
      <c r="L1321" s="8">
        <v>2</v>
      </c>
      <c r="N1321" s="50">
        <v>1.7</v>
      </c>
      <c r="O1321" s="49">
        <v>1</v>
      </c>
      <c r="P1321" s="8">
        <v>2</v>
      </c>
      <c r="R1321" s="43">
        <v>0.3</v>
      </c>
      <c r="S1321" s="8">
        <v>0.05</v>
      </c>
      <c r="T1321" s="8"/>
      <c r="U1321" s="31">
        <v>1</v>
      </c>
      <c r="V1321" s="8" t="s">
        <v>812</v>
      </c>
      <c r="W1321" s="8" t="s">
        <v>813</v>
      </c>
      <c r="X1321" s="46" t="s">
        <v>814</v>
      </c>
      <c r="Y1321" s="46" t="s">
        <v>815</v>
      </c>
      <c r="Z1321" s="46" t="s">
        <v>815</v>
      </c>
      <c r="AC1321" s="8" t="s">
        <v>828</v>
      </c>
    </row>
    <row r="1322" spans="1:29" x14ac:dyDescent="0.25">
      <c r="A1322" s="8">
        <v>80</v>
      </c>
      <c r="B1322" s="8" t="s">
        <v>798</v>
      </c>
      <c r="C1322" s="8">
        <v>1</v>
      </c>
      <c r="D1322" s="8">
        <v>3</v>
      </c>
      <c r="E1322" s="8" t="s">
        <v>213</v>
      </c>
      <c r="F1322" s="8" t="s">
        <v>809</v>
      </c>
      <c r="G1322" s="8" t="s">
        <v>810</v>
      </c>
      <c r="H1322" s="8" t="s">
        <v>312</v>
      </c>
      <c r="I1322" s="8" t="s">
        <v>811</v>
      </c>
      <c r="J1322" s="8" t="s">
        <v>53</v>
      </c>
      <c r="K1322" s="49">
        <v>0</v>
      </c>
      <c r="L1322" s="8">
        <v>3</v>
      </c>
      <c r="M1322" s="8"/>
      <c r="N1322" s="50">
        <v>0.7</v>
      </c>
      <c r="O1322" s="49">
        <v>1</v>
      </c>
      <c r="P1322" s="8">
        <v>3</v>
      </c>
      <c r="Q1322" s="8"/>
      <c r="R1322" s="50">
        <v>0</v>
      </c>
      <c r="S1322" s="8">
        <v>0.05</v>
      </c>
      <c r="T1322" s="8"/>
      <c r="U1322" s="31">
        <v>1</v>
      </c>
      <c r="V1322" s="8" t="s">
        <v>812</v>
      </c>
      <c r="W1322" s="8" t="s">
        <v>813</v>
      </c>
      <c r="X1322" s="46" t="s">
        <v>816</v>
      </c>
      <c r="Y1322" s="46" t="s">
        <v>817</v>
      </c>
      <c r="Z1322" s="46" t="s">
        <v>817</v>
      </c>
      <c r="AA1322" s="8"/>
      <c r="AC1322" s="8" t="s">
        <v>828</v>
      </c>
    </row>
    <row r="1323" spans="1:29" x14ac:dyDescent="0.25">
      <c r="A1323" s="8">
        <v>80</v>
      </c>
      <c r="B1323" s="8" t="s">
        <v>798</v>
      </c>
      <c r="C1323" s="8">
        <v>1</v>
      </c>
      <c r="D1323" s="8">
        <v>3</v>
      </c>
      <c r="E1323" s="8" t="s">
        <v>213</v>
      </c>
      <c r="F1323" s="8" t="s">
        <v>809</v>
      </c>
      <c r="G1323" s="8" t="s">
        <v>810</v>
      </c>
      <c r="H1323" s="8" t="s">
        <v>312</v>
      </c>
      <c r="I1323" s="8" t="s">
        <v>811</v>
      </c>
      <c r="J1323" s="8" t="s">
        <v>217</v>
      </c>
      <c r="K1323" s="49">
        <v>0</v>
      </c>
      <c r="L1323" s="8">
        <v>3</v>
      </c>
      <c r="N1323" s="50">
        <v>0.7</v>
      </c>
      <c r="O1323" s="49">
        <v>1</v>
      </c>
      <c r="P1323" s="8">
        <v>3</v>
      </c>
      <c r="R1323" s="50">
        <v>0</v>
      </c>
      <c r="S1323" s="8">
        <v>0.05</v>
      </c>
      <c r="T1323" s="8"/>
      <c r="U1323" s="31">
        <v>1</v>
      </c>
      <c r="V1323" s="8" t="s">
        <v>812</v>
      </c>
      <c r="W1323" s="8" t="s">
        <v>813</v>
      </c>
      <c r="X1323" s="46" t="s">
        <v>816</v>
      </c>
      <c r="Y1323" s="46" t="s">
        <v>817</v>
      </c>
      <c r="Z1323" s="46" t="s">
        <v>817</v>
      </c>
      <c r="AC1323" s="8" t="s">
        <v>828</v>
      </c>
    </row>
    <row r="1324" spans="1:29" x14ac:dyDescent="0.25">
      <c r="A1324" s="8">
        <v>80</v>
      </c>
      <c r="B1324" s="8" t="s">
        <v>798</v>
      </c>
      <c r="C1324" s="8">
        <v>1</v>
      </c>
      <c r="D1324" s="8">
        <v>3</v>
      </c>
      <c r="E1324" s="8" t="s">
        <v>213</v>
      </c>
      <c r="F1324" s="8" t="s">
        <v>809</v>
      </c>
      <c r="G1324" s="8" t="s">
        <v>810</v>
      </c>
      <c r="H1324" s="8" t="s">
        <v>312</v>
      </c>
      <c r="I1324" s="8" t="s">
        <v>811</v>
      </c>
      <c r="J1324" s="8" t="s">
        <v>53</v>
      </c>
      <c r="K1324" s="49">
        <v>0</v>
      </c>
      <c r="L1324" s="8">
        <v>4</v>
      </c>
      <c r="M1324" s="8"/>
      <c r="N1324" s="50">
        <v>398</v>
      </c>
      <c r="O1324" s="49">
        <v>1</v>
      </c>
      <c r="P1324" s="8">
        <v>4</v>
      </c>
      <c r="Q1324" s="8"/>
      <c r="R1324" s="50">
        <v>112.7</v>
      </c>
      <c r="S1324" s="8" t="s">
        <v>52</v>
      </c>
      <c r="T1324" s="8"/>
      <c r="U1324" s="31">
        <v>0</v>
      </c>
      <c r="V1324" s="8" t="s">
        <v>812</v>
      </c>
      <c r="W1324" s="8" t="s">
        <v>813</v>
      </c>
      <c r="X1324" s="46" t="s">
        <v>818</v>
      </c>
      <c r="Y1324" s="46" t="s">
        <v>819</v>
      </c>
      <c r="Z1324" s="46" t="s">
        <v>819</v>
      </c>
      <c r="AA1324" s="8"/>
      <c r="AC1324" s="8" t="s">
        <v>828</v>
      </c>
    </row>
    <row r="1325" spans="1:29" x14ac:dyDescent="0.25">
      <c r="A1325" s="8">
        <v>80</v>
      </c>
      <c r="B1325" s="8" t="s">
        <v>798</v>
      </c>
      <c r="C1325" s="8">
        <v>1</v>
      </c>
      <c r="D1325" s="8">
        <v>3</v>
      </c>
      <c r="E1325" s="8" t="s">
        <v>213</v>
      </c>
      <c r="F1325" s="8" t="s">
        <v>809</v>
      </c>
      <c r="G1325" s="8" t="s">
        <v>810</v>
      </c>
      <c r="H1325" s="8" t="s">
        <v>312</v>
      </c>
      <c r="I1325" s="8" t="s">
        <v>811</v>
      </c>
      <c r="J1325" s="8" t="s">
        <v>217</v>
      </c>
      <c r="K1325" s="49">
        <v>0</v>
      </c>
      <c r="L1325" s="8">
        <v>4</v>
      </c>
      <c r="N1325" s="50">
        <v>163.30000000000001</v>
      </c>
      <c r="O1325" s="49">
        <v>1</v>
      </c>
      <c r="P1325" s="8">
        <v>4</v>
      </c>
      <c r="R1325" s="50">
        <v>20.9</v>
      </c>
      <c r="S1325" s="8" t="s">
        <v>52</v>
      </c>
      <c r="T1325" s="8"/>
      <c r="U1325" s="31">
        <v>0</v>
      </c>
      <c r="V1325" s="8" t="s">
        <v>812</v>
      </c>
      <c r="W1325" s="8" t="s">
        <v>813</v>
      </c>
      <c r="X1325" s="46" t="s">
        <v>818</v>
      </c>
      <c r="Y1325" s="46" t="s">
        <v>819</v>
      </c>
      <c r="Z1325" s="46" t="s">
        <v>819</v>
      </c>
      <c r="AC1325" s="8" t="s">
        <v>828</v>
      </c>
    </row>
    <row r="1326" spans="1:29" x14ac:dyDescent="0.25">
      <c r="A1326"/>
      <c r="B1326"/>
      <c r="R1326" s="43"/>
      <c r="X1326" s="4"/>
      <c r="Y1326" s="4"/>
      <c r="Z1326" s="4"/>
    </row>
    <row r="1327" spans="1:29" x14ac:dyDescent="0.25">
      <c r="A1327" s="8">
        <v>80</v>
      </c>
      <c r="B1327" s="8" t="s">
        <v>798</v>
      </c>
      <c r="C1327" s="8">
        <v>1</v>
      </c>
      <c r="D1327" s="8">
        <v>3</v>
      </c>
      <c r="E1327" s="8" t="s">
        <v>213</v>
      </c>
      <c r="F1327" s="8" t="s">
        <v>809</v>
      </c>
      <c r="G1327" s="8" t="s">
        <v>820</v>
      </c>
      <c r="H1327" s="8" t="s">
        <v>312</v>
      </c>
      <c r="I1327" s="8" t="s">
        <v>811</v>
      </c>
      <c r="J1327" s="8" t="s">
        <v>53</v>
      </c>
      <c r="K1327" s="49">
        <v>0</v>
      </c>
      <c r="L1327" s="8">
        <v>2</v>
      </c>
      <c r="N1327" s="43">
        <v>5.7</v>
      </c>
      <c r="O1327" s="49">
        <v>1</v>
      </c>
      <c r="P1327" s="8">
        <v>2</v>
      </c>
      <c r="R1327" s="43">
        <v>1.3</v>
      </c>
      <c r="S1327" t="s">
        <v>52</v>
      </c>
      <c r="U1327" s="31">
        <v>0</v>
      </c>
      <c r="V1327" s="8" t="s">
        <v>812</v>
      </c>
      <c r="W1327" s="8" t="s">
        <v>813</v>
      </c>
      <c r="X1327" s="46" t="s">
        <v>814</v>
      </c>
      <c r="Y1327" s="46" t="s">
        <v>815</v>
      </c>
      <c r="Z1327" s="46" t="s">
        <v>815</v>
      </c>
      <c r="AC1327" s="8" t="s">
        <v>828</v>
      </c>
    </row>
    <row r="1328" spans="1:29" x14ac:dyDescent="0.25">
      <c r="A1328" s="8">
        <v>80</v>
      </c>
      <c r="B1328" s="8" t="s">
        <v>798</v>
      </c>
      <c r="C1328" s="8">
        <v>1</v>
      </c>
      <c r="D1328" s="8">
        <v>3</v>
      </c>
      <c r="E1328" s="8" t="s">
        <v>213</v>
      </c>
      <c r="F1328" s="8" t="s">
        <v>809</v>
      </c>
      <c r="G1328" s="8" t="s">
        <v>820</v>
      </c>
      <c r="H1328" s="8" t="s">
        <v>312</v>
      </c>
      <c r="I1328" s="8" t="s">
        <v>811</v>
      </c>
      <c r="J1328" s="8" t="s">
        <v>217</v>
      </c>
      <c r="K1328" s="49">
        <v>0</v>
      </c>
      <c r="L1328" s="8">
        <v>2</v>
      </c>
      <c r="N1328" s="43">
        <v>3.2</v>
      </c>
      <c r="O1328" s="49">
        <v>1</v>
      </c>
      <c r="P1328" s="8">
        <v>2</v>
      </c>
      <c r="R1328" s="43">
        <v>0.9</v>
      </c>
      <c r="S1328" t="s">
        <v>52</v>
      </c>
      <c r="U1328" s="31">
        <v>0</v>
      </c>
      <c r="V1328" s="8" t="s">
        <v>812</v>
      </c>
      <c r="W1328" s="8" t="s">
        <v>813</v>
      </c>
      <c r="X1328" s="46" t="s">
        <v>814</v>
      </c>
      <c r="Y1328" s="46" t="s">
        <v>815</v>
      </c>
      <c r="Z1328" s="46" t="s">
        <v>815</v>
      </c>
      <c r="AC1328" s="8" t="s">
        <v>828</v>
      </c>
    </row>
    <row r="1329" spans="1:29" x14ac:dyDescent="0.25">
      <c r="A1329" s="8">
        <v>80</v>
      </c>
      <c r="B1329" s="8" t="s">
        <v>798</v>
      </c>
      <c r="C1329" s="8">
        <v>1</v>
      </c>
      <c r="D1329" s="8">
        <v>3</v>
      </c>
      <c r="E1329" s="8" t="s">
        <v>213</v>
      </c>
      <c r="F1329" s="8" t="s">
        <v>809</v>
      </c>
      <c r="G1329" s="8" t="s">
        <v>820</v>
      </c>
      <c r="H1329" s="8" t="s">
        <v>312</v>
      </c>
      <c r="I1329" s="8" t="s">
        <v>811</v>
      </c>
      <c r="J1329" s="8" t="s">
        <v>53</v>
      </c>
      <c r="K1329" s="49">
        <v>0</v>
      </c>
      <c r="L1329" s="8">
        <v>3</v>
      </c>
      <c r="N1329" s="43">
        <v>0.3</v>
      </c>
      <c r="O1329" s="49">
        <v>1</v>
      </c>
      <c r="P1329" s="8">
        <v>3</v>
      </c>
      <c r="R1329" s="43">
        <v>0</v>
      </c>
      <c r="S1329" t="s">
        <v>52</v>
      </c>
      <c r="U1329" s="31">
        <v>0</v>
      </c>
      <c r="V1329" s="8" t="s">
        <v>812</v>
      </c>
      <c r="W1329" s="8" t="s">
        <v>813</v>
      </c>
      <c r="X1329" s="46" t="s">
        <v>816</v>
      </c>
      <c r="Y1329" s="46" t="s">
        <v>817</v>
      </c>
      <c r="Z1329" s="46" t="s">
        <v>817</v>
      </c>
      <c r="AC1329" s="8" t="s">
        <v>828</v>
      </c>
    </row>
    <row r="1330" spans="1:29" x14ac:dyDescent="0.25">
      <c r="A1330" s="8">
        <v>80</v>
      </c>
      <c r="B1330" s="8" t="s">
        <v>798</v>
      </c>
      <c r="C1330" s="8">
        <v>1</v>
      </c>
      <c r="D1330" s="8">
        <v>3</v>
      </c>
      <c r="E1330" s="8" t="s">
        <v>213</v>
      </c>
      <c r="F1330" s="8" t="s">
        <v>809</v>
      </c>
      <c r="G1330" s="8" t="s">
        <v>820</v>
      </c>
      <c r="H1330" s="8" t="s">
        <v>312</v>
      </c>
      <c r="I1330" s="8" t="s">
        <v>811</v>
      </c>
      <c r="J1330" s="8" t="s">
        <v>217</v>
      </c>
      <c r="K1330" s="49">
        <v>0</v>
      </c>
      <c r="L1330" s="8">
        <v>3</v>
      </c>
      <c r="N1330" s="43">
        <v>0.3</v>
      </c>
      <c r="O1330" s="49">
        <v>1</v>
      </c>
      <c r="P1330" s="8">
        <v>3</v>
      </c>
      <c r="R1330" s="43">
        <v>0</v>
      </c>
      <c r="S1330" t="s">
        <v>52</v>
      </c>
      <c r="U1330" s="31">
        <v>0</v>
      </c>
      <c r="V1330" s="8" t="s">
        <v>812</v>
      </c>
      <c r="W1330" s="8" t="s">
        <v>813</v>
      </c>
      <c r="X1330" s="46" t="s">
        <v>816</v>
      </c>
      <c r="Y1330" s="46" t="s">
        <v>817</v>
      </c>
      <c r="Z1330" s="46" t="s">
        <v>817</v>
      </c>
      <c r="AC1330" s="8" t="s">
        <v>828</v>
      </c>
    </row>
    <row r="1331" spans="1:29" x14ac:dyDescent="0.25">
      <c r="A1331" s="8">
        <v>80</v>
      </c>
      <c r="B1331" s="8" t="s">
        <v>798</v>
      </c>
      <c r="C1331" s="8">
        <v>1</v>
      </c>
      <c r="D1331" s="8">
        <v>3</v>
      </c>
      <c r="E1331" s="8" t="s">
        <v>213</v>
      </c>
      <c r="F1331" s="8" t="s">
        <v>809</v>
      </c>
      <c r="G1331" s="8" t="s">
        <v>820</v>
      </c>
      <c r="H1331" s="8" t="s">
        <v>312</v>
      </c>
      <c r="I1331" s="8" t="s">
        <v>811</v>
      </c>
      <c r="J1331" s="8" t="s">
        <v>53</v>
      </c>
      <c r="K1331" s="49">
        <v>0</v>
      </c>
      <c r="L1331" s="8">
        <v>4</v>
      </c>
      <c r="N1331" s="43">
        <v>626.29999999999995</v>
      </c>
      <c r="O1331" s="49">
        <v>1</v>
      </c>
      <c r="P1331" s="8">
        <v>4</v>
      </c>
      <c r="R1331" s="43">
        <v>161</v>
      </c>
      <c r="S1331" t="s">
        <v>52</v>
      </c>
      <c r="U1331" s="31">
        <v>0</v>
      </c>
      <c r="V1331" s="8" t="s">
        <v>812</v>
      </c>
      <c r="W1331" s="8" t="s">
        <v>813</v>
      </c>
      <c r="X1331" s="46" t="s">
        <v>818</v>
      </c>
      <c r="Y1331" s="46" t="s">
        <v>819</v>
      </c>
      <c r="Z1331" s="46" t="s">
        <v>819</v>
      </c>
      <c r="AC1331" s="8" t="s">
        <v>828</v>
      </c>
    </row>
    <row r="1332" spans="1:29" x14ac:dyDescent="0.25">
      <c r="A1332" s="8">
        <v>80</v>
      </c>
      <c r="B1332" s="8" t="s">
        <v>798</v>
      </c>
      <c r="C1332" s="8">
        <v>1</v>
      </c>
      <c r="D1332" s="8">
        <v>3</v>
      </c>
      <c r="E1332" s="8" t="s">
        <v>213</v>
      </c>
      <c r="F1332" s="8" t="s">
        <v>809</v>
      </c>
      <c r="G1332" s="8" t="s">
        <v>820</v>
      </c>
      <c r="H1332" s="8" t="s">
        <v>312</v>
      </c>
      <c r="I1332" s="8" t="s">
        <v>811</v>
      </c>
      <c r="J1332" s="8" t="s">
        <v>217</v>
      </c>
      <c r="K1332" s="49">
        <v>0</v>
      </c>
      <c r="L1332" s="8">
        <v>4</v>
      </c>
      <c r="N1332" s="43">
        <v>265.89999999999998</v>
      </c>
      <c r="O1332" s="49">
        <v>1</v>
      </c>
      <c r="P1332" s="8">
        <v>4</v>
      </c>
      <c r="R1332" s="43">
        <v>12.3</v>
      </c>
      <c r="S1332" t="s">
        <v>52</v>
      </c>
      <c r="U1332" s="31">
        <v>0</v>
      </c>
      <c r="V1332" s="8" t="s">
        <v>812</v>
      </c>
      <c r="W1332" s="8" t="s">
        <v>813</v>
      </c>
      <c r="X1332" s="46" t="s">
        <v>818</v>
      </c>
      <c r="Y1332" s="46" t="s">
        <v>819</v>
      </c>
      <c r="Z1332" s="46" t="s">
        <v>819</v>
      </c>
      <c r="AC1332" s="8" t="s">
        <v>828</v>
      </c>
    </row>
    <row r="1333" spans="1:29" x14ac:dyDescent="0.25">
      <c r="A1333"/>
      <c r="B1333"/>
    </row>
    <row r="1334" spans="1:29" x14ac:dyDescent="0.25">
      <c r="A1334" s="8">
        <v>80</v>
      </c>
      <c r="B1334" s="8" t="s">
        <v>798</v>
      </c>
      <c r="C1334" s="8">
        <v>2</v>
      </c>
      <c r="D1334" s="8">
        <v>3</v>
      </c>
      <c r="E1334" s="8" t="s">
        <v>213</v>
      </c>
      <c r="F1334" s="8" t="s">
        <v>809</v>
      </c>
      <c r="G1334" s="8" t="s">
        <v>810</v>
      </c>
      <c r="H1334" s="8" t="s">
        <v>312</v>
      </c>
      <c r="I1334" s="8" t="s">
        <v>811</v>
      </c>
      <c r="J1334" s="8" t="s">
        <v>53</v>
      </c>
      <c r="K1334" s="49">
        <v>0</v>
      </c>
      <c r="L1334" s="8">
        <v>2</v>
      </c>
      <c r="M1334" s="8"/>
      <c r="N1334" s="50">
        <v>0</v>
      </c>
      <c r="O1334" s="49">
        <v>1</v>
      </c>
      <c r="P1334" s="8">
        <v>2</v>
      </c>
      <c r="Q1334" s="8"/>
      <c r="R1334" s="50">
        <v>1.3</v>
      </c>
      <c r="S1334" s="8">
        <v>0.05</v>
      </c>
      <c r="T1334" s="8"/>
      <c r="U1334" s="31">
        <v>1</v>
      </c>
      <c r="V1334" s="8" t="s">
        <v>812</v>
      </c>
      <c r="W1334" s="8" t="s">
        <v>813</v>
      </c>
      <c r="X1334" s="46" t="s">
        <v>814</v>
      </c>
      <c r="Y1334" s="46" t="s">
        <v>815</v>
      </c>
      <c r="Z1334" s="46" t="s">
        <v>815</v>
      </c>
      <c r="AA1334" s="8"/>
      <c r="AC1334" s="8" t="s">
        <v>828</v>
      </c>
    </row>
    <row r="1335" spans="1:29" x14ac:dyDescent="0.25">
      <c r="A1335" s="8">
        <v>80</v>
      </c>
      <c r="B1335" s="8" t="s">
        <v>798</v>
      </c>
      <c r="C1335" s="8">
        <v>2</v>
      </c>
      <c r="D1335" s="8">
        <v>3</v>
      </c>
      <c r="E1335" s="8" t="s">
        <v>213</v>
      </c>
      <c r="F1335" s="8" t="s">
        <v>809</v>
      </c>
      <c r="G1335" s="8" t="s">
        <v>810</v>
      </c>
      <c r="H1335" s="8" t="s">
        <v>312</v>
      </c>
      <c r="I1335" s="8" t="s">
        <v>811</v>
      </c>
      <c r="J1335" s="8" t="s">
        <v>217</v>
      </c>
      <c r="K1335" s="49">
        <v>0</v>
      </c>
      <c r="L1335" s="8">
        <v>2</v>
      </c>
      <c r="N1335" s="50">
        <v>0</v>
      </c>
      <c r="O1335" s="49">
        <v>1</v>
      </c>
      <c r="P1335" s="8">
        <v>2</v>
      </c>
      <c r="R1335" s="43">
        <v>0.9</v>
      </c>
      <c r="S1335" s="8">
        <v>0.05</v>
      </c>
      <c r="T1335" s="8"/>
      <c r="U1335" s="31">
        <v>1</v>
      </c>
      <c r="V1335" s="8" t="s">
        <v>812</v>
      </c>
      <c r="W1335" s="8" t="s">
        <v>813</v>
      </c>
      <c r="X1335" s="46" t="s">
        <v>814</v>
      </c>
      <c r="Y1335" s="46" t="s">
        <v>815</v>
      </c>
      <c r="Z1335" s="46" t="s">
        <v>815</v>
      </c>
      <c r="AC1335" s="8" t="s">
        <v>828</v>
      </c>
    </row>
    <row r="1336" spans="1:29" x14ac:dyDescent="0.25">
      <c r="A1336" s="8">
        <v>80</v>
      </c>
      <c r="B1336" s="8" t="s">
        <v>798</v>
      </c>
      <c r="C1336" s="8">
        <v>2</v>
      </c>
      <c r="D1336" s="8">
        <v>3</v>
      </c>
      <c r="E1336" s="8" t="s">
        <v>213</v>
      </c>
      <c r="F1336" s="8" t="s">
        <v>809</v>
      </c>
      <c r="G1336" s="8" t="s">
        <v>810</v>
      </c>
      <c r="H1336" s="8" t="s">
        <v>312</v>
      </c>
      <c r="I1336" s="8" t="s">
        <v>811</v>
      </c>
      <c r="J1336" s="8" t="s">
        <v>53</v>
      </c>
      <c r="K1336" s="49">
        <v>0</v>
      </c>
      <c r="L1336" s="8">
        <v>3</v>
      </c>
      <c r="M1336" s="8"/>
      <c r="N1336" s="50">
        <v>0</v>
      </c>
      <c r="O1336" s="49">
        <v>1</v>
      </c>
      <c r="P1336" s="8">
        <v>3</v>
      </c>
      <c r="Q1336" s="8"/>
      <c r="R1336" s="50">
        <v>0</v>
      </c>
      <c r="S1336" s="8" t="s">
        <v>52</v>
      </c>
      <c r="T1336" s="8"/>
      <c r="U1336" s="31">
        <v>0</v>
      </c>
      <c r="V1336" s="8" t="s">
        <v>812</v>
      </c>
      <c r="W1336" s="8" t="s">
        <v>813</v>
      </c>
      <c r="X1336" s="46" t="s">
        <v>816</v>
      </c>
      <c r="Y1336" s="46" t="s">
        <v>817</v>
      </c>
      <c r="Z1336" s="46" t="s">
        <v>817</v>
      </c>
      <c r="AA1336" s="8"/>
      <c r="AC1336" s="8" t="s">
        <v>828</v>
      </c>
    </row>
    <row r="1337" spans="1:29" x14ac:dyDescent="0.25">
      <c r="A1337" s="8">
        <v>80</v>
      </c>
      <c r="B1337" s="8" t="s">
        <v>798</v>
      </c>
      <c r="C1337" s="8">
        <v>2</v>
      </c>
      <c r="D1337" s="8">
        <v>3</v>
      </c>
      <c r="E1337" s="8" t="s">
        <v>213</v>
      </c>
      <c r="F1337" s="8" t="s">
        <v>809</v>
      </c>
      <c r="G1337" s="8" t="s">
        <v>810</v>
      </c>
      <c r="H1337" s="8" t="s">
        <v>312</v>
      </c>
      <c r="I1337" s="8" t="s">
        <v>811</v>
      </c>
      <c r="J1337" s="8" t="s">
        <v>217</v>
      </c>
      <c r="K1337" s="49">
        <v>0</v>
      </c>
      <c r="L1337" s="8">
        <v>3</v>
      </c>
      <c r="N1337" s="50">
        <v>0</v>
      </c>
      <c r="O1337" s="49">
        <v>1</v>
      </c>
      <c r="P1337" s="8">
        <v>3</v>
      </c>
      <c r="R1337" s="50">
        <v>0</v>
      </c>
      <c r="S1337" s="8" t="s">
        <v>52</v>
      </c>
      <c r="T1337" s="8"/>
      <c r="U1337" s="31">
        <v>0</v>
      </c>
      <c r="V1337" s="8" t="s">
        <v>812</v>
      </c>
      <c r="W1337" s="8" t="s">
        <v>813</v>
      </c>
      <c r="X1337" s="46" t="s">
        <v>816</v>
      </c>
      <c r="Y1337" s="46" t="s">
        <v>817</v>
      </c>
      <c r="Z1337" s="46" t="s">
        <v>817</v>
      </c>
      <c r="AC1337" s="8" t="s">
        <v>828</v>
      </c>
    </row>
    <row r="1338" spans="1:29" x14ac:dyDescent="0.25">
      <c r="A1338" s="8">
        <v>80</v>
      </c>
      <c r="B1338" s="8" t="s">
        <v>798</v>
      </c>
      <c r="C1338" s="8">
        <v>2</v>
      </c>
      <c r="D1338" s="8">
        <v>3</v>
      </c>
      <c r="E1338" s="8" t="s">
        <v>213</v>
      </c>
      <c r="F1338" s="8" t="s">
        <v>809</v>
      </c>
      <c r="G1338" s="8" t="s">
        <v>810</v>
      </c>
      <c r="H1338" s="8" t="s">
        <v>312</v>
      </c>
      <c r="I1338" s="8" t="s">
        <v>811</v>
      </c>
      <c r="J1338" s="8" t="s">
        <v>53</v>
      </c>
      <c r="K1338" s="49">
        <v>0</v>
      </c>
      <c r="L1338" s="8">
        <v>4</v>
      </c>
      <c r="M1338" s="8"/>
      <c r="N1338" s="50">
        <v>161</v>
      </c>
      <c r="O1338" s="49">
        <v>1</v>
      </c>
      <c r="P1338" s="8">
        <v>4</v>
      </c>
      <c r="Q1338" s="8"/>
      <c r="R1338" s="50">
        <v>44</v>
      </c>
      <c r="S1338" s="8" t="s">
        <v>52</v>
      </c>
      <c r="T1338" s="8"/>
      <c r="U1338" s="31">
        <v>0</v>
      </c>
      <c r="V1338" s="8" t="s">
        <v>812</v>
      </c>
      <c r="W1338" s="8" t="s">
        <v>813</v>
      </c>
      <c r="X1338" s="46" t="s">
        <v>818</v>
      </c>
      <c r="Y1338" s="46" t="s">
        <v>819</v>
      </c>
      <c r="Z1338" s="46" t="s">
        <v>819</v>
      </c>
      <c r="AA1338" s="8"/>
      <c r="AC1338" s="8" t="s">
        <v>828</v>
      </c>
    </row>
    <row r="1339" spans="1:29" x14ac:dyDescent="0.25">
      <c r="A1339" s="8">
        <v>80</v>
      </c>
      <c r="B1339" s="8" t="s">
        <v>798</v>
      </c>
      <c r="C1339" s="8">
        <v>2</v>
      </c>
      <c r="D1339" s="8">
        <v>3</v>
      </c>
      <c r="E1339" s="8" t="s">
        <v>213</v>
      </c>
      <c r="F1339" s="8" t="s">
        <v>809</v>
      </c>
      <c r="G1339" s="8" t="s">
        <v>810</v>
      </c>
      <c r="H1339" s="8" t="s">
        <v>312</v>
      </c>
      <c r="I1339" s="8" t="s">
        <v>811</v>
      </c>
      <c r="J1339" s="8" t="s">
        <v>217</v>
      </c>
      <c r="K1339" s="49">
        <v>0</v>
      </c>
      <c r="L1339" s="8">
        <v>4</v>
      </c>
      <c r="N1339" s="50">
        <v>63.3</v>
      </c>
      <c r="O1339" s="49">
        <v>1</v>
      </c>
      <c r="P1339" s="8">
        <v>4</v>
      </c>
      <c r="R1339" s="50">
        <v>20</v>
      </c>
      <c r="S1339" s="8" t="s">
        <v>52</v>
      </c>
      <c r="T1339" s="8"/>
      <c r="U1339" s="31">
        <v>0</v>
      </c>
      <c r="V1339" s="8" t="s">
        <v>812</v>
      </c>
      <c r="W1339" s="8" t="s">
        <v>813</v>
      </c>
      <c r="X1339" s="46" t="s">
        <v>818</v>
      </c>
      <c r="Y1339" s="46" t="s">
        <v>819</v>
      </c>
      <c r="Z1339" s="46" t="s">
        <v>819</v>
      </c>
      <c r="AC1339" s="8" t="s">
        <v>828</v>
      </c>
    </row>
    <row r="1340" spans="1:29" x14ac:dyDescent="0.25">
      <c r="A1340"/>
      <c r="B1340"/>
      <c r="R1340" s="43"/>
      <c r="X1340" s="4"/>
      <c r="Y1340" s="4"/>
      <c r="Z1340" s="4"/>
    </row>
    <row r="1341" spans="1:29" x14ac:dyDescent="0.25">
      <c r="A1341" s="8">
        <v>80</v>
      </c>
      <c r="B1341" s="8" t="s">
        <v>798</v>
      </c>
      <c r="C1341" s="8">
        <v>2</v>
      </c>
      <c r="D1341" s="8">
        <v>3</v>
      </c>
      <c r="E1341" s="8" t="s">
        <v>213</v>
      </c>
      <c r="F1341" s="8" t="s">
        <v>809</v>
      </c>
      <c r="G1341" s="8" t="s">
        <v>820</v>
      </c>
      <c r="H1341" s="8" t="s">
        <v>312</v>
      </c>
      <c r="I1341" s="8" t="s">
        <v>811</v>
      </c>
      <c r="J1341" s="8" t="s">
        <v>53</v>
      </c>
      <c r="K1341" s="49">
        <v>0</v>
      </c>
      <c r="L1341" s="8">
        <v>2</v>
      </c>
      <c r="N1341" s="43">
        <v>3</v>
      </c>
      <c r="O1341" s="49">
        <v>1</v>
      </c>
      <c r="P1341" s="8">
        <v>2</v>
      </c>
      <c r="R1341" s="43">
        <v>1</v>
      </c>
      <c r="S1341" t="s">
        <v>52</v>
      </c>
      <c r="U1341" s="31">
        <v>0</v>
      </c>
      <c r="V1341" s="8" t="s">
        <v>812</v>
      </c>
      <c r="W1341" s="8" t="s">
        <v>813</v>
      </c>
      <c r="X1341" s="46" t="s">
        <v>814</v>
      </c>
      <c r="Y1341" s="46" t="s">
        <v>815</v>
      </c>
      <c r="Z1341" s="46" t="s">
        <v>815</v>
      </c>
      <c r="AC1341" s="8" t="s">
        <v>828</v>
      </c>
    </row>
    <row r="1342" spans="1:29" x14ac:dyDescent="0.25">
      <c r="A1342" s="8">
        <v>80</v>
      </c>
      <c r="B1342" s="8" t="s">
        <v>798</v>
      </c>
      <c r="C1342" s="8">
        <v>2</v>
      </c>
      <c r="D1342" s="8">
        <v>3</v>
      </c>
      <c r="E1342" s="8" t="s">
        <v>213</v>
      </c>
      <c r="F1342" s="8" t="s">
        <v>809</v>
      </c>
      <c r="G1342" s="8" t="s">
        <v>820</v>
      </c>
      <c r="H1342" s="8" t="s">
        <v>312</v>
      </c>
      <c r="I1342" s="8" t="s">
        <v>811</v>
      </c>
      <c r="J1342" s="8" t="s">
        <v>217</v>
      </c>
      <c r="K1342" s="49">
        <v>0</v>
      </c>
      <c r="L1342" s="8">
        <v>2</v>
      </c>
      <c r="N1342" s="43">
        <v>0.6</v>
      </c>
      <c r="O1342" s="49">
        <v>1</v>
      </c>
      <c r="P1342" s="8">
        <v>2</v>
      </c>
      <c r="R1342" s="43">
        <v>0.6</v>
      </c>
      <c r="S1342" t="s">
        <v>52</v>
      </c>
      <c r="U1342" s="31">
        <v>0</v>
      </c>
      <c r="V1342" s="8" t="s">
        <v>812</v>
      </c>
      <c r="W1342" s="8" t="s">
        <v>813</v>
      </c>
      <c r="X1342" s="46" t="s">
        <v>814</v>
      </c>
      <c r="Y1342" s="46" t="s">
        <v>815</v>
      </c>
      <c r="Z1342" s="46" t="s">
        <v>815</v>
      </c>
      <c r="AC1342" s="8" t="s">
        <v>828</v>
      </c>
    </row>
    <row r="1343" spans="1:29" x14ac:dyDescent="0.25">
      <c r="A1343" s="8">
        <v>80</v>
      </c>
      <c r="B1343" s="8" t="s">
        <v>798</v>
      </c>
      <c r="C1343" s="8">
        <v>2</v>
      </c>
      <c r="D1343" s="8">
        <v>3</v>
      </c>
      <c r="E1343" s="8" t="s">
        <v>213</v>
      </c>
      <c r="F1343" s="8" t="s">
        <v>809</v>
      </c>
      <c r="G1343" s="8" t="s">
        <v>820</v>
      </c>
      <c r="H1343" s="8" t="s">
        <v>312</v>
      </c>
      <c r="I1343" s="8" t="s">
        <v>811</v>
      </c>
      <c r="J1343" s="8" t="s">
        <v>53</v>
      </c>
      <c r="K1343" s="49">
        <v>0</v>
      </c>
      <c r="L1343" s="8">
        <v>3</v>
      </c>
      <c r="N1343" s="43">
        <v>0</v>
      </c>
      <c r="O1343" s="49">
        <v>1</v>
      </c>
      <c r="P1343" s="8">
        <v>3</v>
      </c>
      <c r="R1343" s="43">
        <v>0</v>
      </c>
      <c r="S1343" t="s">
        <v>52</v>
      </c>
      <c r="U1343" s="31">
        <v>0</v>
      </c>
      <c r="V1343" s="8" t="s">
        <v>812</v>
      </c>
      <c r="W1343" s="8" t="s">
        <v>813</v>
      </c>
      <c r="X1343" s="46" t="s">
        <v>816</v>
      </c>
      <c r="Y1343" s="46" t="s">
        <v>817</v>
      </c>
      <c r="Z1343" s="46" t="s">
        <v>817</v>
      </c>
      <c r="AC1343" s="8" t="s">
        <v>828</v>
      </c>
    </row>
    <row r="1344" spans="1:29" x14ac:dyDescent="0.25">
      <c r="A1344" s="8">
        <v>80</v>
      </c>
      <c r="B1344" s="8" t="s">
        <v>798</v>
      </c>
      <c r="C1344" s="8">
        <v>2</v>
      </c>
      <c r="D1344" s="8">
        <v>3</v>
      </c>
      <c r="E1344" s="8" t="s">
        <v>213</v>
      </c>
      <c r="F1344" s="8" t="s">
        <v>809</v>
      </c>
      <c r="G1344" s="8" t="s">
        <v>820</v>
      </c>
      <c r="H1344" s="8" t="s">
        <v>312</v>
      </c>
      <c r="I1344" s="8" t="s">
        <v>811</v>
      </c>
      <c r="J1344" s="8" t="s">
        <v>217</v>
      </c>
      <c r="K1344" s="49">
        <v>0</v>
      </c>
      <c r="L1344" s="8">
        <v>3</v>
      </c>
      <c r="N1344" s="43">
        <v>0</v>
      </c>
      <c r="O1344" s="49">
        <v>1</v>
      </c>
      <c r="P1344" s="8">
        <v>3</v>
      </c>
      <c r="R1344" s="43">
        <v>0</v>
      </c>
      <c r="S1344" t="s">
        <v>52</v>
      </c>
      <c r="U1344" s="31">
        <v>0</v>
      </c>
      <c r="V1344" s="8" t="s">
        <v>812</v>
      </c>
      <c r="W1344" s="8" t="s">
        <v>813</v>
      </c>
      <c r="X1344" s="46" t="s">
        <v>816</v>
      </c>
      <c r="Y1344" s="46" t="s">
        <v>817</v>
      </c>
      <c r="Z1344" s="46" t="s">
        <v>817</v>
      </c>
      <c r="AC1344" s="8" t="s">
        <v>828</v>
      </c>
    </row>
    <row r="1345" spans="1:29" x14ac:dyDescent="0.25">
      <c r="A1345" s="8">
        <v>80</v>
      </c>
      <c r="B1345" s="8" t="s">
        <v>798</v>
      </c>
      <c r="C1345" s="8">
        <v>2</v>
      </c>
      <c r="D1345" s="8">
        <v>3</v>
      </c>
      <c r="E1345" s="8" t="s">
        <v>213</v>
      </c>
      <c r="F1345" s="8" t="s">
        <v>809</v>
      </c>
      <c r="G1345" s="8" t="s">
        <v>820</v>
      </c>
      <c r="H1345" s="8" t="s">
        <v>312</v>
      </c>
      <c r="I1345" s="8" t="s">
        <v>811</v>
      </c>
      <c r="J1345" s="8" t="s">
        <v>53</v>
      </c>
      <c r="K1345" s="49">
        <v>0</v>
      </c>
      <c r="L1345" s="8">
        <v>4</v>
      </c>
      <c r="N1345" s="43">
        <v>737</v>
      </c>
      <c r="O1345" s="49">
        <v>1</v>
      </c>
      <c r="P1345" s="8">
        <v>4</v>
      </c>
      <c r="R1345" s="43">
        <v>109.3</v>
      </c>
      <c r="S1345" t="s">
        <v>52</v>
      </c>
      <c r="U1345" s="31">
        <v>0</v>
      </c>
      <c r="V1345" s="8" t="s">
        <v>812</v>
      </c>
      <c r="W1345" s="8" t="s">
        <v>813</v>
      </c>
      <c r="X1345" s="46" t="s">
        <v>818</v>
      </c>
      <c r="Y1345" s="46" t="s">
        <v>819</v>
      </c>
      <c r="Z1345" s="46" t="s">
        <v>819</v>
      </c>
      <c r="AC1345" s="8" t="s">
        <v>828</v>
      </c>
    </row>
    <row r="1346" spans="1:29" x14ac:dyDescent="0.25">
      <c r="A1346" s="8">
        <v>80</v>
      </c>
      <c r="B1346" s="8" t="s">
        <v>798</v>
      </c>
      <c r="C1346" s="8">
        <v>2</v>
      </c>
      <c r="D1346" s="8">
        <v>3</v>
      </c>
      <c r="E1346" s="8" t="s">
        <v>213</v>
      </c>
      <c r="F1346" s="8" t="s">
        <v>809</v>
      </c>
      <c r="G1346" s="8" t="s">
        <v>820</v>
      </c>
      <c r="H1346" s="8" t="s">
        <v>312</v>
      </c>
      <c r="I1346" s="8" t="s">
        <v>811</v>
      </c>
      <c r="J1346" s="8" t="s">
        <v>217</v>
      </c>
      <c r="K1346" s="49">
        <v>0</v>
      </c>
      <c r="L1346" s="8">
        <v>4</v>
      </c>
      <c r="N1346" s="43">
        <v>274.8</v>
      </c>
      <c r="O1346" s="49">
        <v>1</v>
      </c>
      <c r="P1346" s="8">
        <v>4</v>
      </c>
      <c r="R1346" s="43">
        <v>59.4</v>
      </c>
      <c r="S1346" t="s">
        <v>52</v>
      </c>
      <c r="U1346" s="31">
        <v>0</v>
      </c>
      <c r="V1346" s="8" t="s">
        <v>812</v>
      </c>
      <c r="W1346" s="8" t="s">
        <v>813</v>
      </c>
      <c r="X1346" s="46" t="s">
        <v>818</v>
      </c>
      <c r="Y1346" s="46" t="s">
        <v>819</v>
      </c>
      <c r="Z1346" s="46" t="s">
        <v>819</v>
      </c>
      <c r="AC1346" s="8" t="s">
        <v>828</v>
      </c>
    </row>
    <row r="1347" spans="1:29" x14ac:dyDescent="0.25">
      <c r="A1347"/>
      <c r="B1347"/>
      <c r="C1347" s="8"/>
    </row>
    <row r="1348" spans="1:29" x14ac:dyDescent="0.25">
      <c r="A1348" s="8">
        <v>80</v>
      </c>
      <c r="B1348" s="8" t="s">
        <v>798</v>
      </c>
      <c r="C1348" s="8">
        <v>1</v>
      </c>
      <c r="D1348" s="8">
        <v>4</v>
      </c>
      <c r="E1348" s="8" t="s">
        <v>213</v>
      </c>
      <c r="F1348" s="8" t="s">
        <v>809</v>
      </c>
      <c r="G1348" s="8" t="s">
        <v>810</v>
      </c>
      <c r="H1348" s="8" t="s">
        <v>312</v>
      </c>
      <c r="I1348" s="8" t="s">
        <v>811</v>
      </c>
      <c r="J1348" s="8" t="s">
        <v>53</v>
      </c>
      <c r="K1348" s="49">
        <v>0</v>
      </c>
      <c r="L1348" s="8">
        <v>2</v>
      </c>
      <c r="M1348" s="8"/>
      <c r="N1348" s="50">
        <v>13.3</v>
      </c>
      <c r="O1348" s="49">
        <v>1</v>
      </c>
      <c r="P1348" s="8">
        <v>2</v>
      </c>
      <c r="Q1348" s="8"/>
      <c r="R1348" s="50">
        <v>0.7</v>
      </c>
      <c r="S1348" s="8">
        <v>0.05</v>
      </c>
      <c r="T1348" s="8"/>
      <c r="U1348" s="31">
        <v>1</v>
      </c>
      <c r="V1348" s="8" t="s">
        <v>812</v>
      </c>
      <c r="W1348" s="8" t="s">
        <v>813</v>
      </c>
      <c r="X1348" s="46" t="s">
        <v>814</v>
      </c>
      <c r="Y1348" s="46" t="s">
        <v>815</v>
      </c>
      <c r="Z1348" s="46" t="s">
        <v>815</v>
      </c>
      <c r="AA1348" s="8"/>
      <c r="AC1348" s="8" t="s">
        <v>828</v>
      </c>
    </row>
    <row r="1349" spans="1:29" x14ac:dyDescent="0.25">
      <c r="A1349" s="8">
        <v>80</v>
      </c>
      <c r="B1349" s="8" t="s">
        <v>798</v>
      </c>
      <c r="C1349" s="8">
        <v>1</v>
      </c>
      <c r="D1349" s="8">
        <v>4</v>
      </c>
      <c r="E1349" s="8" t="s">
        <v>213</v>
      </c>
      <c r="F1349" s="8" t="s">
        <v>809</v>
      </c>
      <c r="G1349" s="8" t="s">
        <v>810</v>
      </c>
      <c r="H1349" s="8" t="s">
        <v>312</v>
      </c>
      <c r="I1349" s="8" t="s">
        <v>811</v>
      </c>
      <c r="J1349" s="8" t="s">
        <v>217</v>
      </c>
      <c r="K1349" s="49">
        <v>0</v>
      </c>
      <c r="L1349" s="8">
        <v>2</v>
      </c>
      <c r="N1349" s="50">
        <v>10.9</v>
      </c>
      <c r="O1349" s="49">
        <v>1</v>
      </c>
      <c r="P1349" s="8">
        <v>2</v>
      </c>
      <c r="R1349" s="43">
        <v>0.7</v>
      </c>
      <c r="S1349" s="8">
        <v>0.05</v>
      </c>
      <c r="T1349" s="8"/>
      <c r="U1349" s="31">
        <v>1</v>
      </c>
      <c r="V1349" s="8" t="s">
        <v>812</v>
      </c>
      <c r="W1349" s="8" t="s">
        <v>813</v>
      </c>
      <c r="X1349" s="46" t="s">
        <v>814</v>
      </c>
      <c r="Y1349" s="46" t="s">
        <v>815</v>
      </c>
      <c r="Z1349" s="46" t="s">
        <v>815</v>
      </c>
      <c r="AC1349" s="8" t="s">
        <v>828</v>
      </c>
    </row>
    <row r="1350" spans="1:29" x14ac:dyDescent="0.25">
      <c r="A1350" s="8">
        <v>80</v>
      </c>
      <c r="B1350" s="8" t="s">
        <v>798</v>
      </c>
      <c r="C1350" s="8">
        <v>1</v>
      </c>
      <c r="D1350" s="8">
        <v>4</v>
      </c>
      <c r="E1350" s="8" t="s">
        <v>213</v>
      </c>
      <c r="F1350" s="8" t="s">
        <v>809</v>
      </c>
      <c r="G1350" s="8" t="s">
        <v>810</v>
      </c>
      <c r="H1350" s="8" t="s">
        <v>312</v>
      </c>
      <c r="I1350" s="8" t="s">
        <v>811</v>
      </c>
      <c r="J1350" s="8" t="s">
        <v>53</v>
      </c>
      <c r="K1350" s="49">
        <v>0</v>
      </c>
      <c r="L1350" s="8">
        <v>3</v>
      </c>
      <c r="M1350" s="8"/>
      <c r="N1350" s="50">
        <v>5</v>
      </c>
      <c r="O1350" s="49">
        <v>1</v>
      </c>
      <c r="P1350" s="8">
        <v>3</v>
      </c>
      <c r="Q1350" s="8"/>
      <c r="R1350" s="50">
        <v>7.3</v>
      </c>
      <c r="S1350" s="8" t="s">
        <v>52</v>
      </c>
      <c r="T1350" s="8"/>
      <c r="U1350" s="31">
        <v>0</v>
      </c>
      <c r="V1350" s="8" t="s">
        <v>812</v>
      </c>
      <c r="W1350" s="8" t="s">
        <v>813</v>
      </c>
      <c r="X1350" s="46" t="s">
        <v>816</v>
      </c>
      <c r="Y1350" s="46" t="s">
        <v>817</v>
      </c>
      <c r="Z1350" s="46" t="s">
        <v>817</v>
      </c>
      <c r="AA1350" s="8"/>
      <c r="AC1350" s="8" t="s">
        <v>828</v>
      </c>
    </row>
    <row r="1351" spans="1:29" x14ac:dyDescent="0.25">
      <c r="A1351" s="8">
        <v>80</v>
      </c>
      <c r="B1351" s="8" t="s">
        <v>798</v>
      </c>
      <c r="C1351" s="8">
        <v>1</v>
      </c>
      <c r="D1351" s="8">
        <v>4</v>
      </c>
      <c r="E1351" s="8" t="s">
        <v>213</v>
      </c>
      <c r="F1351" s="8" t="s">
        <v>809</v>
      </c>
      <c r="G1351" s="8" t="s">
        <v>810</v>
      </c>
      <c r="H1351" s="8" t="s">
        <v>312</v>
      </c>
      <c r="I1351" s="8" t="s">
        <v>811</v>
      </c>
      <c r="J1351" s="8" t="s">
        <v>217</v>
      </c>
      <c r="K1351" s="49">
        <v>0</v>
      </c>
      <c r="L1351" s="8">
        <v>3</v>
      </c>
      <c r="N1351" s="50">
        <v>3.2</v>
      </c>
      <c r="O1351" s="49">
        <v>1</v>
      </c>
      <c r="P1351" s="8">
        <v>3</v>
      </c>
      <c r="R1351" s="50">
        <v>4.4000000000000004</v>
      </c>
      <c r="S1351" s="8" t="s">
        <v>52</v>
      </c>
      <c r="T1351" s="8"/>
      <c r="U1351" s="31">
        <v>0</v>
      </c>
      <c r="V1351" s="8" t="s">
        <v>812</v>
      </c>
      <c r="W1351" s="8" t="s">
        <v>813</v>
      </c>
      <c r="X1351" s="46" t="s">
        <v>816</v>
      </c>
      <c r="Y1351" s="46" t="s">
        <v>817</v>
      </c>
      <c r="Z1351" s="46" t="s">
        <v>817</v>
      </c>
      <c r="AC1351" s="8" t="s">
        <v>828</v>
      </c>
    </row>
    <row r="1352" spans="1:29" x14ac:dyDescent="0.25">
      <c r="A1352" s="8">
        <v>80</v>
      </c>
      <c r="B1352" s="8" t="s">
        <v>798</v>
      </c>
      <c r="C1352" s="8">
        <v>1</v>
      </c>
      <c r="D1352" s="8">
        <v>4</v>
      </c>
      <c r="E1352" s="8" t="s">
        <v>213</v>
      </c>
      <c r="F1352" s="8" t="s">
        <v>809</v>
      </c>
      <c r="G1352" s="8" t="s">
        <v>810</v>
      </c>
      <c r="H1352" s="8" t="s">
        <v>312</v>
      </c>
      <c r="I1352" s="8" t="s">
        <v>811</v>
      </c>
      <c r="J1352" s="8" t="s">
        <v>53</v>
      </c>
      <c r="K1352" s="49">
        <v>0</v>
      </c>
      <c r="L1352" s="8">
        <v>4</v>
      </c>
      <c r="M1352" s="8"/>
      <c r="N1352" s="50">
        <v>76.3</v>
      </c>
      <c r="O1352" s="49">
        <v>1</v>
      </c>
      <c r="P1352" s="8">
        <v>4</v>
      </c>
      <c r="Q1352" s="8"/>
      <c r="R1352" s="50">
        <v>17.7</v>
      </c>
      <c r="S1352" s="8" t="s">
        <v>52</v>
      </c>
      <c r="T1352" s="8"/>
      <c r="U1352" s="31">
        <v>0</v>
      </c>
      <c r="V1352" s="8" t="s">
        <v>812</v>
      </c>
      <c r="W1352" s="8" t="s">
        <v>813</v>
      </c>
      <c r="X1352" s="46" t="s">
        <v>818</v>
      </c>
      <c r="Y1352" s="46" t="s">
        <v>819</v>
      </c>
      <c r="Z1352" s="46" t="s">
        <v>819</v>
      </c>
      <c r="AA1352" s="8"/>
      <c r="AC1352" s="8" t="s">
        <v>828</v>
      </c>
    </row>
    <row r="1353" spans="1:29" x14ac:dyDescent="0.25">
      <c r="A1353" s="8">
        <v>80</v>
      </c>
      <c r="B1353" s="8" t="s">
        <v>798</v>
      </c>
      <c r="C1353" s="8">
        <v>1</v>
      </c>
      <c r="D1353" s="8">
        <v>4</v>
      </c>
      <c r="E1353" s="8" t="s">
        <v>213</v>
      </c>
      <c r="F1353" s="8" t="s">
        <v>809</v>
      </c>
      <c r="G1353" s="8" t="s">
        <v>810</v>
      </c>
      <c r="H1353" s="8" t="s">
        <v>312</v>
      </c>
      <c r="I1353" s="8" t="s">
        <v>811</v>
      </c>
      <c r="J1353" s="8" t="s">
        <v>217</v>
      </c>
      <c r="K1353" s="49">
        <v>0</v>
      </c>
      <c r="L1353" s="8">
        <v>4</v>
      </c>
      <c r="N1353" s="50">
        <v>61.4</v>
      </c>
      <c r="O1353" s="49">
        <v>1</v>
      </c>
      <c r="P1353" s="8">
        <v>4</v>
      </c>
      <c r="R1353" s="50">
        <v>8.1999999999999993</v>
      </c>
      <c r="S1353" s="8" t="s">
        <v>52</v>
      </c>
      <c r="T1353" s="8"/>
      <c r="U1353" s="31">
        <v>0</v>
      </c>
      <c r="V1353" s="8" t="s">
        <v>812</v>
      </c>
      <c r="W1353" s="8" t="s">
        <v>813</v>
      </c>
      <c r="X1353" s="46" t="s">
        <v>818</v>
      </c>
      <c r="Y1353" s="46" t="s">
        <v>819</v>
      </c>
      <c r="Z1353" s="46" t="s">
        <v>819</v>
      </c>
      <c r="AC1353" s="8" t="s">
        <v>828</v>
      </c>
    </row>
    <row r="1354" spans="1:29" x14ac:dyDescent="0.25">
      <c r="A1354"/>
      <c r="B1354"/>
      <c r="R1354" s="43"/>
      <c r="X1354" s="4"/>
      <c r="Y1354" s="4"/>
      <c r="Z1354" s="4"/>
    </row>
    <row r="1355" spans="1:29" x14ac:dyDescent="0.25">
      <c r="A1355" s="8">
        <v>80</v>
      </c>
      <c r="B1355" s="8" t="s">
        <v>798</v>
      </c>
      <c r="C1355" s="8">
        <v>1</v>
      </c>
      <c r="D1355" s="8">
        <v>4</v>
      </c>
      <c r="E1355" s="8" t="s">
        <v>213</v>
      </c>
      <c r="F1355" s="8" t="s">
        <v>809</v>
      </c>
      <c r="G1355" s="8" t="s">
        <v>820</v>
      </c>
      <c r="H1355" s="8" t="s">
        <v>312</v>
      </c>
      <c r="I1355" s="8" t="s">
        <v>811</v>
      </c>
      <c r="J1355" s="8" t="s">
        <v>53</v>
      </c>
      <c r="K1355" s="49">
        <v>0</v>
      </c>
      <c r="L1355" s="8">
        <v>2</v>
      </c>
      <c r="N1355" s="43">
        <v>13</v>
      </c>
      <c r="O1355" s="49">
        <v>1</v>
      </c>
      <c r="P1355" s="8">
        <v>2</v>
      </c>
      <c r="R1355" s="43">
        <v>0</v>
      </c>
      <c r="S1355">
        <v>0.05</v>
      </c>
      <c r="U1355" s="31">
        <v>1</v>
      </c>
      <c r="V1355" s="8" t="s">
        <v>812</v>
      </c>
      <c r="W1355" s="8" t="s">
        <v>813</v>
      </c>
      <c r="X1355" s="46" t="s">
        <v>814</v>
      </c>
      <c r="Y1355" s="46" t="s">
        <v>815</v>
      </c>
      <c r="Z1355" s="46" t="s">
        <v>815</v>
      </c>
      <c r="AC1355" s="8" t="s">
        <v>828</v>
      </c>
    </row>
    <row r="1356" spans="1:29" x14ac:dyDescent="0.25">
      <c r="A1356" s="8">
        <v>80</v>
      </c>
      <c r="B1356" s="8" t="s">
        <v>798</v>
      </c>
      <c r="C1356" s="8">
        <v>1</v>
      </c>
      <c r="D1356" s="8">
        <v>4</v>
      </c>
      <c r="E1356" s="8" t="s">
        <v>213</v>
      </c>
      <c r="F1356" s="8" t="s">
        <v>809</v>
      </c>
      <c r="G1356" s="8" t="s">
        <v>820</v>
      </c>
      <c r="H1356" s="8" t="s">
        <v>312</v>
      </c>
      <c r="I1356" s="8" t="s">
        <v>811</v>
      </c>
      <c r="J1356" s="8" t="s">
        <v>217</v>
      </c>
      <c r="K1356" s="49">
        <v>0</v>
      </c>
      <c r="L1356" s="8">
        <v>2</v>
      </c>
      <c r="N1356" s="43">
        <v>12.5</v>
      </c>
      <c r="O1356" s="49">
        <v>1</v>
      </c>
      <c r="P1356" s="8">
        <v>2</v>
      </c>
      <c r="R1356" s="43">
        <v>0</v>
      </c>
      <c r="S1356">
        <v>0.05</v>
      </c>
      <c r="U1356" s="31">
        <v>1</v>
      </c>
      <c r="V1356" s="8" t="s">
        <v>812</v>
      </c>
      <c r="W1356" s="8" t="s">
        <v>813</v>
      </c>
      <c r="X1356" s="46" t="s">
        <v>814</v>
      </c>
      <c r="Y1356" s="46" t="s">
        <v>815</v>
      </c>
      <c r="Z1356" s="46" t="s">
        <v>815</v>
      </c>
      <c r="AC1356" s="8" t="s">
        <v>828</v>
      </c>
    </row>
    <row r="1357" spans="1:29" x14ac:dyDescent="0.25">
      <c r="A1357" s="8">
        <v>80</v>
      </c>
      <c r="B1357" s="8" t="s">
        <v>798</v>
      </c>
      <c r="C1357" s="8">
        <v>1</v>
      </c>
      <c r="D1357" s="8">
        <v>4</v>
      </c>
      <c r="E1357" s="8" t="s">
        <v>213</v>
      </c>
      <c r="F1357" s="8" t="s">
        <v>809</v>
      </c>
      <c r="G1357" s="8" t="s">
        <v>820</v>
      </c>
      <c r="H1357" s="8" t="s">
        <v>312</v>
      </c>
      <c r="I1357" s="8" t="s">
        <v>811</v>
      </c>
      <c r="J1357" s="8" t="s">
        <v>53</v>
      </c>
      <c r="K1357" s="49">
        <v>0</v>
      </c>
      <c r="L1357" s="8">
        <v>3</v>
      </c>
      <c r="N1357" s="43">
        <v>6.3</v>
      </c>
      <c r="O1357" s="49">
        <v>1</v>
      </c>
      <c r="P1357" s="8">
        <v>3</v>
      </c>
      <c r="R1357" s="43">
        <v>1.7</v>
      </c>
      <c r="S1357" t="s">
        <v>52</v>
      </c>
      <c r="U1357" s="31">
        <v>0</v>
      </c>
      <c r="V1357" s="8" t="s">
        <v>812</v>
      </c>
      <c r="W1357" s="8" t="s">
        <v>813</v>
      </c>
      <c r="X1357" s="46" t="s">
        <v>816</v>
      </c>
      <c r="Y1357" s="46" t="s">
        <v>817</v>
      </c>
      <c r="Z1357" s="46" t="s">
        <v>817</v>
      </c>
      <c r="AC1357" s="8" t="s">
        <v>828</v>
      </c>
    </row>
    <row r="1358" spans="1:29" x14ac:dyDescent="0.25">
      <c r="A1358" s="8">
        <v>80</v>
      </c>
      <c r="B1358" s="8" t="s">
        <v>798</v>
      </c>
      <c r="C1358" s="8">
        <v>1</v>
      </c>
      <c r="D1358" s="8">
        <v>4</v>
      </c>
      <c r="E1358" s="8" t="s">
        <v>213</v>
      </c>
      <c r="F1358" s="8" t="s">
        <v>809</v>
      </c>
      <c r="G1358" s="8" t="s">
        <v>820</v>
      </c>
      <c r="H1358" s="8" t="s">
        <v>312</v>
      </c>
      <c r="I1358" s="8" t="s">
        <v>811</v>
      </c>
      <c r="J1358" s="8" t="s">
        <v>217</v>
      </c>
      <c r="K1358" s="49">
        <v>0</v>
      </c>
      <c r="L1358" s="8">
        <v>3</v>
      </c>
      <c r="N1358" s="43">
        <v>3.3</v>
      </c>
      <c r="O1358" s="49">
        <v>1</v>
      </c>
      <c r="P1358" s="8">
        <v>3</v>
      </c>
      <c r="R1358" s="43">
        <v>1.7</v>
      </c>
      <c r="S1358" t="s">
        <v>52</v>
      </c>
      <c r="U1358" s="31">
        <v>0</v>
      </c>
      <c r="V1358" s="8" t="s">
        <v>812</v>
      </c>
      <c r="W1358" s="8" t="s">
        <v>813</v>
      </c>
      <c r="X1358" s="46" t="s">
        <v>816</v>
      </c>
      <c r="Y1358" s="46" t="s">
        <v>817</v>
      </c>
      <c r="Z1358" s="46" t="s">
        <v>817</v>
      </c>
      <c r="AC1358" s="8" t="s">
        <v>828</v>
      </c>
    </row>
    <row r="1359" spans="1:29" x14ac:dyDescent="0.25">
      <c r="A1359" s="8">
        <v>80</v>
      </c>
      <c r="B1359" s="8" t="s">
        <v>798</v>
      </c>
      <c r="C1359" s="8">
        <v>1</v>
      </c>
      <c r="D1359" s="8">
        <v>4</v>
      </c>
      <c r="E1359" s="8" t="s">
        <v>213</v>
      </c>
      <c r="F1359" s="8" t="s">
        <v>809</v>
      </c>
      <c r="G1359" s="8" t="s">
        <v>820</v>
      </c>
      <c r="H1359" s="8" t="s">
        <v>312</v>
      </c>
      <c r="I1359" s="8" t="s">
        <v>811</v>
      </c>
      <c r="J1359" s="8" t="s">
        <v>53</v>
      </c>
      <c r="K1359" s="49">
        <v>0</v>
      </c>
      <c r="L1359" s="8">
        <v>4</v>
      </c>
      <c r="N1359" s="43">
        <v>76.7</v>
      </c>
      <c r="O1359" s="49">
        <v>1</v>
      </c>
      <c r="P1359" s="8">
        <v>4</v>
      </c>
      <c r="R1359" s="43">
        <v>11.3</v>
      </c>
      <c r="S1359" t="s">
        <v>52</v>
      </c>
      <c r="U1359" s="31">
        <v>0</v>
      </c>
      <c r="V1359" s="8" t="s">
        <v>812</v>
      </c>
      <c r="W1359" s="8" t="s">
        <v>813</v>
      </c>
      <c r="X1359" s="46" t="s">
        <v>818</v>
      </c>
      <c r="Y1359" s="46" t="s">
        <v>819</v>
      </c>
      <c r="Z1359" s="46" t="s">
        <v>819</v>
      </c>
      <c r="AC1359" s="8" t="s">
        <v>828</v>
      </c>
    </row>
    <row r="1360" spans="1:29" x14ac:dyDescent="0.25">
      <c r="A1360" s="8">
        <v>80</v>
      </c>
      <c r="B1360" s="8" t="s">
        <v>798</v>
      </c>
      <c r="C1360" s="8">
        <v>1</v>
      </c>
      <c r="D1360" s="8">
        <v>4</v>
      </c>
      <c r="E1360" s="8" t="s">
        <v>213</v>
      </c>
      <c r="F1360" s="8" t="s">
        <v>809</v>
      </c>
      <c r="G1360" s="8" t="s">
        <v>820</v>
      </c>
      <c r="H1360" s="8" t="s">
        <v>312</v>
      </c>
      <c r="I1360" s="8" t="s">
        <v>811</v>
      </c>
      <c r="J1360" s="8" t="s">
        <v>217</v>
      </c>
      <c r="K1360" s="49">
        <v>0</v>
      </c>
      <c r="L1360" s="8">
        <v>4</v>
      </c>
      <c r="N1360" s="43">
        <v>66.7</v>
      </c>
      <c r="O1360" s="49">
        <v>1</v>
      </c>
      <c r="P1360" s="8">
        <v>4</v>
      </c>
      <c r="R1360" s="43">
        <v>4.8</v>
      </c>
      <c r="S1360" t="s">
        <v>52</v>
      </c>
      <c r="U1360" s="31">
        <v>0</v>
      </c>
      <c r="V1360" s="8" t="s">
        <v>812</v>
      </c>
      <c r="W1360" s="8" t="s">
        <v>813</v>
      </c>
      <c r="X1360" s="46" t="s">
        <v>818</v>
      </c>
      <c r="Y1360" s="46" t="s">
        <v>819</v>
      </c>
      <c r="Z1360" s="46" t="s">
        <v>819</v>
      </c>
      <c r="AC1360" s="8" t="s">
        <v>828</v>
      </c>
    </row>
    <row r="1361" spans="1:29" x14ac:dyDescent="0.25">
      <c r="A1361"/>
      <c r="B1361"/>
    </row>
    <row r="1362" spans="1:29" x14ac:dyDescent="0.25">
      <c r="A1362" s="8">
        <v>80</v>
      </c>
      <c r="B1362" s="8" t="s">
        <v>798</v>
      </c>
      <c r="C1362" s="8">
        <v>2</v>
      </c>
      <c r="D1362" s="8">
        <v>4</v>
      </c>
      <c r="E1362" s="8" t="s">
        <v>213</v>
      </c>
      <c r="F1362" s="8" t="s">
        <v>809</v>
      </c>
      <c r="G1362" s="8" t="s">
        <v>810</v>
      </c>
      <c r="H1362" s="8" t="s">
        <v>312</v>
      </c>
      <c r="I1362" s="8" t="s">
        <v>811</v>
      </c>
      <c r="J1362" s="8" t="s">
        <v>53</v>
      </c>
      <c r="K1362" s="49">
        <v>0</v>
      </c>
      <c r="L1362" s="8">
        <v>2</v>
      </c>
      <c r="M1362" s="8"/>
      <c r="N1362" s="50">
        <v>1.7</v>
      </c>
      <c r="O1362" s="49">
        <v>1</v>
      </c>
      <c r="P1362" s="8">
        <v>2</v>
      </c>
      <c r="Q1362" s="8"/>
      <c r="R1362" s="50">
        <v>1.7</v>
      </c>
      <c r="S1362" s="8" t="s">
        <v>52</v>
      </c>
      <c r="T1362" s="8"/>
      <c r="U1362" s="31">
        <v>0</v>
      </c>
      <c r="V1362" s="8" t="s">
        <v>812</v>
      </c>
      <c r="W1362" s="8" t="s">
        <v>813</v>
      </c>
      <c r="X1362" s="46" t="s">
        <v>814</v>
      </c>
      <c r="Y1362" s="46" t="s">
        <v>815</v>
      </c>
      <c r="Z1362" s="46" t="s">
        <v>815</v>
      </c>
      <c r="AA1362" s="8"/>
      <c r="AC1362" s="8" t="s">
        <v>828</v>
      </c>
    </row>
    <row r="1363" spans="1:29" x14ac:dyDescent="0.25">
      <c r="A1363" s="8">
        <v>80</v>
      </c>
      <c r="B1363" s="8" t="s">
        <v>798</v>
      </c>
      <c r="C1363" s="8">
        <v>2</v>
      </c>
      <c r="D1363" s="8">
        <v>4</v>
      </c>
      <c r="E1363" s="8" t="s">
        <v>213</v>
      </c>
      <c r="F1363" s="8" t="s">
        <v>809</v>
      </c>
      <c r="G1363" s="8" t="s">
        <v>810</v>
      </c>
      <c r="H1363" s="8" t="s">
        <v>312</v>
      </c>
      <c r="I1363" s="8" t="s">
        <v>811</v>
      </c>
      <c r="J1363" s="8" t="s">
        <v>217</v>
      </c>
      <c r="K1363" s="49">
        <v>0</v>
      </c>
      <c r="L1363" s="8">
        <v>2</v>
      </c>
      <c r="N1363" s="50">
        <v>1.7</v>
      </c>
      <c r="O1363" s="49">
        <v>1</v>
      </c>
      <c r="P1363" s="8">
        <v>2</v>
      </c>
      <c r="R1363" s="43">
        <v>1.7</v>
      </c>
      <c r="S1363" s="8" t="s">
        <v>52</v>
      </c>
      <c r="T1363" s="8"/>
      <c r="U1363" s="31">
        <v>0</v>
      </c>
      <c r="V1363" s="8" t="s">
        <v>812</v>
      </c>
      <c r="W1363" s="8" t="s">
        <v>813</v>
      </c>
      <c r="X1363" s="46" t="s">
        <v>814</v>
      </c>
      <c r="Y1363" s="46" t="s">
        <v>815</v>
      </c>
      <c r="Z1363" s="46" t="s">
        <v>815</v>
      </c>
      <c r="AC1363" s="8" t="s">
        <v>828</v>
      </c>
    </row>
    <row r="1364" spans="1:29" x14ac:dyDescent="0.25">
      <c r="A1364" s="8">
        <v>80</v>
      </c>
      <c r="B1364" s="8" t="s">
        <v>798</v>
      </c>
      <c r="C1364" s="8">
        <v>2</v>
      </c>
      <c r="D1364" s="8">
        <v>4</v>
      </c>
      <c r="E1364" s="8" t="s">
        <v>213</v>
      </c>
      <c r="F1364" s="8" t="s">
        <v>809</v>
      </c>
      <c r="G1364" s="8" t="s">
        <v>810</v>
      </c>
      <c r="H1364" s="8" t="s">
        <v>312</v>
      </c>
      <c r="I1364" s="8" t="s">
        <v>811</v>
      </c>
      <c r="J1364" s="8" t="s">
        <v>53</v>
      </c>
      <c r="K1364" s="49">
        <v>0</v>
      </c>
      <c r="L1364" s="8">
        <v>3</v>
      </c>
      <c r="M1364" s="8"/>
      <c r="N1364" s="50">
        <v>0.3</v>
      </c>
      <c r="O1364" s="49">
        <v>1</v>
      </c>
      <c r="P1364" s="8">
        <v>3</v>
      </c>
      <c r="Q1364" s="8"/>
      <c r="R1364" s="50">
        <v>0</v>
      </c>
      <c r="S1364" s="8" t="s">
        <v>52</v>
      </c>
      <c r="T1364" s="8"/>
      <c r="U1364" s="31">
        <v>0</v>
      </c>
      <c r="V1364" s="8" t="s">
        <v>812</v>
      </c>
      <c r="W1364" s="8" t="s">
        <v>813</v>
      </c>
      <c r="X1364" s="46" t="s">
        <v>816</v>
      </c>
      <c r="Y1364" s="46" t="s">
        <v>817</v>
      </c>
      <c r="Z1364" s="46" t="s">
        <v>817</v>
      </c>
      <c r="AA1364" s="8"/>
      <c r="AC1364" s="8" t="s">
        <v>828</v>
      </c>
    </row>
    <row r="1365" spans="1:29" x14ac:dyDescent="0.25">
      <c r="A1365" s="8">
        <v>80</v>
      </c>
      <c r="B1365" s="8" t="s">
        <v>798</v>
      </c>
      <c r="C1365" s="8">
        <v>2</v>
      </c>
      <c r="D1365" s="8">
        <v>4</v>
      </c>
      <c r="E1365" s="8" t="s">
        <v>213</v>
      </c>
      <c r="F1365" s="8" t="s">
        <v>809</v>
      </c>
      <c r="G1365" s="8" t="s">
        <v>810</v>
      </c>
      <c r="H1365" s="8" t="s">
        <v>312</v>
      </c>
      <c r="I1365" s="8" t="s">
        <v>811</v>
      </c>
      <c r="J1365" s="8" t="s">
        <v>217</v>
      </c>
      <c r="K1365" s="49">
        <v>0</v>
      </c>
      <c r="L1365" s="8">
        <v>3</v>
      </c>
      <c r="N1365" s="50">
        <v>3</v>
      </c>
      <c r="O1365" s="49">
        <v>1</v>
      </c>
      <c r="P1365" s="8">
        <v>3</v>
      </c>
      <c r="R1365" s="50">
        <v>0</v>
      </c>
      <c r="S1365" s="8" t="s">
        <v>52</v>
      </c>
      <c r="T1365" s="8"/>
      <c r="U1365" s="31">
        <v>0</v>
      </c>
      <c r="V1365" s="8" t="s">
        <v>812</v>
      </c>
      <c r="W1365" s="8" t="s">
        <v>813</v>
      </c>
      <c r="X1365" s="46" t="s">
        <v>816</v>
      </c>
      <c r="Y1365" s="46" t="s">
        <v>817</v>
      </c>
      <c r="Z1365" s="46" t="s">
        <v>817</v>
      </c>
      <c r="AC1365" s="8" t="s">
        <v>828</v>
      </c>
    </row>
    <row r="1366" spans="1:29" x14ac:dyDescent="0.25">
      <c r="A1366" s="8">
        <v>80</v>
      </c>
      <c r="B1366" s="8" t="s">
        <v>798</v>
      </c>
      <c r="C1366" s="8">
        <v>2</v>
      </c>
      <c r="D1366" s="8">
        <v>4</v>
      </c>
      <c r="E1366" s="8" t="s">
        <v>213</v>
      </c>
      <c r="F1366" s="8" t="s">
        <v>809</v>
      </c>
      <c r="G1366" s="8" t="s">
        <v>810</v>
      </c>
      <c r="H1366" s="8" t="s">
        <v>312</v>
      </c>
      <c r="I1366" s="8" t="s">
        <v>811</v>
      </c>
      <c r="J1366" s="8" t="s">
        <v>53</v>
      </c>
      <c r="K1366" s="49">
        <v>0</v>
      </c>
      <c r="L1366" s="8">
        <v>4</v>
      </c>
      <c r="M1366" s="8"/>
      <c r="N1366" s="50">
        <v>48.7</v>
      </c>
      <c r="O1366" s="49">
        <v>1</v>
      </c>
      <c r="P1366" s="8">
        <v>4</v>
      </c>
      <c r="Q1366" s="8"/>
      <c r="R1366" s="50">
        <v>49</v>
      </c>
      <c r="S1366" s="8" t="s">
        <v>52</v>
      </c>
      <c r="T1366" s="8"/>
      <c r="U1366" s="31">
        <v>0</v>
      </c>
      <c r="V1366" s="8" t="s">
        <v>812</v>
      </c>
      <c r="W1366" s="8" t="s">
        <v>813</v>
      </c>
      <c r="X1366" s="46" t="s">
        <v>818</v>
      </c>
      <c r="Y1366" s="46" t="s">
        <v>819</v>
      </c>
      <c r="Z1366" s="46" t="s">
        <v>819</v>
      </c>
      <c r="AA1366" s="8"/>
      <c r="AC1366" s="8" t="s">
        <v>828</v>
      </c>
    </row>
    <row r="1367" spans="1:29" x14ac:dyDescent="0.25">
      <c r="A1367" s="8">
        <v>80</v>
      </c>
      <c r="B1367" s="8" t="s">
        <v>798</v>
      </c>
      <c r="C1367" s="8">
        <v>2</v>
      </c>
      <c r="D1367" s="8">
        <v>4</v>
      </c>
      <c r="E1367" s="8" t="s">
        <v>213</v>
      </c>
      <c r="F1367" s="8" t="s">
        <v>809</v>
      </c>
      <c r="G1367" s="8" t="s">
        <v>810</v>
      </c>
      <c r="H1367" s="8" t="s">
        <v>312</v>
      </c>
      <c r="I1367" s="8" t="s">
        <v>811</v>
      </c>
      <c r="J1367" s="8" t="s">
        <v>217</v>
      </c>
      <c r="K1367" s="49">
        <v>0</v>
      </c>
      <c r="L1367" s="8">
        <v>4</v>
      </c>
      <c r="N1367" s="50">
        <v>15.3</v>
      </c>
      <c r="O1367" s="49">
        <v>1</v>
      </c>
      <c r="P1367" s="8">
        <v>4</v>
      </c>
      <c r="R1367" s="50">
        <v>11.7</v>
      </c>
      <c r="S1367" s="8" t="s">
        <v>52</v>
      </c>
      <c r="T1367" s="8"/>
      <c r="U1367" s="31">
        <v>0</v>
      </c>
      <c r="V1367" s="8" t="s">
        <v>812</v>
      </c>
      <c r="W1367" s="8" t="s">
        <v>813</v>
      </c>
      <c r="X1367" s="46" t="s">
        <v>818</v>
      </c>
      <c r="Y1367" s="46" t="s">
        <v>819</v>
      </c>
      <c r="Z1367" s="46" t="s">
        <v>819</v>
      </c>
      <c r="AC1367" s="8" t="s">
        <v>828</v>
      </c>
    </row>
    <row r="1368" spans="1:29" x14ac:dyDescent="0.25">
      <c r="A1368"/>
      <c r="B1368"/>
      <c r="R1368" s="43"/>
      <c r="X1368" s="4"/>
      <c r="Y1368" s="4"/>
      <c r="Z1368" s="4"/>
    </row>
    <row r="1369" spans="1:29" x14ac:dyDescent="0.25">
      <c r="A1369" s="8">
        <v>80</v>
      </c>
      <c r="B1369" s="8" t="s">
        <v>798</v>
      </c>
      <c r="C1369" s="8">
        <v>2</v>
      </c>
      <c r="D1369" s="8">
        <v>4</v>
      </c>
      <c r="E1369" s="8" t="s">
        <v>213</v>
      </c>
      <c r="F1369" s="8" t="s">
        <v>809</v>
      </c>
      <c r="G1369" s="8" t="s">
        <v>820</v>
      </c>
      <c r="H1369" s="8" t="s">
        <v>312</v>
      </c>
      <c r="I1369" s="8" t="s">
        <v>811</v>
      </c>
      <c r="J1369" s="8" t="s">
        <v>53</v>
      </c>
      <c r="K1369" s="49">
        <v>0</v>
      </c>
      <c r="L1369" s="8">
        <v>2</v>
      </c>
      <c r="N1369" s="50">
        <v>2</v>
      </c>
      <c r="O1369" s="49">
        <v>1</v>
      </c>
      <c r="P1369" s="8">
        <v>2</v>
      </c>
      <c r="Q1369" s="8"/>
      <c r="R1369" s="50">
        <v>0.7</v>
      </c>
      <c r="S1369" s="8" t="s">
        <v>52</v>
      </c>
      <c r="T1369" s="8"/>
      <c r="U1369" s="31">
        <v>0</v>
      </c>
      <c r="V1369" s="8" t="s">
        <v>812</v>
      </c>
      <c r="W1369" s="8" t="s">
        <v>813</v>
      </c>
      <c r="X1369" s="46" t="s">
        <v>814</v>
      </c>
      <c r="Y1369" s="46" t="s">
        <v>815</v>
      </c>
      <c r="Z1369" s="46" t="s">
        <v>815</v>
      </c>
      <c r="AC1369" s="8" t="s">
        <v>828</v>
      </c>
    </row>
    <row r="1370" spans="1:29" x14ac:dyDescent="0.25">
      <c r="A1370" s="8">
        <v>80</v>
      </c>
      <c r="B1370" s="8" t="s">
        <v>798</v>
      </c>
      <c r="C1370" s="8">
        <v>2</v>
      </c>
      <c r="D1370" s="8">
        <v>4</v>
      </c>
      <c r="E1370" s="8" t="s">
        <v>213</v>
      </c>
      <c r="F1370" s="8" t="s">
        <v>809</v>
      </c>
      <c r="G1370" s="8" t="s">
        <v>820</v>
      </c>
      <c r="H1370" s="8" t="s">
        <v>312</v>
      </c>
      <c r="I1370" s="8" t="s">
        <v>811</v>
      </c>
      <c r="J1370" s="8" t="s">
        <v>217</v>
      </c>
      <c r="K1370" s="49">
        <v>0</v>
      </c>
      <c r="L1370" s="8">
        <v>2</v>
      </c>
      <c r="N1370" s="50">
        <v>2</v>
      </c>
      <c r="O1370" s="49">
        <v>1</v>
      </c>
      <c r="P1370" s="8">
        <v>2</v>
      </c>
      <c r="R1370" s="43">
        <v>0.7</v>
      </c>
      <c r="S1370" s="8" t="s">
        <v>52</v>
      </c>
      <c r="T1370" s="8"/>
      <c r="U1370" s="31">
        <v>0</v>
      </c>
      <c r="V1370" s="8" t="s">
        <v>812</v>
      </c>
      <c r="W1370" s="8" t="s">
        <v>813</v>
      </c>
      <c r="X1370" s="46" t="s">
        <v>814</v>
      </c>
      <c r="Y1370" s="46" t="s">
        <v>815</v>
      </c>
      <c r="Z1370" s="46" t="s">
        <v>815</v>
      </c>
      <c r="AC1370" s="8" t="s">
        <v>828</v>
      </c>
    </row>
    <row r="1371" spans="1:29" x14ac:dyDescent="0.25">
      <c r="A1371" s="8">
        <v>80</v>
      </c>
      <c r="B1371" s="8" t="s">
        <v>798</v>
      </c>
      <c r="C1371" s="8">
        <v>2</v>
      </c>
      <c r="D1371" s="8">
        <v>4</v>
      </c>
      <c r="E1371" s="8" t="s">
        <v>213</v>
      </c>
      <c r="F1371" s="8" t="s">
        <v>809</v>
      </c>
      <c r="G1371" s="8" t="s">
        <v>820</v>
      </c>
      <c r="H1371" s="8" t="s">
        <v>312</v>
      </c>
      <c r="I1371" s="8" t="s">
        <v>811</v>
      </c>
      <c r="J1371" s="8" t="s">
        <v>53</v>
      </c>
      <c r="K1371" s="49">
        <v>0</v>
      </c>
      <c r="L1371" s="8">
        <v>3</v>
      </c>
      <c r="N1371" s="50">
        <v>0.7</v>
      </c>
      <c r="O1371" s="49">
        <v>1</v>
      </c>
      <c r="P1371" s="8">
        <v>3</v>
      </c>
      <c r="Q1371" s="8"/>
      <c r="R1371" s="50">
        <v>0</v>
      </c>
      <c r="S1371" s="8" t="s">
        <v>52</v>
      </c>
      <c r="T1371" s="8"/>
      <c r="U1371" s="31">
        <v>0</v>
      </c>
      <c r="V1371" s="8" t="s">
        <v>812</v>
      </c>
      <c r="W1371" s="8" t="s">
        <v>813</v>
      </c>
      <c r="X1371" s="46" t="s">
        <v>816</v>
      </c>
      <c r="Y1371" s="46" t="s">
        <v>817</v>
      </c>
      <c r="Z1371" s="46" t="s">
        <v>817</v>
      </c>
      <c r="AC1371" s="8" t="s">
        <v>828</v>
      </c>
    </row>
    <row r="1372" spans="1:29" x14ac:dyDescent="0.25">
      <c r="A1372" s="8">
        <v>80</v>
      </c>
      <c r="B1372" s="8" t="s">
        <v>798</v>
      </c>
      <c r="C1372" s="8">
        <v>2</v>
      </c>
      <c r="D1372" s="8">
        <v>4</v>
      </c>
      <c r="E1372" s="8" t="s">
        <v>213</v>
      </c>
      <c r="F1372" s="8" t="s">
        <v>809</v>
      </c>
      <c r="G1372" s="8" t="s">
        <v>820</v>
      </c>
      <c r="H1372" s="8" t="s">
        <v>312</v>
      </c>
      <c r="I1372" s="8" t="s">
        <v>811</v>
      </c>
      <c r="J1372" s="8" t="s">
        <v>217</v>
      </c>
      <c r="K1372" s="49">
        <v>0</v>
      </c>
      <c r="L1372" s="8">
        <v>3</v>
      </c>
      <c r="N1372" s="50">
        <v>0.7</v>
      </c>
      <c r="O1372" s="49">
        <v>1</v>
      </c>
      <c r="P1372" s="8">
        <v>3</v>
      </c>
      <c r="R1372" s="50">
        <v>0</v>
      </c>
      <c r="S1372" s="8" t="s">
        <v>52</v>
      </c>
      <c r="T1372" s="8"/>
      <c r="U1372" s="31">
        <v>0</v>
      </c>
      <c r="V1372" s="8" t="s">
        <v>812</v>
      </c>
      <c r="W1372" s="8" t="s">
        <v>813</v>
      </c>
      <c r="X1372" s="46" t="s">
        <v>816</v>
      </c>
      <c r="Y1372" s="46" t="s">
        <v>817</v>
      </c>
      <c r="Z1372" s="46" t="s">
        <v>817</v>
      </c>
      <c r="AC1372" s="8" t="s">
        <v>828</v>
      </c>
    </row>
    <row r="1373" spans="1:29" x14ac:dyDescent="0.25">
      <c r="A1373" s="8">
        <v>80</v>
      </c>
      <c r="B1373" s="8" t="s">
        <v>798</v>
      </c>
      <c r="C1373" s="8">
        <v>2</v>
      </c>
      <c r="D1373" s="8">
        <v>4</v>
      </c>
      <c r="E1373" s="8" t="s">
        <v>213</v>
      </c>
      <c r="F1373" s="8" t="s">
        <v>809</v>
      </c>
      <c r="G1373" s="8" t="s">
        <v>820</v>
      </c>
      <c r="H1373" s="8" t="s">
        <v>312</v>
      </c>
      <c r="I1373" s="8" t="s">
        <v>811</v>
      </c>
      <c r="J1373" s="8" t="s">
        <v>53</v>
      </c>
      <c r="K1373" s="49">
        <v>0</v>
      </c>
      <c r="L1373" s="8">
        <v>4</v>
      </c>
      <c r="N1373" s="50">
        <v>26.7</v>
      </c>
      <c r="O1373" s="49">
        <v>1</v>
      </c>
      <c r="P1373" s="8">
        <v>4</v>
      </c>
      <c r="Q1373" s="8"/>
      <c r="R1373" s="50">
        <v>31.7</v>
      </c>
      <c r="S1373" s="8" t="s">
        <v>52</v>
      </c>
      <c r="T1373" s="8"/>
      <c r="U1373" s="31">
        <v>0</v>
      </c>
      <c r="V1373" s="8" t="s">
        <v>812</v>
      </c>
      <c r="W1373" s="8" t="s">
        <v>813</v>
      </c>
      <c r="X1373" s="46" t="s">
        <v>818</v>
      </c>
      <c r="Y1373" s="46" t="s">
        <v>819</v>
      </c>
      <c r="Z1373" s="46" t="s">
        <v>819</v>
      </c>
      <c r="AC1373" s="8" t="s">
        <v>828</v>
      </c>
    </row>
    <row r="1374" spans="1:29" x14ac:dyDescent="0.25">
      <c r="A1374" s="8">
        <v>80</v>
      </c>
      <c r="B1374" s="8" t="s">
        <v>798</v>
      </c>
      <c r="C1374" s="8">
        <v>2</v>
      </c>
      <c r="D1374" s="8">
        <v>4</v>
      </c>
      <c r="E1374" s="8" t="s">
        <v>213</v>
      </c>
      <c r="F1374" s="8" t="s">
        <v>809</v>
      </c>
      <c r="G1374" s="8" t="s">
        <v>820</v>
      </c>
      <c r="H1374" s="8" t="s">
        <v>312</v>
      </c>
      <c r="I1374" s="8" t="s">
        <v>811</v>
      </c>
      <c r="J1374" s="8" t="s">
        <v>217</v>
      </c>
      <c r="K1374" s="49">
        <v>0</v>
      </c>
      <c r="L1374" s="8">
        <v>4</v>
      </c>
      <c r="N1374" s="50">
        <v>11.8</v>
      </c>
      <c r="O1374" s="49">
        <v>1</v>
      </c>
      <c r="P1374" s="8">
        <v>4</v>
      </c>
      <c r="R1374" s="50">
        <v>4.3</v>
      </c>
      <c r="S1374" s="8" t="s">
        <v>52</v>
      </c>
      <c r="T1374" s="8"/>
      <c r="U1374" s="31">
        <v>0</v>
      </c>
      <c r="V1374" s="8" t="s">
        <v>812</v>
      </c>
      <c r="W1374" s="8" t="s">
        <v>813</v>
      </c>
      <c r="X1374" s="46" t="s">
        <v>818</v>
      </c>
      <c r="Y1374" s="46" t="s">
        <v>819</v>
      </c>
      <c r="Z1374" s="46" t="s">
        <v>819</v>
      </c>
      <c r="AC1374" s="8" t="s">
        <v>828</v>
      </c>
    </row>
    <row r="1375" spans="1:29" x14ac:dyDescent="0.25">
      <c r="A1375"/>
      <c r="B1375"/>
    </row>
    <row r="1376" spans="1:29" x14ac:dyDescent="0.25">
      <c r="A1376" s="8">
        <v>80</v>
      </c>
      <c r="B1376" s="8" t="s">
        <v>798</v>
      </c>
      <c r="C1376" s="8">
        <v>2</v>
      </c>
      <c r="D1376" s="8">
        <v>6</v>
      </c>
      <c r="E1376" s="8" t="s">
        <v>213</v>
      </c>
      <c r="F1376" s="8" t="s">
        <v>809</v>
      </c>
      <c r="G1376" s="8" t="s">
        <v>810</v>
      </c>
      <c r="H1376" s="8" t="s">
        <v>312</v>
      </c>
      <c r="I1376" s="8" t="s">
        <v>811</v>
      </c>
      <c r="J1376" s="8" t="s">
        <v>53</v>
      </c>
      <c r="K1376" s="49">
        <v>0</v>
      </c>
      <c r="L1376" s="8">
        <v>2</v>
      </c>
      <c r="M1376" s="8"/>
      <c r="N1376" s="50">
        <v>20.3</v>
      </c>
      <c r="O1376" s="49">
        <v>1</v>
      </c>
      <c r="P1376" s="8">
        <v>2</v>
      </c>
      <c r="Q1376" s="8"/>
      <c r="R1376" s="50">
        <v>15.7</v>
      </c>
      <c r="S1376" s="8" t="s">
        <v>52</v>
      </c>
      <c r="T1376" s="8"/>
      <c r="U1376" s="31">
        <v>0</v>
      </c>
      <c r="V1376" s="8" t="s">
        <v>812</v>
      </c>
      <c r="W1376" s="8" t="s">
        <v>813</v>
      </c>
      <c r="X1376" s="46" t="s">
        <v>814</v>
      </c>
      <c r="Y1376" s="46" t="s">
        <v>815</v>
      </c>
      <c r="Z1376" s="46" t="s">
        <v>815</v>
      </c>
      <c r="AA1376" s="8"/>
      <c r="AC1376" s="8" t="s">
        <v>828</v>
      </c>
    </row>
    <row r="1377" spans="1:29" x14ac:dyDescent="0.25">
      <c r="A1377" s="8">
        <v>80</v>
      </c>
      <c r="B1377" s="8" t="s">
        <v>798</v>
      </c>
      <c r="C1377" s="8">
        <v>2</v>
      </c>
      <c r="D1377" s="8">
        <v>6</v>
      </c>
      <c r="E1377" s="8" t="s">
        <v>213</v>
      </c>
      <c r="F1377" s="8" t="s">
        <v>809</v>
      </c>
      <c r="G1377" s="8" t="s">
        <v>810</v>
      </c>
      <c r="H1377" s="8" t="s">
        <v>312</v>
      </c>
      <c r="I1377" s="8" t="s">
        <v>811</v>
      </c>
      <c r="J1377" s="8" t="s">
        <v>217</v>
      </c>
      <c r="K1377" s="49">
        <v>0</v>
      </c>
      <c r="L1377" s="8">
        <v>2</v>
      </c>
      <c r="N1377" s="50">
        <v>3.5</v>
      </c>
      <c r="O1377" s="49">
        <v>1</v>
      </c>
      <c r="P1377" s="8">
        <v>2</v>
      </c>
      <c r="R1377" s="43">
        <v>0.3</v>
      </c>
      <c r="S1377" s="8" t="s">
        <v>52</v>
      </c>
      <c r="T1377" s="8"/>
      <c r="U1377" s="31">
        <v>0</v>
      </c>
      <c r="V1377" s="8" t="s">
        <v>812</v>
      </c>
      <c r="W1377" s="8" t="s">
        <v>813</v>
      </c>
      <c r="X1377" s="46" t="s">
        <v>814</v>
      </c>
      <c r="Y1377" s="46" t="s">
        <v>815</v>
      </c>
      <c r="Z1377" s="46" t="s">
        <v>815</v>
      </c>
      <c r="AC1377" s="8" t="s">
        <v>828</v>
      </c>
    </row>
    <row r="1378" spans="1:29" x14ac:dyDescent="0.25">
      <c r="A1378" s="8">
        <v>80</v>
      </c>
      <c r="B1378" s="8" t="s">
        <v>798</v>
      </c>
      <c r="C1378" s="8">
        <v>2</v>
      </c>
      <c r="D1378" s="8">
        <v>6</v>
      </c>
      <c r="E1378" s="8" t="s">
        <v>213</v>
      </c>
      <c r="F1378" s="8" t="s">
        <v>809</v>
      </c>
      <c r="G1378" s="8" t="s">
        <v>810</v>
      </c>
      <c r="H1378" s="8" t="s">
        <v>312</v>
      </c>
      <c r="I1378" s="8" t="s">
        <v>811</v>
      </c>
      <c r="J1378" s="8" t="s">
        <v>53</v>
      </c>
      <c r="K1378" s="49">
        <v>0</v>
      </c>
      <c r="L1378" s="8">
        <v>3</v>
      </c>
      <c r="M1378" s="8"/>
      <c r="N1378" s="50">
        <v>11.3</v>
      </c>
      <c r="O1378" s="49">
        <v>1</v>
      </c>
      <c r="P1378" s="8">
        <v>3</v>
      </c>
      <c r="Q1378" s="8"/>
      <c r="R1378" s="50">
        <v>7</v>
      </c>
      <c r="S1378" s="8" t="s">
        <v>52</v>
      </c>
      <c r="T1378" s="8"/>
      <c r="U1378" s="31">
        <v>0</v>
      </c>
      <c r="V1378" s="8" t="s">
        <v>812</v>
      </c>
      <c r="W1378" s="8" t="s">
        <v>813</v>
      </c>
      <c r="X1378" s="46" t="s">
        <v>816</v>
      </c>
      <c r="Y1378" s="46" t="s">
        <v>817</v>
      </c>
      <c r="Z1378" s="46" t="s">
        <v>817</v>
      </c>
      <c r="AA1378" s="8"/>
      <c r="AC1378" s="8" t="s">
        <v>828</v>
      </c>
    </row>
    <row r="1379" spans="1:29" x14ac:dyDescent="0.25">
      <c r="A1379" s="8">
        <v>80</v>
      </c>
      <c r="B1379" s="8" t="s">
        <v>798</v>
      </c>
      <c r="C1379" s="8">
        <v>2</v>
      </c>
      <c r="D1379" s="8">
        <v>6</v>
      </c>
      <c r="E1379" s="8" t="s">
        <v>213</v>
      </c>
      <c r="F1379" s="8" t="s">
        <v>809</v>
      </c>
      <c r="G1379" s="8" t="s">
        <v>810</v>
      </c>
      <c r="H1379" s="8" t="s">
        <v>312</v>
      </c>
      <c r="I1379" s="8" t="s">
        <v>811</v>
      </c>
      <c r="J1379" s="8" t="s">
        <v>217</v>
      </c>
      <c r="K1379" s="49">
        <v>0</v>
      </c>
      <c r="L1379" s="8">
        <v>3</v>
      </c>
      <c r="N1379" s="50">
        <v>2.8</v>
      </c>
      <c r="O1379" s="49">
        <v>1</v>
      </c>
      <c r="P1379" s="8">
        <v>3</v>
      </c>
      <c r="R1379" s="50">
        <v>2.5</v>
      </c>
      <c r="S1379" s="8" t="s">
        <v>52</v>
      </c>
      <c r="T1379" s="8"/>
      <c r="U1379" s="31">
        <v>0</v>
      </c>
      <c r="V1379" s="8" t="s">
        <v>812</v>
      </c>
      <c r="W1379" s="8" t="s">
        <v>813</v>
      </c>
      <c r="X1379" s="46" t="s">
        <v>816</v>
      </c>
      <c r="Y1379" s="46" t="s">
        <v>817</v>
      </c>
      <c r="Z1379" s="46" t="s">
        <v>817</v>
      </c>
      <c r="AC1379" s="8" t="s">
        <v>828</v>
      </c>
    </row>
    <row r="1380" spans="1:29" x14ac:dyDescent="0.25">
      <c r="A1380" s="8">
        <v>80</v>
      </c>
      <c r="B1380" s="8" t="s">
        <v>798</v>
      </c>
      <c r="C1380" s="8">
        <v>2</v>
      </c>
      <c r="D1380" s="8">
        <v>6</v>
      </c>
      <c r="E1380" s="8" t="s">
        <v>213</v>
      </c>
      <c r="F1380" s="8" t="s">
        <v>809</v>
      </c>
      <c r="G1380" s="8" t="s">
        <v>810</v>
      </c>
      <c r="H1380" s="8" t="s">
        <v>312</v>
      </c>
      <c r="I1380" s="8" t="s">
        <v>811</v>
      </c>
      <c r="J1380" s="8" t="s">
        <v>53</v>
      </c>
      <c r="K1380" s="49">
        <v>0</v>
      </c>
      <c r="L1380" s="8">
        <v>4</v>
      </c>
      <c r="M1380" s="8"/>
      <c r="N1380" s="50">
        <v>344.7</v>
      </c>
      <c r="O1380" s="49">
        <v>1</v>
      </c>
      <c r="P1380" s="8">
        <v>4</v>
      </c>
      <c r="Q1380" s="8"/>
      <c r="R1380" s="50">
        <v>158</v>
      </c>
      <c r="S1380" s="8" t="s">
        <v>52</v>
      </c>
      <c r="T1380" s="8"/>
      <c r="U1380" s="31">
        <v>0</v>
      </c>
      <c r="V1380" s="8" t="s">
        <v>812</v>
      </c>
      <c r="W1380" s="8" t="s">
        <v>813</v>
      </c>
      <c r="X1380" s="46" t="s">
        <v>818</v>
      </c>
      <c r="Y1380" s="46" t="s">
        <v>819</v>
      </c>
      <c r="Z1380" s="46" t="s">
        <v>819</v>
      </c>
      <c r="AA1380" s="8"/>
      <c r="AC1380" s="8" t="s">
        <v>828</v>
      </c>
    </row>
    <row r="1381" spans="1:29" x14ac:dyDescent="0.25">
      <c r="A1381" s="8">
        <v>80</v>
      </c>
      <c r="B1381" s="8" t="s">
        <v>798</v>
      </c>
      <c r="C1381" s="8">
        <v>2</v>
      </c>
      <c r="D1381" s="8">
        <v>6</v>
      </c>
      <c r="E1381" s="8" t="s">
        <v>213</v>
      </c>
      <c r="F1381" s="8" t="s">
        <v>809</v>
      </c>
      <c r="G1381" s="8" t="s">
        <v>810</v>
      </c>
      <c r="H1381" s="8" t="s">
        <v>312</v>
      </c>
      <c r="I1381" s="8" t="s">
        <v>811</v>
      </c>
      <c r="J1381" s="8" t="s">
        <v>217</v>
      </c>
      <c r="K1381" s="49">
        <v>0</v>
      </c>
      <c r="L1381" s="8">
        <v>4</v>
      </c>
      <c r="N1381" s="50">
        <v>12.5</v>
      </c>
      <c r="O1381" s="49">
        <v>1</v>
      </c>
      <c r="P1381" s="8">
        <v>4</v>
      </c>
      <c r="R1381" s="50">
        <v>40.1</v>
      </c>
      <c r="S1381" s="8" t="s">
        <v>52</v>
      </c>
      <c r="T1381" s="8"/>
      <c r="U1381" s="31">
        <v>0</v>
      </c>
      <c r="V1381" s="8" t="s">
        <v>812</v>
      </c>
      <c r="W1381" s="8" t="s">
        <v>813</v>
      </c>
      <c r="X1381" s="46" t="s">
        <v>818</v>
      </c>
      <c r="Y1381" s="46" t="s">
        <v>819</v>
      </c>
      <c r="Z1381" s="46" t="s">
        <v>819</v>
      </c>
      <c r="AC1381" s="8" t="s">
        <v>828</v>
      </c>
    </row>
    <row r="1382" spans="1:29" x14ac:dyDescent="0.25">
      <c r="A1382"/>
      <c r="B1382"/>
      <c r="R1382" s="43"/>
      <c r="X1382" s="4"/>
      <c r="Y1382" s="4"/>
      <c r="Z1382" s="4"/>
    </row>
    <row r="1383" spans="1:29" x14ac:dyDescent="0.25">
      <c r="A1383" s="8">
        <v>80</v>
      </c>
      <c r="B1383" s="8" t="s">
        <v>798</v>
      </c>
      <c r="C1383" s="8">
        <v>2</v>
      </c>
      <c r="D1383" s="8">
        <v>6</v>
      </c>
      <c r="E1383" s="8" t="s">
        <v>213</v>
      </c>
      <c r="F1383" s="8" t="s">
        <v>809</v>
      </c>
      <c r="G1383" s="8" t="s">
        <v>820</v>
      </c>
      <c r="H1383" s="8" t="s">
        <v>312</v>
      </c>
      <c r="I1383" s="8" t="s">
        <v>811</v>
      </c>
      <c r="J1383" s="8" t="s">
        <v>53</v>
      </c>
      <c r="K1383" s="49">
        <v>0</v>
      </c>
      <c r="L1383" s="8">
        <v>2</v>
      </c>
      <c r="N1383" s="43">
        <v>17.3</v>
      </c>
      <c r="O1383" s="49">
        <v>1</v>
      </c>
      <c r="P1383" s="8">
        <v>2</v>
      </c>
      <c r="R1383" s="43">
        <v>11.7</v>
      </c>
      <c r="S1383" t="s">
        <v>52</v>
      </c>
      <c r="U1383" s="31">
        <v>0</v>
      </c>
      <c r="V1383" s="8" t="s">
        <v>812</v>
      </c>
      <c r="W1383" s="8" t="s">
        <v>813</v>
      </c>
      <c r="X1383" s="46" t="s">
        <v>814</v>
      </c>
      <c r="Y1383" s="46" t="s">
        <v>815</v>
      </c>
      <c r="Z1383" s="46" t="s">
        <v>815</v>
      </c>
      <c r="AC1383" s="8" t="s">
        <v>828</v>
      </c>
    </row>
    <row r="1384" spans="1:29" x14ac:dyDescent="0.25">
      <c r="A1384" s="8">
        <v>80</v>
      </c>
      <c r="B1384" s="8" t="s">
        <v>798</v>
      </c>
      <c r="C1384" s="8">
        <v>2</v>
      </c>
      <c r="D1384" s="8">
        <v>6</v>
      </c>
      <c r="E1384" s="8" t="s">
        <v>213</v>
      </c>
      <c r="F1384" s="8" t="s">
        <v>809</v>
      </c>
      <c r="G1384" s="8" t="s">
        <v>820</v>
      </c>
      <c r="H1384" s="8" t="s">
        <v>312</v>
      </c>
      <c r="I1384" s="8" t="s">
        <v>811</v>
      </c>
      <c r="J1384" s="8" t="s">
        <v>217</v>
      </c>
      <c r="K1384" s="49">
        <v>0</v>
      </c>
      <c r="L1384" s="8">
        <v>2</v>
      </c>
      <c r="N1384" s="43">
        <v>2.4</v>
      </c>
      <c r="O1384" s="49">
        <v>1</v>
      </c>
      <c r="P1384" s="8">
        <v>2</v>
      </c>
      <c r="R1384" s="43">
        <v>2.4</v>
      </c>
      <c r="S1384" t="s">
        <v>52</v>
      </c>
      <c r="U1384" s="31">
        <v>0</v>
      </c>
      <c r="V1384" s="8" t="s">
        <v>812</v>
      </c>
      <c r="W1384" s="8" t="s">
        <v>813</v>
      </c>
      <c r="X1384" s="46" t="s">
        <v>814</v>
      </c>
      <c r="Y1384" s="46" t="s">
        <v>815</v>
      </c>
      <c r="Z1384" s="46" t="s">
        <v>815</v>
      </c>
      <c r="AC1384" s="8" t="s">
        <v>828</v>
      </c>
    </row>
    <row r="1385" spans="1:29" x14ac:dyDescent="0.25">
      <c r="A1385" s="8">
        <v>80</v>
      </c>
      <c r="B1385" s="8" t="s">
        <v>798</v>
      </c>
      <c r="C1385" s="8">
        <v>2</v>
      </c>
      <c r="D1385" s="8">
        <v>6</v>
      </c>
      <c r="E1385" s="8" t="s">
        <v>213</v>
      </c>
      <c r="F1385" s="8" t="s">
        <v>809</v>
      </c>
      <c r="G1385" s="8" t="s">
        <v>820</v>
      </c>
      <c r="H1385" s="8" t="s">
        <v>312</v>
      </c>
      <c r="I1385" s="8" t="s">
        <v>811</v>
      </c>
      <c r="J1385" s="8" t="s">
        <v>53</v>
      </c>
      <c r="K1385" s="49">
        <v>0</v>
      </c>
      <c r="L1385" s="8">
        <v>3</v>
      </c>
      <c r="N1385" s="43">
        <v>10.3</v>
      </c>
      <c r="O1385" s="49">
        <v>1</v>
      </c>
      <c r="P1385" s="8">
        <v>3</v>
      </c>
      <c r="R1385" s="43">
        <v>7.7</v>
      </c>
      <c r="S1385" t="s">
        <v>52</v>
      </c>
      <c r="U1385" s="31">
        <v>0</v>
      </c>
      <c r="V1385" s="8" t="s">
        <v>812</v>
      </c>
      <c r="W1385" s="8" t="s">
        <v>813</v>
      </c>
      <c r="X1385" s="46" t="s">
        <v>816</v>
      </c>
      <c r="Y1385" s="46" t="s">
        <v>817</v>
      </c>
      <c r="Z1385" s="46" t="s">
        <v>817</v>
      </c>
      <c r="AC1385" s="8" t="s">
        <v>828</v>
      </c>
    </row>
    <row r="1386" spans="1:29" x14ac:dyDescent="0.25">
      <c r="A1386" s="8">
        <v>80</v>
      </c>
      <c r="B1386" s="8" t="s">
        <v>798</v>
      </c>
      <c r="C1386" s="8">
        <v>2</v>
      </c>
      <c r="D1386" s="8">
        <v>6</v>
      </c>
      <c r="E1386" s="8" t="s">
        <v>213</v>
      </c>
      <c r="F1386" s="8" t="s">
        <v>809</v>
      </c>
      <c r="G1386" s="8" t="s">
        <v>820</v>
      </c>
      <c r="H1386" s="8" t="s">
        <v>312</v>
      </c>
      <c r="I1386" s="8" t="s">
        <v>811</v>
      </c>
      <c r="J1386" s="8" t="s">
        <v>217</v>
      </c>
      <c r="K1386" s="49">
        <v>0</v>
      </c>
      <c r="L1386" s="8">
        <v>3</v>
      </c>
      <c r="N1386" s="43">
        <v>4.3</v>
      </c>
      <c r="O1386" s="49">
        <v>1</v>
      </c>
      <c r="P1386" s="8">
        <v>3</v>
      </c>
      <c r="R1386" s="43">
        <v>4.5999999999999996</v>
      </c>
      <c r="S1386" t="s">
        <v>52</v>
      </c>
      <c r="U1386" s="31">
        <v>0</v>
      </c>
      <c r="V1386" s="8" t="s">
        <v>812</v>
      </c>
      <c r="W1386" s="8" t="s">
        <v>813</v>
      </c>
      <c r="X1386" s="46" t="s">
        <v>816</v>
      </c>
      <c r="Y1386" s="46" t="s">
        <v>817</v>
      </c>
      <c r="Z1386" s="46" t="s">
        <v>817</v>
      </c>
      <c r="AC1386" s="8" t="s">
        <v>828</v>
      </c>
    </row>
    <row r="1387" spans="1:29" x14ac:dyDescent="0.25">
      <c r="A1387" s="8">
        <v>80</v>
      </c>
      <c r="B1387" s="8" t="s">
        <v>798</v>
      </c>
      <c r="C1387" s="8">
        <v>2</v>
      </c>
      <c r="D1387" s="8">
        <v>6</v>
      </c>
      <c r="E1387" s="8" t="s">
        <v>213</v>
      </c>
      <c r="F1387" s="8" t="s">
        <v>809</v>
      </c>
      <c r="G1387" s="8" t="s">
        <v>820</v>
      </c>
      <c r="H1387" s="8" t="s">
        <v>312</v>
      </c>
      <c r="I1387" s="8" t="s">
        <v>811</v>
      </c>
      <c r="J1387" s="8" t="s">
        <v>53</v>
      </c>
      <c r="K1387" s="49">
        <v>0</v>
      </c>
      <c r="L1387" s="8">
        <v>4</v>
      </c>
      <c r="N1387" s="43">
        <v>281</v>
      </c>
      <c r="O1387" s="49">
        <v>1</v>
      </c>
      <c r="P1387" s="8">
        <v>4</v>
      </c>
      <c r="R1387" s="43">
        <v>149</v>
      </c>
      <c r="S1387" t="s">
        <v>52</v>
      </c>
      <c r="U1387" s="31">
        <v>0</v>
      </c>
      <c r="V1387" s="8" t="s">
        <v>812</v>
      </c>
      <c r="W1387" s="8" t="s">
        <v>813</v>
      </c>
      <c r="X1387" s="46" t="s">
        <v>818</v>
      </c>
      <c r="Y1387" s="46" t="s">
        <v>819</v>
      </c>
      <c r="Z1387" s="46" t="s">
        <v>819</v>
      </c>
      <c r="AC1387" s="8" t="s">
        <v>828</v>
      </c>
    </row>
    <row r="1388" spans="1:29" x14ac:dyDescent="0.25">
      <c r="A1388" s="8">
        <v>80</v>
      </c>
      <c r="B1388" s="8" t="s">
        <v>798</v>
      </c>
      <c r="C1388" s="8">
        <v>2</v>
      </c>
      <c r="D1388" s="8">
        <v>6</v>
      </c>
      <c r="E1388" s="8" t="s">
        <v>213</v>
      </c>
      <c r="F1388" s="8" t="s">
        <v>809</v>
      </c>
      <c r="G1388" s="8" t="s">
        <v>820</v>
      </c>
      <c r="H1388" s="8" t="s">
        <v>312</v>
      </c>
      <c r="I1388" s="8" t="s">
        <v>811</v>
      </c>
      <c r="J1388" s="8" t="s">
        <v>217</v>
      </c>
      <c r="K1388" s="49">
        <v>0</v>
      </c>
      <c r="L1388" s="8">
        <v>4</v>
      </c>
      <c r="N1388" s="43">
        <v>91</v>
      </c>
      <c r="O1388" s="49">
        <v>1</v>
      </c>
      <c r="P1388" s="8">
        <v>4</v>
      </c>
      <c r="R1388" s="43">
        <v>19.3</v>
      </c>
      <c r="S1388" t="s">
        <v>52</v>
      </c>
      <c r="U1388" s="31">
        <v>0</v>
      </c>
      <c r="V1388" s="8" t="s">
        <v>812</v>
      </c>
      <c r="W1388" s="8" t="s">
        <v>813</v>
      </c>
      <c r="X1388" s="46" t="s">
        <v>818</v>
      </c>
      <c r="Y1388" s="46" t="s">
        <v>819</v>
      </c>
      <c r="Z1388" s="46" t="s">
        <v>819</v>
      </c>
      <c r="AC1388" s="8" t="s">
        <v>828</v>
      </c>
    </row>
    <row r="1389" spans="1:29" x14ac:dyDescent="0.25">
      <c r="A1389"/>
      <c r="B1389"/>
    </row>
    <row r="1390" spans="1:29" x14ac:dyDescent="0.25">
      <c r="A1390" s="8">
        <v>80</v>
      </c>
      <c r="B1390" s="8" t="s">
        <v>798</v>
      </c>
      <c r="C1390">
        <v>0</v>
      </c>
      <c r="D1390">
        <v>0</v>
      </c>
      <c r="E1390" s="8" t="s">
        <v>213</v>
      </c>
      <c r="F1390" s="8" t="s">
        <v>809</v>
      </c>
      <c r="G1390" s="8" t="s">
        <v>821</v>
      </c>
      <c r="H1390" s="8" t="s">
        <v>822</v>
      </c>
      <c r="I1390" s="8" t="s">
        <v>811</v>
      </c>
      <c r="J1390" s="8" t="s">
        <v>53</v>
      </c>
      <c r="K1390" s="49">
        <v>0</v>
      </c>
      <c r="L1390" s="8">
        <v>2</v>
      </c>
      <c r="N1390">
        <v>203.39</v>
      </c>
      <c r="O1390" s="49">
        <v>1</v>
      </c>
      <c r="P1390" s="8">
        <v>2</v>
      </c>
      <c r="R1390">
        <v>205.67</v>
      </c>
      <c r="S1390">
        <v>0.05</v>
      </c>
      <c r="U1390">
        <v>1</v>
      </c>
      <c r="V1390" s="8" t="s">
        <v>812</v>
      </c>
      <c r="W1390" s="8" t="s">
        <v>813</v>
      </c>
      <c r="X1390" s="46" t="s">
        <v>814</v>
      </c>
      <c r="Y1390" s="46" t="s">
        <v>815</v>
      </c>
      <c r="Z1390" s="46" t="s">
        <v>815</v>
      </c>
      <c r="AC1390" s="8" t="s">
        <v>827</v>
      </c>
    </row>
    <row r="1391" spans="1:29" x14ac:dyDescent="0.25">
      <c r="A1391" s="8">
        <v>80</v>
      </c>
      <c r="B1391" s="8" t="s">
        <v>798</v>
      </c>
      <c r="C1391">
        <v>0</v>
      </c>
      <c r="D1391">
        <v>0</v>
      </c>
      <c r="E1391" s="8" t="s">
        <v>213</v>
      </c>
      <c r="F1391" s="8" t="s">
        <v>809</v>
      </c>
      <c r="G1391" s="8" t="s">
        <v>821</v>
      </c>
      <c r="H1391" s="8" t="s">
        <v>822</v>
      </c>
      <c r="I1391" s="8" t="s">
        <v>811</v>
      </c>
      <c r="J1391" s="8" t="s">
        <v>53</v>
      </c>
      <c r="K1391" s="49">
        <v>0</v>
      </c>
      <c r="L1391" s="8">
        <v>3</v>
      </c>
      <c r="N1391">
        <v>205.94</v>
      </c>
      <c r="O1391" s="49">
        <v>1</v>
      </c>
      <c r="P1391" s="8">
        <v>3</v>
      </c>
      <c r="R1391">
        <v>209.99</v>
      </c>
      <c r="S1391">
        <v>0.05</v>
      </c>
      <c r="U1391">
        <v>1</v>
      </c>
      <c r="V1391" s="8" t="s">
        <v>812</v>
      </c>
      <c r="W1391" s="8" t="s">
        <v>813</v>
      </c>
      <c r="X1391" s="46" t="s">
        <v>816</v>
      </c>
      <c r="Y1391" s="46" t="s">
        <v>817</v>
      </c>
      <c r="Z1391" s="46" t="s">
        <v>817</v>
      </c>
      <c r="AA1391" s="8"/>
      <c r="AC1391" s="8" t="s">
        <v>827</v>
      </c>
    </row>
    <row r="1392" spans="1:29" x14ac:dyDescent="0.25">
      <c r="A1392" s="8">
        <v>80</v>
      </c>
      <c r="B1392" s="8" t="s">
        <v>798</v>
      </c>
      <c r="C1392">
        <v>0</v>
      </c>
      <c r="D1392">
        <v>0</v>
      </c>
      <c r="E1392" s="8" t="s">
        <v>213</v>
      </c>
      <c r="F1392" s="8" t="s">
        <v>809</v>
      </c>
      <c r="G1392" s="8" t="s">
        <v>821</v>
      </c>
      <c r="H1392" s="8" t="s">
        <v>822</v>
      </c>
      <c r="I1392" s="8" t="s">
        <v>811</v>
      </c>
      <c r="J1392" s="8" t="s">
        <v>53</v>
      </c>
      <c r="K1392" s="49">
        <v>0</v>
      </c>
      <c r="L1392" s="8">
        <v>4</v>
      </c>
      <c r="N1392">
        <v>196.23</v>
      </c>
      <c r="O1392" s="49">
        <v>1</v>
      </c>
      <c r="P1392" s="8">
        <v>4</v>
      </c>
      <c r="R1392">
        <v>197</v>
      </c>
      <c r="S1392">
        <v>0.05</v>
      </c>
      <c r="U1392">
        <v>1</v>
      </c>
      <c r="V1392" s="8" t="s">
        <v>812</v>
      </c>
      <c r="W1392" s="8" t="s">
        <v>813</v>
      </c>
      <c r="X1392" s="46" t="s">
        <v>818</v>
      </c>
      <c r="Y1392" s="46" t="s">
        <v>819</v>
      </c>
      <c r="Z1392" s="46" t="s">
        <v>819</v>
      </c>
      <c r="AC1392" s="8" t="s">
        <v>827</v>
      </c>
    </row>
    <row r="1393" spans="1:32" x14ac:dyDescent="0.25">
      <c r="A1393"/>
      <c r="B1393"/>
      <c r="X1393" s="4"/>
      <c r="Y1393" s="4"/>
      <c r="Z1393" s="4"/>
    </row>
    <row r="1394" spans="1:32" x14ac:dyDescent="0.25">
      <c r="A1394" s="35">
        <v>80</v>
      </c>
      <c r="B1394" s="35" t="s">
        <v>798</v>
      </c>
      <c r="C1394" s="35">
        <v>1</v>
      </c>
      <c r="D1394" s="35">
        <v>4</v>
      </c>
      <c r="E1394" s="35" t="s">
        <v>213</v>
      </c>
      <c r="F1394" s="35" t="s">
        <v>809</v>
      </c>
      <c r="G1394" s="35" t="s">
        <v>823</v>
      </c>
      <c r="H1394" s="35" t="s">
        <v>312</v>
      </c>
      <c r="I1394" s="35" t="s">
        <v>811</v>
      </c>
      <c r="J1394" s="35" t="s">
        <v>53</v>
      </c>
      <c r="K1394" s="49">
        <v>0</v>
      </c>
      <c r="L1394" s="35">
        <v>2</v>
      </c>
      <c r="M1394" s="35"/>
      <c r="N1394" s="35">
        <v>9.6999999999999993</v>
      </c>
      <c r="O1394" s="49">
        <v>1</v>
      </c>
      <c r="P1394" s="35">
        <v>2</v>
      </c>
      <c r="Q1394" s="35"/>
      <c r="R1394" s="35">
        <v>2.2999999999999998</v>
      </c>
      <c r="S1394" s="35" t="s">
        <v>52</v>
      </c>
      <c r="T1394" s="35"/>
      <c r="U1394" s="35">
        <v>0</v>
      </c>
      <c r="V1394" s="35" t="s">
        <v>812</v>
      </c>
      <c r="W1394" s="35" t="s">
        <v>813</v>
      </c>
      <c r="X1394" s="46" t="s">
        <v>814</v>
      </c>
      <c r="Y1394" s="46" t="s">
        <v>815</v>
      </c>
      <c r="Z1394" s="46" t="s">
        <v>815</v>
      </c>
      <c r="AA1394" s="35"/>
      <c r="AB1394" s="35"/>
      <c r="AC1394" s="8" t="s">
        <v>829</v>
      </c>
      <c r="AD1394" s="35"/>
      <c r="AE1394" s="4"/>
      <c r="AF1394" s="4"/>
    </row>
    <row r="1395" spans="1:32" x14ac:dyDescent="0.25">
      <c r="A1395" s="35">
        <v>80</v>
      </c>
      <c r="B1395" s="35" t="s">
        <v>798</v>
      </c>
      <c r="C1395" s="35">
        <v>1</v>
      </c>
      <c r="D1395" s="35">
        <v>4</v>
      </c>
      <c r="E1395" s="35" t="s">
        <v>213</v>
      </c>
      <c r="F1395" s="35" t="s">
        <v>809</v>
      </c>
      <c r="G1395" s="35" t="s">
        <v>823</v>
      </c>
      <c r="H1395" s="35" t="s">
        <v>312</v>
      </c>
      <c r="I1395" s="35" t="s">
        <v>811</v>
      </c>
      <c r="J1395" s="35" t="s">
        <v>217</v>
      </c>
      <c r="K1395" s="49">
        <v>0</v>
      </c>
      <c r="L1395" s="35">
        <v>2</v>
      </c>
      <c r="M1395" s="4"/>
      <c r="N1395" s="35">
        <v>7.3</v>
      </c>
      <c r="O1395" s="49">
        <v>1</v>
      </c>
      <c r="P1395" s="35">
        <v>2</v>
      </c>
      <c r="Q1395" s="4"/>
      <c r="R1395" s="4">
        <v>1.2</v>
      </c>
      <c r="S1395" s="35" t="s">
        <v>52</v>
      </c>
      <c r="T1395" s="35"/>
      <c r="U1395" s="35">
        <v>0</v>
      </c>
      <c r="V1395" s="35" t="s">
        <v>812</v>
      </c>
      <c r="W1395" s="35" t="s">
        <v>813</v>
      </c>
      <c r="X1395" s="46" t="s">
        <v>814</v>
      </c>
      <c r="Y1395" s="46" t="s">
        <v>815</v>
      </c>
      <c r="Z1395" s="46" t="s">
        <v>815</v>
      </c>
      <c r="AA1395" s="4"/>
      <c r="AB1395" s="4"/>
      <c r="AC1395" s="8" t="s">
        <v>829</v>
      </c>
      <c r="AD1395" s="4"/>
      <c r="AE1395" s="4"/>
      <c r="AF1395" s="4"/>
    </row>
    <row r="1396" spans="1:32" x14ac:dyDescent="0.25">
      <c r="A1396" s="35">
        <v>80</v>
      </c>
      <c r="B1396" s="35" t="s">
        <v>798</v>
      </c>
      <c r="C1396" s="35">
        <v>1</v>
      </c>
      <c r="D1396" s="35">
        <v>4</v>
      </c>
      <c r="E1396" s="35" t="s">
        <v>213</v>
      </c>
      <c r="F1396" s="35" t="s">
        <v>809</v>
      </c>
      <c r="G1396" s="35" t="s">
        <v>823</v>
      </c>
      <c r="H1396" s="35" t="s">
        <v>312</v>
      </c>
      <c r="I1396" s="35" t="s">
        <v>811</v>
      </c>
      <c r="J1396" s="35" t="s">
        <v>53</v>
      </c>
      <c r="K1396" s="49">
        <v>0</v>
      </c>
      <c r="L1396" s="35">
        <v>3</v>
      </c>
      <c r="M1396" s="35"/>
      <c r="N1396" s="35">
        <v>0.3</v>
      </c>
      <c r="O1396" s="49">
        <v>1</v>
      </c>
      <c r="P1396" s="35">
        <v>3</v>
      </c>
      <c r="Q1396" s="35"/>
      <c r="R1396" s="35">
        <v>7</v>
      </c>
      <c r="S1396" s="35">
        <v>0.05</v>
      </c>
      <c r="T1396" s="35"/>
      <c r="U1396" s="35">
        <v>1</v>
      </c>
      <c r="V1396" s="35" t="s">
        <v>812</v>
      </c>
      <c r="W1396" s="35" t="s">
        <v>813</v>
      </c>
      <c r="X1396" s="46" t="s">
        <v>816</v>
      </c>
      <c r="Y1396" s="46" t="s">
        <v>817</v>
      </c>
      <c r="Z1396" s="46" t="s">
        <v>817</v>
      </c>
      <c r="AA1396" s="35"/>
      <c r="AB1396" s="35"/>
      <c r="AC1396" s="8" t="s">
        <v>829</v>
      </c>
      <c r="AD1396" s="35"/>
      <c r="AE1396" s="4"/>
      <c r="AF1396" s="4"/>
    </row>
    <row r="1397" spans="1:32" x14ac:dyDescent="0.25">
      <c r="A1397" s="35">
        <v>80</v>
      </c>
      <c r="B1397" s="35" t="s">
        <v>798</v>
      </c>
      <c r="C1397" s="35">
        <v>1</v>
      </c>
      <c r="D1397" s="35">
        <v>4</v>
      </c>
      <c r="E1397" s="35" t="s">
        <v>213</v>
      </c>
      <c r="F1397" s="35" t="s">
        <v>809</v>
      </c>
      <c r="G1397" s="35" t="s">
        <v>823</v>
      </c>
      <c r="H1397" s="35" t="s">
        <v>312</v>
      </c>
      <c r="I1397" s="35" t="s">
        <v>811</v>
      </c>
      <c r="J1397" s="35" t="s">
        <v>217</v>
      </c>
      <c r="K1397" s="49">
        <v>0</v>
      </c>
      <c r="L1397" s="35">
        <v>3</v>
      </c>
      <c r="M1397" s="4"/>
      <c r="N1397" s="35">
        <v>0.3</v>
      </c>
      <c r="O1397" s="49">
        <v>1</v>
      </c>
      <c r="P1397" s="35">
        <v>3</v>
      </c>
      <c r="Q1397" s="4"/>
      <c r="R1397" s="35">
        <v>3.6</v>
      </c>
      <c r="S1397" s="35">
        <v>0.05</v>
      </c>
      <c r="T1397" s="35"/>
      <c r="U1397" s="35">
        <v>1</v>
      </c>
      <c r="V1397" s="35" t="s">
        <v>812</v>
      </c>
      <c r="W1397" s="35" t="s">
        <v>813</v>
      </c>
      <c r="X1397" s="46" t="s">
        <v>816</v>
      </c>
      <c r="Y1397" s="46" t="s">
        <v>817</v>
      </c>
      <c r="Z1397" s="46" t="s">
        <v>817</v>
      </c>
      <c r="AA1397" s="4"/>
      <c r="AB1397" s="4"/>
      <c r="AC1397" s="8" t="s">
        <v>829</v>
      </c>
      <c r="AD1397" s="4"/>
      <c r="AE1397" s="4"/>
      <c r="AF1397" s="4"/>
    </row>
    <row r="1398" spans="1:32" x14ac:dyDescent="0.25">
      <c r="A1398" s="35">
        <v>80</v>
      </c>
      <c r="B1398" s="35" t="s">
        <v>798</v>
      </c>
      <c r="C1398" s="35">
        <v>1</v>
      </c>
      <c r="D1398" s="35">
        <v>4</v>
      </c>
      <c r="E1398" s="35" t="s">
        <v>213</v>
      </c>
      <c r="F1398" s="35" t="s">
        <v>809</v>
      </c>
      <c r="G1398" s="35" t="s">
        <v>823</v>
      </c>
      <c r="H1398" s="35" t="s">
        <v>312</v>
      </c>
      <c r="I1398" s="35" t="s">
        <v>811</v>
      </c>
      <c r="J1398" s="35" t="s">
        <v>53</v>
      </c>
      <c r="K1398" s="49">
        <v>0</v>
      </c>
      <c r="L1398" s="35">
        <v>4</v>
      </c>
      <c r="M1398" s="35"/>
      <c r="N1398" s="35">
        <v>13</v>
      </c>
      <c r="O1398" s="49">
        <v>1</v>
      </c>
      <c r="P1398" s="35">
        <v>4</v>
      </c>
      <c r="Q1398" s="35"/>
      <c r="R1398" s="35">
        <v>6.7</v>
      </c>
      <c r="S1398" s="35" t="s">
        <v>52</v>
      </c>
      <c r="T1398" s="35"/>
      <c r="U1398" s="35">
        <v>0</v>
      </c>
      <c r="V1398" s="35" t="s">
        <v>812</v>
      </c>
      <c r="W1398" s="35" t="s">
        <v>813</v>
      </c>
      <c r="X1398" s="46" t="s">
        <v>818</v>
      </c>
      <c r="Y1398" s="46" t="s">
        <v>819</v>
      </c>
      <c r="Z1398" s="46" t="s">
        <v>819</v>
      </c>
      <c r="AA1398" s="35"/>
      <c r="AB1398" s="35"/>
      <c r="AC1398" s="8" t="s">
        <v>829</v>
      </c>
      <c r="AD1398" s="35"/>
      <c r="AE1398" s="4"/>
      <c r="AF1398" s="4"/>
    </row>
    <row r="1399" spans="1:32" x14ac:dyDescent="0.25">
      <c r="A1399" s="35">
        <v>80</v>
      </c>
      <c r="B1399" s="35" t="s">
        <v>798</v>
      </c>
      <c r="C1399" s="35">
        <v>1</v>
      </c>
      <c r="D1399" s="35">
        <v>4</v>
      </c>
      <c r="E1399" s="35" t="s">
        <v>213</v>
      </c>
      <c r="F1399" s="35" t="s">
        <v>809</v>
      </c>
      <c r="G1399" s="35" t="s">
        <v>823</v>
      </c>
      <c r="H1399" s="35" t="s">
        <v>312</v>
      </c>
      <c r="I1399" s="35" t="s">
        <v>811</v>
      </c>
      <c r="J1399" s="35" t="s">
        <v>217</v>
      </c>
      <c r="K1399" s="49">
        <v>0</v>
      </c>
      <c r="L1399" s="35">
        <v>4</v>
      </c>
      <c r="M1399" s="4"/>
      <c r="N1399" s="35">
        <v>4.7</v>
      </c>
      <c r="O1399" s="49">
        <v>1</v>
      </c>
      <c r="P1399" s="35">
        <v>4</v>
      </c>
      <c r="Q1399" s="4"/>
      <c r="R1399" s="35">
        <v>3.5</v>
      </c>
      <c r="S1399" s="35" t="s">
        <v>52</v>
      </c>
      <c r="T1399" s="35"/>
      <c r="U1399" s="35">
        <v>0</v>
      </c>
      <c r="V1399" s="35" t="s">
        <v>812</v>
      </c>
      <c r="W1399" s="35" t="s">
        <v>813</v>
      </c>
      <c r="X1399" s="46" t="s">
        <v>818</v>
      </c>
      <c r="Y1399" s="46" t="s">
        <v>819</v>
      </c>
      <c r="Z1399" s="46" t="s">
        <v>819</v>
      </c>
      <c r="AA1399" s="4"/>
      <c r="AB1399" s="4"/>
      <c r="AC1399" s="8" t="s">
        <v>829</v>
      </c>
      <c r="AD1399" s="4"/>
      <c r="AE1399" s="4"/>
      <c r="AF1399" s="4"/>
    </row>
    <row r="1400" spans="1:32" x14ac:dyDescent="0.25">
      <c r="A1400" s="4"/>
      <c r="B1400" s="4"/>
      <c r="C1400" s="4"/>
      <c r="D1400" s="4"/>
      <c r="E1400" s="4"/>
      <c r="F1400" s="4"/>
      <c r="G1400" s="4"/>
      <c r="H1400" s="4"/>
      <c r="I1400" s="4"/>
      <c r="J1400" s="4"/>
      <c r="L1400" s="4"/>
      <c r="M1400" s="4"/>
      <c r="N1400" s="4"/>
      <c r="P1400" s="4"/>
      <c r="Q1400" s="4"/>
      <c r="R1400" s="4"/>
      <c r="S1400" s="4"/>
      <c r="T1400" s="4"/>
      <c r="U1400" s="4"/>
      <c r="V1400" s="4"/>
      <c r="W1400" s="4"/>
      <c r="X1400" s="4"/>
      <c r="Y1400" s="4"/>
      <c r="Z1400" s="4"/>
      <c r="AA1400" s="4"/>
      <c r="AB1400" s="4"/>
      <c r="AC1400" s="35"/>
      <c r="AD1400" s="4"/>
      <c r="AE1400" s="4"/>
      <c r="AF1400" s="4"/>
    </row>
    <row r="1401" spans="1:32" x14ac:dyDescent="0.25">
      <c r="A1401" s="35">
        <v>80</v>
      </c>
      <c r="B1401" s="35" t="s">
        <v>798</v>
      </c>
      <c r="C1401" s="35">
        <v>1</v>
      </c>
      <c r="D1401" s="35">
        <v>4</v>
      </c>
      <c r="E1401" s="35" t="s">
        <v>213</v>
      </c>
      <c r="F1401" s="35" t="s">
        <v>809</v>
      </c>
      <c r="G1401" s="35" t="s">
        <v>824</v>
      </c>
      <c r="H1401" s="35" t="s">
        <v>312</v>
      </c>
      <c r="I1401" s="35" t="s">
        <v>811</v>
      </c>
      <c r="J1401" s="35" t="s">
        <v>53</v>
      </c>
      <c r="K1401" s="49">
        <v>0</v>
      </c>
      <c r="L1401" s="35">
        <v>2</v>
      </c>
      <c r="M1401" s="35"/>
      <c r="N1401" s="35">
        <v>14</v>
      </c>
      <c r="O1401" s="49">
        <v>1</v>
      </c>
      <c r="P1401" s="35">
        <v>2</v>
      </c>
      <c r="Q1401" s="35"/>
      <c r="R1401" s="35">
        <v>0.3</v>
      </c>
      <c r="S1401" s="35">
        <v>0.05</v>
      </c>
      <c r="T1401" s="35"/>
      <c r="U1401" s="35">
        <v>1</v>
      </c>
      <c r="V1401" s="35" t="s">
        <v>812</v>
      </c>
      <c r="W1401" s="35" t="s">
        <v>813</v>
      </c>
      <c r="X1401" s="46" t="s">
        <v>814</v>
      </c>
      <c r="Y1401" s="46" t="s">
        <v>815</v>
      </c>
      <c r="Z1401" s="46" t="s">
        <v>815</v>
      </c>
      <c r="AA1401" s="35"/>
      <c r="AB1401" s="35"/>
      <c r="AC1401" s="8" t="s">
        <v>829</v>
      </c>
      <c r="AD1401" s="4"/>
      <c r="AE1401" s="4"/>
      <c r="AF1401" s="4"/>
    </row>
    <row r="1402" spans="1:32" x14ac:dyDescent="0.25">
      <c r="A1402" s="35">
        <v>80</v>
      </c>
      <c r="B1402" s="35" t="s">
        <v>798</v>
      </c>
      <c r="C1402" s="35">
        <v>1</v>
      </c>
      <c r="D1402" s="35">
        <v>4</v>
      </c>
      <c r="E1402" s="35" t="s">
        <v>213</v>
      </c>
      <c r="F1402" s="35" t="s">
        <v>809</v>
      </c>
      <c r="G1402" s="35" t="s">
        <v>824</v>
      </c>
      <c r="H1402" s="35" t="s">
        <v>312</v>
      </c>
      <c r="I1402" s="35" t="s">
        <v>811</v>
      </c>
      <c r="J1402" s="35" t="s">
        <v>217</v>
      </c>
      <c r="K1402" s="49">
        <v>0</v>
      </c>
      <c r="L1402" s="35">
        <v>2</v>
      </c>
      <c r="M1402" s="4"/>
      <c r="N1402" s="35">
        <v>7.9</v>
      </c>
      <c r="O1402" s="49">
        <v>1</v>
      </c>
      <c r="P1402" s="35">
        <v>2</v>
      </c>
      <c r="Q1402" s="4"/>
      <c r="R1402" s="4">
        <v>0.3</v>
      </c>
      <c r="S1402" s="35">
        <v>0.05</v>
      </c>
      <c r="T1402" s="35"/>
      <c r="U1402" s="35">
        <v>1</v>
      </c>
      <c r="V1402" s="35" t="s">
        <v>812</v>
      </c>
      <c r="W1402" s="35" t="s">
        <v>813</v>
      </c>
      <c r="X1402" s="46" t="s">
        <v>814</v>
      </c>
      <c r="Y1402" s="46" t="s">
        <v>815</v>
      </c>
      <c r="Z1402" s="46" t="s">
        <v>815</v>
      </c>
      <c r="AA1402" s="4"/>
      <c r="AB1402" s="4"/>
      <c r="AC1402" s="8" t="s">
        <v>829</v>
      </c>
      <c r="AD1402" s="4"/>
      <c r="AE1402" s="4"/>
      <c r="AF1402" s="4"/>
    </row>
    <row r="1403" spans="1:32" x14ac:dyDescent="0.25">
      <c r="A1403" s="35">
        <v>80</v>
      </c>
      <c r="B1403" s="35" t="s">
        <v>798</v>
      </c>
      <c r="C1403" s="35">
        <v>1</v>
      </c>
      <c r="D1403" s="35">
        <v>4</v>
      </c>
      <c r="E1403" s="35" t="s">
        <v>213</v>
      </c>
      <c r="F1403" s="35" t="s">
        <v>809</v>
      </c>
      <c r="G1403" s="35" t="s">
        <v>824</v>
      </c>
      <c r="H1403" s="35" t="s">
        <v>312</v>
      </c>
      <c r="I1403" s="35" t="s">
        <v>811</v>
      </c>
      <c r="J1403" s="35" t="s">
        <v>53</v>
      </c>
      <c r="K1403" s="49">
        <v>0</v>
      </c>
      <c r="L1403" s="35">
        <v>3</v>
      </c>
      <c r="M1403" s="35"/>
      <c r="N1403" s="35">
        <v>0.3</v>
      </c>
      <c r="O1403" s="49">
        <v>1</v>
      </c>
      <c r="P1403" s="35">
        <v>3</v>
      </c>
      <c r="Q1403" s="35"/>
      <c r="R1403" s="35">
        <v>4.7</v>
      </c>
      <c r="S1403" s="35" t="s">
        <v>52</v>
      </c>
      <c r="T1403" s="35"/>
      <c r="U1403" s="35">
        <v>0</v>
      </c>
      <c r="V1403" s="35" t="s">
        <v>812</v>
      </c>
      <c r="W1403" s="35" t="s">
        <v>813</v>
      </c>
      <c r="X1403" s="46" t="s">
        <v>816</v>
      </c>
      <c r="Y1403" s="46" t="s">
        <v>817</v>
      </c>
      <c r="Z1403" s="46" t="s">
        <v>817</v>
      </c>
      <c r="AA1403" s="35"/>
      <c r="AB1403" s="35"/>
      <c r="AC1403" s="8" t="s">
        <v>829</v>
      </c>
      <c r="AD1403" s="4"/>
      <c r="AE1403" s="4"/>
      <c r="AF1403" s="4"/>
    </row>
    <row r="1404" spans="1:32" x14ac:dyDescent="0.25">
      <c r="A1404" s="35">
        <v>80</v>
      </c>
      <c r="B1404" s="35" t="s">
        <v>798</v>
      </c>
      <c r="C1404" s="35">
        <v>1</v>
      </c>
      <c r="D1404" s="35">
        <v>4</v>
      </c>
      <c r="E1404" s="35" t="s">
        <v>213</v>
      </c>
      <c r="F1404" s="35" t="s">
        <v>809</v>
      </c>
      <c r="G1404" s="35" t="s">
        <v>824</v>
      </c>
      <c r="H1404" s="35" t="s">
        <v>312</v>
      </c>
      <c r="I1404" s="35" t="s">
        <v>811</v>
      </c>
      <c r="J1404" s="35" t="s">
        <v>217</v>
      </c>
      <c r="K1404" s="49">
        <v>0</v>
      </c>
      <c r="L1404" s="35">
        <v>3</v>
      </c>
      <c r="M1404" s="4"/>
      <c r="N1404" s="35">
        <v>0.3</v>
      </c>
      <c r="O1404" s="49">
        <v>1</v>
      </c>
      <c r="P1404" s="35">
        <v>3</v>
      </c>
      <c r="Q1404" s="4"/>
      <c r="R1404" s="35">
        <v>4.2</v>
      </c>
      <c r="S1404" s="35" t="s">
        <v>52</v>
      </c>
      <c r="T1404" s="35"/>
      <c r="U1404" s="35">
        <v>0</v>
      </c>
      <c r="V1404" s="35" t="s">
        <v>812</v>
      </c>
      <c r="W1404" s="35" t="s">
        <v>813</v>
      </c>
      <c r="X1404" s="46" t="s">
        <v>816</v>
      </c>
      <c r="Y1404" s="46" t="s">
        <v>817</v>
      </c>
      <c r="Z1404" s="46" t="s">
        <v>817</v>
      </c>
      <c r="AA1404" s="4"/>
      <c r="AB1404" s="4"/>
      <c r="AC1404" s="8" t="s">
        <v>829</v>
      </c>
      <c r="AD1404" s="4"/>
      <c r="AE1404" s="4"/>
      <c r="AF1404" s="4"/>
    </row>
    <row r="1405" spans="1:32" x14ac:dyDescent="0.25">
      <c r="A1405" s="35">
        <v>80</v>
      </c>
      <c r="B1405" s="35" t="s">
        <v>798</v>
      </c>
      <c r="C1405" s="35">
        <v>1</v>
      </c>
      <c r="D1405" s="35">
        <v>4</v>
      </c>
      <c r="E1405" s="35" t="s">
        <v>213</v>
      </c>
      <c r="F1405" s="35" t="s">
        <v>809</v>
      </c>
      <c r="G1405" s="35" t="s">
        <v>824</v>
      </c>
      <c r="H1405" s="35" t="s">
        <v>312</v>
      </c>
      <c r="I1405" s="35" t="s">
        <v>811</v>
      </c>
      <c r="J1405" s="35" t="s">
        <v>53</v>
      </c>
      <c r="K1405" s="49">
        <v>0</v>
      </c>
      <c r="L1405" s="35">
        <v>4</v>
      </c>
      <c r="M1405" s="35"/>
      <c r="N1405" s="35">
        <v>31.7</v>
      </c>
      <c r="O1405" s="49">
        <v>1</v>
      </c>
      <c r="P1405" s="35">
        <v>4</v>
      </c>
      <c r="Q1405" s="35"/>
      <c r="R1405" s="35">
        <v>9.6999999999999993</v>
      </c>
      <c r="S1405" s="35" t="s">
        <v>52</v>
      </c>
      <c r="T1405" s="35"/>
      <c r="U1405" s="35">
        <v>0</v>
      </c>
      <c r="V1405" s="35" t="s">
        <v>812</v>
      </c>
      <c r="W1405" s="35" t="s">
        <v>813</v>
      </c>
      <c r="X1405" s="46" t="s">
        <v>818</v>
      </c>
      <c r="Y1405" s="46" t="s">
        <v>819</v>
      </c>
      <c r="Z1405" s="46" t="s">
        <v>819</v>
      </c>
      <c r="AA1405" s="35"/>
      <c r="AB1405" s="35"/>
      <c r="AC1405" s="8" t="s">
        <v>829</v>
      </c>
      <c r="AD1405" s="4"/>
      <c r="AE1405" s="4"/>
      <c r="AF1405" s="4"/>
    </row>
    <row r="1406" spans="1:32" x14ac:dyDescent="0.25">
      <c r="A1406" s="35">
        <v>80</v>
      </c>
      <c r="B1406" s="35" t="s">
        <v>798</v>
      </c>
      <c r="C1406" s="35">
        <v>1</v>
      </c>
      <c r="D1406" s="35">
        <v>4</v>
      </c>
      <c r="E1406" s="35" t="s">
        <v>213</v>
      </c>
      <c r="F1406" s="35" t="s">
        <v>809</v>
      </c>
      <c r="G1406" s="35" t="s">
        <v>824</v>
      </c>
      <c r="H1406" s="35" t="s">
        <v>312</v>
      </c>
      <c r="I1406" s="35" t="s">
        <v>811</v>
      </c>
      <c r="J1406" s="35" t="s">
        <v>217</v>
      </c>
      <c r="K1406" s="49">
        <v>0</v>
      </c>
      <c r="L1406" s="35">
        <v>4</v>
      </c>
      <c r="M1406" s="4"/>
      <c r="N1406" s="35">
        <v>12.6</v>
      </c>
      <c r="O1406" s="49">
        <v>1</v>
      </c>
      <c r="P1406" s="35">
        <v>4</v>
      </c>
      <c r="Q1406" s="4"/>
      <c r="R1406" s="35">
        <v>1.2</v>
      </c>
      <c r="S1406" s="35" t="s">
        <v>52</v>
      </c>
      <c r="T1406" s="35"/>
      <c r="U1406" s="35">
        <v>0</v>
      </c>
      <c r="V1406" s="35" t="s">
        <v>812</v>
      </c>
      <c r="W1406" s="35" t="s">
        <v>813</v>
      </c>
      <c r="X1406" s="46" t="s">
        <v>818</v>
      </c>
      <c r="Y1406" s="46" t="s">
        <v>819</v>
      </c>
      <c r="Z1406" s="46" t="s">
        <v>819</v>
      </c>
      <c r="AA1406" s="4"/>
      <c r="AB1406" s="4"/>
      <c r="AC1406" s="8" t="s">
        <v>829</v>
      </c>
      <c r="AD1406" s="4"/>
      <c r="AE1406" s="4"/>
      <c r="AF1406" s="4"/>
    </row>
    <row r="1407" spans="1:32" x14ac:dyDescent="0.25">
      <c r="A1407" s="4"/>
      <c r="B1407" s="4"/>
      <c r="C1407" s="4"/>
      <c r="D1407" s="4"/>
      <c r="E1407" s="4"/>
      <c r="F1407" s="4"/>
      <c r="G1407" s="4"/>
      <c r="H1407" s="4"/>
      <c r="I1407" s="4"/>
      <c r="J1407" s="4"/>
      <c r="L1407" s="4"/>
      <c r="M1407" s="4"/>
      <c r="N1407" s="4"/>
      <c r="P1407" s="4"/>
      <c r="Q1407" s="4"/>
      <c r="R1407" s="4"/>
      <c r="S1407" s="4"/>
      <c r="T1407" s="4"/>
      <c r="U1407" s="4"/>
      <c r="V1407" s="4"/>
      <c r="W1407" s="4"/>
      <c r="X1407" s="4"/>
      <c r="Y1407" s="4"/>
      <c r="Z1407" s="4"/>
      <c r="AA1407" s="4"/>
      <c r="AB1407" s="4"/>
      <c r="AC1407" s="35"/>
      <c r="AD1407" s="4"/>
      <c r="AE1407" s="4"/>
      <c r="AF1407" s="4"/>
    </row>
    <row r="1408" spans="1:32" x14ac:dyDescent="0.25">
      <c r="A1408" s="35">
        <v>80</v>
      </c>
      <c r="B1408" s="35" t="s">
        <v>798</v>
      </c>
      <c r="C1408" s="35">
        <v>2</v>
      </c>
      <c r="D1408" s="35">
        <v>4</v>
      </c>
      <c r="E1408" s="35" t="s">
        <v>213</v>
      </c>
      <c r="F1408" s="35" t="s">
        <v>809</v>
      </c>
      <c r="G1408" s="35" t="s">
        <v>823</v>
      </c>
      <c r="H1408" s="35" t="s">
        <v>312</v>
      </c>
      <c r="I1408" s="35" t="s">
        <v>811</v>
      </c>
      <c r="J1408" s="35" t="s">
        <v>53</v>
      </c>
      <c r="K1408" s="49">
        <v>0</v>
      </c>
      <c r="L1408" s="35">
        <v>2</v>
      </c>
      <c r="M1408" s="35"/>
      <c r="N1408" s="51">
        <v>1</v>
      </c>
      <c r="O1408" s="49">
        <v>1</v>
      </c>
      <c r="P1408" s="35">
        <v>2</v>
      </c>
      <c r="Q1408" s="35"/>
      <c r="R1408" s="51">
        <v>1.3</v>
      </c>
      <c r="S1408" s="35" t="s">
        <v>52</v>
      </c>
      <c r="T1408" s="35"/>
      <c r="U1408" s="35">
        <v>0</v>
      </c>
      <c r="V1408" s="35" t="s">
        <v>812</v>
      </c>
      <c r="W1408" s="35" t="s">
        <v>813</v>
      </c>
      <c r="X1408" s="46" t="s">
        <v>814</v>
      </c>
      <c r="Y1408" s="46" t="s">
        <v>815</v>
      </c>
      <c r="Z1408" s="46" t="s">
        <v>815</v>
      </c>
      <c r="AA1408" s="35"/>
      <c r="AB1408" s="35"/>
      <c r="AC1408" s="8" t="s">
        <v>829</v>
      </c>
      <c r="AD1408" s="4"/>
      <c r="AE1408" s="4"/>
      <c r="AF1408" s="4"/>
    </row>
    <row r="1409" spans="1:64" x14ac:dyDescent="0.25">
      <c r="A1409" s="35">
        <v>80</v>
      </c>
      <c r="B1409" s="35" t="s">
        <v>798</v>
      </c>
      <c r="C1409" s="35">
        <v>2</v>
      </c>
      <c r="D1409" s="35">
        <v>4</v>
      </c>
      <c r="E1409" s="35" t="s">
        <v>213</v>
      </c>
      <c r="F1409" s="35" t="s">
        <v>809</v>
      </c>
      <c r="G1409" s="35" t="s">
        <v>823</v>
      </c>
      <c r="H1409" s="35" t="s">
        <v>312</v>
      </c>
      <c r="I1409" s="35" t="s">
        <v>811</v>
      </c>
      <c r="J1409" s="35" t="s">
        <v>217</v>
      </c>
      <c r="K1409" s="49">
        <v>0</v>
      </c>
      <c r="L1409" s="35">
        <v>2</v>
      </c>
      <c r="M1409" s="4"/>
      <c r="N1409" s="51">
        <v>0</v>
      </c>
      <c r="O1409" s="49">
        <v>1</v>
      </c>
      <c r="P1409" s="35">
        <v>2</v>
      </c>
      <c r="Q1409" s="4"/>
      <c r="R1409" s="51">
        <v>0.7</v>
      </c>
      <c r="S1409" s="35" t="s">
        <v>52</v>
      </c>
      <c r="T1409" s="35"/>
      <c r="U1409" s="35">
        <v>0</v>
      </c>
      <c r="V1409" s="35" t="s">
        <v>812</v>
      </c>
      <c r="W1409" s="35" t="s">
        <v>813</v>
      </c>
      <c r="X1409" s="46" t="s">
        <v>814</v>
      </c>
      <c r="Y1409" s="46" t="s">
        <v>815</v>
      </c>
      <c r="Z1409" s="46" t="s">
        <v>815</v>
      </c>
      <c r="AA1409" s="4"/>
      <c r="AB1409" s="4"/>
      <c r="AC1409" s="8" t="s">
        <v>829</v>
      </c>
      <c r="AD1409" s="4"/>
      <c r="AE1409" s="4"/>
      <c r="AF1409" s="4"/>
    </row>
    <row r="1410" spans="1:64" x14ac:dyDescent="0.25">
      <c r="A1410" s="35">
        <v>80</v>
      </c>
      <c r="B1410" s="35" t="s">
        <v>798</v>
      </c>
      <c r="C1410" s="35">
        <v>2</v>
      </c>
      <c r="D1410" s="35">
        <v>4</v>
      </c>
      <c r="E1410" s="35" t="s">
        <v>213</v>
      </c>
      <c r="F1410" s="35" t="s">
        <v>809</v>
      </c>
      <c r="G1410" s="35" t="s">
        <v>823</v>
      </c>
      <c r="H1410" s="35" t="s">
        <v>312</v>
      </c>
      <c r="I1410" s="35" t="s">
        <v>811</v>
      </c>
      <c r="J1410" s="35" t="s">
        <v>53</v>
      </c>
      <c r="K1410" s="49">
        <v>0</v>
      </c>
      <c r="L1410" s="35">
        <v>3</v>
      </c>
      <c r="M1410" s="35"/>
      <c r="N1410" s="51">
        <v>2.2999999999999998</v>
      </c>
      <c r="O1410" s="49">
        <v>1</v>
      </c>
      <c r="P1410" s="35">
        <v>3</v>
      </c>
      <c r="Q1410" s="35"/>
      <c r="R1410" s="51">
        <v>3.3</v>
      </c>
      <c r="S1410" s="35" t="s">
        <v>52</v>
      </c>
      <c r="T1410" s="35"/>
      <c r="U1410" s="35">
        <v>0</v>
      </c>
      <c r="V1410" s="35" t="s">
        <v>812</v>
      </c>
      <c r="W1410" s="35" t="s">
        <v>813</v>
      </c>
      <c r="X1410" s="46" t="s">
        <v>816</v>
      </c>
      <c r="Y1410" s="46" t="s">
        <v>817</v>
      </c>
      <c r="Z1410" s="46" t="s">
        <v>817</v>
      </c>
      <c r="AA1410" s="35"/>
      <c r="AB1410" s="35"/>
      <c r="AC1410" s="8" t="s">
        <v>829</v>
      </c>
      <c r="AD1410" s="4"/>
      <c r="AE1410" s="4"/>
      <c r="AF1410" s="4"/>
    </row>
    <row r="1411" spans="1:64" x14ac:dyDescent="0.25">
      <c r="A1411" s="35">
        <v>80</v>
      </c>
      <c r="B1411" s="35" t="s">
        <v>798</v>
      </c>
      <c r="C1411" s="35">
        <v>2</v>
      </c>
      <c r="D1411" s="35">
        <v>4</v>
      </c>
      <c r="E1411" s="35" t="s">
        <v>213</v>
      </c>
      <c r="F1411" s="35" t="s">
        <v>809</v>
      </c>
      <c r="G1411" s="35" t="s">
        <v>823</v>
      </c>
      <c r="H1411" s="35" t="s">
        <v>312</v>
      </c>
      <c r="I1411" s="35" t="s">
        <v>811</v>
      </c>
      <c r="J1411" s="35" t="s">
        <v>217</v>
      </c>
      <c r="K1411" s="49">
        <v>0</v>
      </c>
      <c r="L1411" s="35">
        <v>3</v>
      </c>
      <c r="M1411" s="4"/>
      <c r="N1411" s="51">
        <v>1.5</v>
      </c>
      <c r="O1411" s="49">
        <v>1</v>
      </c>
      <c r="P1411" s="35">
        <v>3</v>
      </c>
      <c r="Q1411" s="4"/>
      <c r="R1411" s="51">
        <v>1.2</v>
      </c>
      <c r="S1411" s="35" t="s">
        <v>52</v>
      </c>
      <c r="T1411" s="35"/>
      <c r="U1411" s="35">
        <v>0</v>
      </c>
      <c r="V1411" s="35" t="s">
        <v>812</v>
      </c>
      <c r="W1411" s="35" t="s">
        <v>813</v>
      </c>
      <c r="X1411" s="46" t="s">
        <v>816</v>
      </c>
      <c r="Y1411" s="46" t="s">
        <v>817</v>
      </c>
      <c r="Z1411" s="46" t="s">
        <v>817</v>
      </c>
      <c r="AA1411" s="4"/>
      <c r="AB1411" s="4"/>
      <c r="AC1411" s="8" t="s">
        <v>829</v>
      </c>
      <c r="AD1411" s="4"/>
      <c r="AE1411" s="4"/>
      <c r="AF1411" s="4"/>
    </row>
    <row r="1412" spans="1:64" x14ac:dyDescent="0.25">
      <c r="A1412" s="35">
        <v>80</v>
      </c>
      <c r="B1412" s="35" t="s">
        <v>798</v>
      </c>
      <c r="C1412" s="35">
        <v>2</v>
      </c>
      <c r="D1412" s="35">
        <v>4</v>
      </c>
      <c r="E1412" s="35" t="s">
        <v>213</v>
      </c>
      <c r="F1412" s="35" t="s">
        <v>809</v>
      </c>
      <c r="G1412" s="35" t="s">
        <v>823</v>
      </c>
      <c r="H1412" s="35" t="s">
        <v>312</v>
      </c>
      <c r="I1412" s="35" t="s">
        <v>811</v>
      </c>
      <c r="J1412" s="35" t="s">
        <v>53</v>
      </c>
      <c r="K1412" s="49">
        <v>0</v>
      </c>
      <c r="L1412" s="35">
        <v>4</v>
      </c>
      <c r="M1412" s="35"/>
      <c r="N1412" s="51">
        <v>14.7</v>
      </c>
      <c r="O1412" s="49">
        <v>1</v>
      </c>
      <c r="P1412" s="35">
        <v>4</v>
      </c>
      <c r="Q1412" s="35"/>
      <c r="R1412" s="51">
        <v>12</v>
      </c>
      <c r="S1412" s="35" t="s">
        <v>52</v>
      </c>
      <c r="T1412" s="35"/>
      <c r="U1412" s="35">
        <v>0</v>
      </c>
      <c r="V1412" s="35" t="s">
        <v>812</v>
      </c>
      <c r="W1412" s="35" t="s">
        <v>813</v>
      </c>
      <c r="X1412" s="46" t="s">
        <v>818</v>
      </c>
      <c r="Y1412" s="46" t="s">
        <v>819</v>
      </c>
      <c r="Z1412" s="46" t="s">
        <v>819</v>
      </c>
      <c r="AA1412" s="35"/>
      <c r="AB1412" s="35"/>
      <c r="AC1412" s="8" t="s">
        <v>829</v>
      </c>
      <c r="AD1412" s="4"/>
      <c r="AE1412" s="4"/>
      <c r="AF1412" s="4"/>
    </row>
    <row r="1413" spans="1:64" x14ac:dyDescent="0.25">
      <c r="A1413" s="35">
        <v>80</v>
      </c>
      <c r="B1413" s="35" t="s">
        <v>798</v>
      </c>
      <c r="C1413" s="35">
        <v>2</v>
      </c>
      <c r="D1413" s="35">
        <v>4</v>
      </c>
      <c r="E1413" s="35" t="s">
        <v>213</v>
      </c>
      <c r="F1413" s="35" t="s">
        <v>809</v>
      </c>
      <c r="G1413" s="35" t="s">
        <v>823</v>
      </c>
      <c r="H1413" s="35" t="s">
        <v>312</v>
      </c>
      <c r="I1413" s="35" t="s">
        <v>811</v>
      </c>
      <c r="J1413" s="35" t="s">
        <v>217</v>
      </c>
      <c r="K1413" s="49">
        <v>0</v>
      </c>
      <c r="L1413" s="35">
        <v>4</v>
      </c>
      <c r="M1413" s="4"/>
      <c r="N1413" s="51">
        <v>5.8</v>
      </c>
      <c r="O1413" s="49">
        <v>1</v>
      </c>
      <c r="P1413" s="35">
        <v>4</v>
      </c>
      <c r="Q1413" s="4"/>
      <c r="R1413" s="51">
        <v>0.6</v>
      </c>
      <c r="S1413" s="35" t="s">
        <v>52</v>
      </c>
      <c r="T1413" s="35"/>
      <c r="U1413" s="35">
        <v>0</v>
      </c>
      <c r="V1413" s="35" t="s">
        <v>812</v>
      </c>
      <c r="W1413" s="35" t="s">
        <v>813</v>
      </c>
      <c r="X1413" s="46" t="s">
        <v>818</v>
      </c>
      <c r="Y1413" s="46" t="s">
        <v>819</v>
      </c>
      <c r="Z1413" s="46" t="s">
        <v>819</v>
      </c>
      <c r="AA1413" s="4"/>
      <c r="AB1413" s="4"/>
      <c r="AC1413" s="8" t="s">
        <v>829</v>
      </c>
      <c r="AD1413" s="4"/>
      <c r="AE1413" s="4"/>
      <c r="AF1413" s="4"/>
    </row>
    <row r="1414" spans="1:64" x14ac:dyDescent="0.25">
      <c r="A1414" s="4"/>
      <c r="B1414" s="4"/>
      <c r="C1414" s="4"/>
      <c r="D1414" s="4"/>
      <c r="E1414" s="4"/>
      <c r="F1414" s="4"/>
      <c r="G1414" s="4"/>
      <c r="H1414" s="4"/>
      <c r="I1414" s="4"/>
      <c r="J1414" s="4"/>
      <c r="L1414" s="4"/>
      <c r="M1414" s="4"/>
      <c r="N1414" s="44"/>
      <c r="P1414" s="4"/>
      <c r="Q1414" s="4"/>
      <c r="R1414" s="44"/>
      <c r="S1414" s="4"/>
      <c r="T1414" s="4"/>
      <c r="U1414" s="4"/>
      <c r="V1414" s="4"/>
      <c r="W1414" s="4"/>
      <c r="X1414" s="4"/>
      <c r="Y1414" s="4"/>
      <c r="Z1414" s="4"/>
      <c r="AA1414" s="4"/>
      <c r="AB1414" s="4"/>
      <c r="AC1414" s="35"/>
      <c r="AD1414" s="4"/>
      <c r="AE1414" s="4"/>
      <c r="AF1414" s="4"/>
    </row>
    <row r="1415" spans="1:64" x14ac:dyDescent="0.25">
      <c r="A1415" s="35">
        <v>80</v>
      </c>
      <c r="B1415" s="35" t="s">
        <v>798</v>
      </c>
      <c r="C1415" s="35">
        <v>2</v>
      </c>
      <c r="D1415" s="35">
        <v>4</v>
      </c>
      <c r="E1415" s="35" t="s">
        <v>213</v>
      </c>
      <c r="F1415" s="35" t="s">
        <v>809</v>
      </c>
      <c r="G1415" s="35" t="s">
        <v>824</v>
      </c>
      <c r="H1415" s="35" t="s">
        <v>312</v>
      </c>
      <c r="I1415" s="35" t="s">
        <v>811</v>
      </c>
      <c r="J1415" s="35" t="s">
        <v>53</v>
      </c>
      <c r="K1415" s="49">
        <v>0</v>
      </c>
      <c r="L1415" s="35">
        <v>2</v>
      </c>
      <c r="M1415" s="35"/>
      <c r="N1415" s="51">
        <v>1</v>
      </c>
      <c r="O1415" s="49">
        <v>1</v>
      </c>
      <c r="P1415" s="35">
        <v>2</v>
      </c>
      <c r="Q1415" s="35"/>
      <c r="R1415" s="51">
        <v>0.3</v>
      </c>
      <c r="S1415" s="35" t="s">
        <v>52</v>
      </c>
      <c r="T1415" s="35"/>
      <c r="U1415" s="35">
        <v>0</v>
      </c>
      <c r="V1415" s="35" t="s">
        <v>812</v>
      </c>
      <c r="W1415" s="35" t="s">
        <v>813</v>
      </c>
      <c r="X1415" s="46" t="s">
        <v>814</v>
      </c>
      <c r="Y1415" s="46" t="s">
        <v>815</v>
      </c>
      <c r="Z1415" s="46" t="s">
        <v>815</v>
      </c>
      <c r="AA1415" s="35"/>
      <c r="AB1415" s="35"/>
      <c r="AC1415" s="8" t="s">
        <v>829</v>
      </c>
      <c r="AD1415" s="4"/>
      <c r="AE1415" s="4"/>
      <c r="AF1415" s="4"/>
    </row>
    <row r="1416" spans="1:64" x14ac:dyDescent="0.25">
      <c r="A1416" s="35">
        <v>80</v>
      </c>
      <c r="B1416" s="35" t="s">
        <v>798</v>
      </c>
      <c r="C1416" s="35">
        <v>2</v>
      </c>
      <c r="D1416" s="35">
        <v>4</v>
      </c>
      <c r="E1416" s="35" t="s">
        <v>213</v>
      </c>
      <c r="F1416" s="35" t="s">
        <v>809</v>
      </c>
      <c r="G1416" s="35" t="s">
        <v>824</v>
      </c>
      <c r="H1416" s="35" t="s">
        <v>312</v>
      </c>
      <c r="I1416" s="35" t="s">
        <v>811</v>
      </c>
      <c r="J1416" s="35" t="s">
        <v>217</v>
      </c>
      <c r="K1416" s="49">
        <v>0</v>
      </c>
      <c r="L1416" s="35">
        <v>2</v>
      </c>
      <c r="M1416" s="4"/>
      <c r="N1416" s="51">
        <v>0.6</v>
      </c>
      <c r="O1416" s="49">
        <v>1</v>
      </c>
      <c r="P1416" s="35">
        <v>2</v>
      </c>
      <c r="Q1416" s="4"/>
      <c r="R1416" s="44">
        <v>0.3</v>
      </c>
      <c r="S1416" s="35" t="s">
        <v>52</v>
      </c>
      <c r="T1416" s="35"/>
      <c r="U1416" s="35">
        <v>0</v>
      </c>
      <c r="V1416" s="35" t="s">
        <v>812</v>
      </c>
      <c r="W1416" s="35" t="s">
        <v>813</v>
      </c>
      <c r="X1416" s="46" t="s">
        <v>814</v>
      </c>
      <c r="Y1416" s="46" t="s">
        <v>815</v>
      </c>
      <c r="Z1416" s="46" t="s">
        <v>815</v>
      </c>
      <c r="AA1416" s="4"/>
      <c r="AB1416" s="4"/>
      <c r="AC1416" s="8" t="s">
        <v>829</v>
      </c>
      <c r="AD1416" s="4"/>
      <c r="AE1416" s="4"/>
      <c r="AF1416" s="4"/>
    </row>
    <row r="1417" spans="1:64" x14ac:dyDescent="0.25">
      <c r="A1417" s="35">
        <v>80</v>
      </c>
      <c r="B1417" s="35" t="s">
        <v>798</v>
      </c>
      <c r="C1417" s="35">
        <v>2</v>
      </c>
      <c r="D1417" s="35">
        <v>4</v>
      </c>
      <c r="E1417" s="35" t="s">
        <v>213</v>
      </c>
      <c r="F1417" s="35" t="s">
        <v>809</v>
      </c>
      <c r="G1417" s="35" t="s">
        <v>824</v>
      </c>
      <c r="H1417" s="35" t="s">
        <v>312</v>
      </c>
      <c r="I1417" s="35" t="s">
        <v>811</v>
      </c>
      <c r="J1417" s="35" t="s">
        <v>53</v>
      </c>
      <c r="K1417" s="49">
        <v>0</v>
      </c>
      <c r="L1417" s="35">
        <v>3</v>
      </c>
      <c r="M1417" s="35"/>
      <c r="N1417" s="51">
        <v>0.3</v>
      </c>
      <c r="O1417" s="49">
        <v>1</v>
      </c>
      <c r="P1417" s="35">
        <v>3</v>
      </c>
      <c r="Q1417" s="35"/>
      <c r="R1417" s="51">
        <v>0.7</v>
      </c>
      <c r="S1417" s="35" t="s">
        <v>52</v>
      </c>
      <c r="T1417" s="35"/>
      <c r="U1417" s="35">
        <v>0</v>
      </c>
      <c r="V1417" s="35" t="s">
        <v>812</v>
      </c>
      <c r="W1417" s="35" t="s">
        <v>813</v>
      </c>
      <c r="X1417" s="46" t="s">
        <v>816</v>
      </c>
      <c r="Y1417" s="46" t="s">
        <v>817</v>
      </c>
      <c r="Z1417" s="46" t="s">
        <v>817</v>
      </c>
      <c r="AA1417" s="35"/>
      <c r="AB1417" s="35"/>
      <c r="AC1417" s="8" t="s">
        <v>829</v>
      </c>
      <c r="AD1417" s="4"/>
      <c r="AE1417" s="4"/>
      <c r="AF1417" s="4"/>
    </row>
    <row r="1418" spans="1:64" x14ac:dyDescent="0.25">
      <c r="A1418" s="35">
        <v>80</v>
      </c>
      <c r="B1418" s="35" t="s">
        <v>798</v>
      </c>
      <c r="C1418" s="35">
        <v>2</v>
      </c>
      <c r="D1418" s="35">
        <v>4</v>
      </c>
      <c r="E1418" s="35" t="s">
        <v>213</v>
      </c>
      <c r="F1418" s="35" t="s">
        <v>809</v>
      </c>
      <c r="G1418" s="35" t="s">
        <v>824</v>
      </c>
      <c r="H1418" s="35" t="s">
        <v>312</v>
      </c>
      <c r="I1418" s="35" t="s">
        <v>811</v>
      </c>
      <c r="J1418" s="35" t="s">
        <v>217</v>
      </c>
      <c r="K1418" s="49">
        <v>0</v>
      </c>
      <c r="L1418" s="35">
        <v>3</v>
      </c>
      <c r="M1418" s="4"/>
      <c r="N1418" s="51">
        <v>0.3</v>
      </c>
      <c r="O1418" s="49">
        <v>1</v>
      </c>
      <c r="P1418" s="35">
        <v>3</v>
      </c>
      <c r="Q1418" s="4"/>
      <c r="R1418" s="51">
        <v>0.3</v>
      </c>
      <c r="S1418" s="35" t="s">
        <v>52</v>
      </c>
      <c r="T1418" s="35"/>
      <c r="U1418" s="35">
        <v>0</v>
      </c>
      <c r="V1418" s="35" t="s">
        <v>812</v>
      </c>
      <c r="W1418" s="35" t="s">
        <v>813</v>
      </c>
      <c r="X1418" s="46" t="s">
        <v>816</v>
      </c>
      <c r="Y1418" s="46" t="s">
        <v>817</v>
      </c>
      <c r="Z1418" s="46" t="s">
        <v>817</v>
      </c>
      <c r="AA1418" s="4"/>
      <c r="AB1418" s="4"/>
      <c r="AC1418" s="8" t="s">
        <v>829</v>
      </c>
      <c r="AD1418" s="4"/>
      <c r="AE1418" s="4"/>
      <c r="AF1418" s="4"/>
    </row>
    <row r="1419" spans="1:64" x14ac:dyDescent="0.25">
      <c r="A1419" s="35">
        <v>80</v>
      </c>
      <c r="B1419" s="35" t="s">
        <v>798</v>
      </c>
      <c r="C1419" s="35">
        <v>2</v>
      </c>
      <c r="D1419" s="35">
        <v>4</v>
      </c>
      <c r="E1419" s="35" t="s">
        <v>213</v>
      </c>
      <c r="F1419" s="35" t="s">
        <v>809</v>
      </c>
      <c r="G1419" s="35" t="s">
        <v>824</v>
      </c>
      <c r="H1419" s="35" t="s">
        <v>312</v>
      </c>
      <c r="I1419" s="35" t="s">
        <v>811</v>
      </c>
      <c r="J1419" s="35" t="s">
        <v>53</v>
      </c>
      <c r="K1419" s="49">
        <v>0</v>
      </c>
      <c r="L1419" s="35">
        <v>4</v>
      </c>
      <c r="M1419" s="35"/>
      <c r="N1419" s="51">
        <v>19.3</v>
      </c>
      <c r="O1419" s="49">
        <v>1</v>
      </c>
      <c r="P1419" s="35">
        <v>4</v>
      </c>
      <c r="Q1419" s="35"/>
      <c r="R1419" s="51">
        <v>17</v>
      </c>
      <c r="S1419" s="35" t="s">
        <v>52</v>
      </c>
      <c r="T1419" s="35"/>
      <c r="U1419" s="35">
        <v>0</v>
      </c>
      <c r="V1419" s="35" t="s">
        <v>812</v>
      </c>
      <c r="W1419" s="35" t="s">
        <v>813</v>
      </c>
      <c r="X1419" s="46" t="s">
        <v>818</v>
      </c>
      <c r="Y1419" s="46" t="s">
        <v>819</v>
      </c>
      <c r="Z1419" s="46" t="s">
        <v>819</v>
      </c>
      <c r="AA1419" s="35"/>
      <c r="AB1419" s="35"/>
      <c r="AC1419" s="8" t="s">
        <v>829</v>
      </c>
      <c r="AD1419" s="4"/>
      <c r="AE1419" s="4"/>
      <c r="AF1419" s="4"/>
    </row>
    <row r="1420" spans="1:64" x14ac:dyDescent="0.25">
      <c r="A1420" s="35">
        <v>80</v>
      </c>
      <c r="B1420" s="35" t="s">
        <v>798</v>
      </c>
      <c r="C1420" s="35">
        <v>2</v>
      </c>
      <c r="D1420" s="35">
        <v>4</v>
      </c>
      <c r="E1420" s="35" t="s">
        <v>213</v>
      </c>
      <c r="F1420" s="35" t="s">
        <v>809</v>
      </c>
      <c r="G1420" s="35" t="s">
        <v>824</v>
      </c>
      <c r="H1420" s="35" t="s">
        <v>312</v>
      </c>
      <c r="I1420" s="35" t="s">
        <v>811</v>
      </c>
      <c r="J1420" s="35" t="s">
        <v>217</v>
      </c>
      <c r="K1420" s="49">
        <v>0</v>
      </c>
      <c r="L1420" s="35">
        <v>4</v>
      </c>
      <c r="M1420" s="4"/>
      <c r="N1420" s="51">
        <v>6</v>
      </c>
      <c r="O1420" s="49">
        <v>1</v>
      </c>
      <c r="P1420" s="35">
        <v>4</v>
      </c>
      <c r="Q1420" s="4"/>
      <c r="R1420" s="51">
        <v>1</v>
      </c>
      <c r="S1420" s="35" t="s">
        <v>52</v>
      </c>
      <c r="T1420" s="35"/>
      <c r="U1420" s="35">
        <v>0</v>
      </c>
      <c r="V1420" s="35" t="s">
        <v>812</v>
      </c>
      <c r="W1420" s="35" t="s">
        <v>813</v>
      </c>
      <c r="X1420" s="46" t="s">
        <v>818</v>
      </c>
      <c r="Y1420" s="46" t="s">
        <v>819</v>
      </c>
      <c r="Z1420" s="46" t="s">
        <v>819</v>
      </c>
      <c r="AA1420" s="4"/>
      <c r="AB1420" s="4"/>
      <c r="AC1420" s="8" t="s">
        <v>829</v>
      </c>
      <c r="AD1420" s="4"/>
      <c r="AE1420" s="4"/>
      <c r="AF1420" s="4"/>
    </row>
    <row r="1421" spans="1:64" x14ac:dyDescent="0.25">
      <c r="A1421" s="4"/>
      <c r="B1421" s="4"/>
      <c r="C1421" s="4"/>
      <c r="D1421" s="4"/>
      <c r="E1421" s="4"/>
      <c r="F1421" s="4"/>
      <c r="G1421" s="4"/>
      <c r="H1421" s="4"/>
      <c r="I1421" s="4"/>
      <c r="J1421" s="4"/>
      <c r="L1421" s="4"/>
      <c r="M1421" s="4"/>
      <c r="N1421" s="4"/>
      <c r="P1421" s="4"/>
      <c r="Q1421" s="4"/>
      <c r="R1421" s="4"/>
      <c r="S1421" s="4"/>
      <c r="T1421" s="4"/>
      <c r="U1421" s="4"/>
      <c r="V1421" s="4"/>
      <c r="W1421" s="4"/>
      <c r="X1421" s="4"/>
      <c r="Y1421" s="4"/>
      <c r="Z1421" s="4"/>
      <c r="AA1421" s="4"/>
      <c r="AB1421" s="4"/>
      <c r="AC1421" s="35"/>
      <c r="AD1421" s="4"/>
      <c r="AE1421" s="4"/>
      <c r="AF1421" s="4"/>
    </row>
    <row r="1422" spans="1:64" x14ac:dyDescent="0.25">
      <c r="A1422" s="8">
        <v>81</v>
      </c>
      <c r="B1422" s="8" t="s">
        <v>258</v>
      </c>
      <c r="C1422" s="8">
        <v>0</v>
      </c>
      <c r="D1422" s="8">
        <v>0</v>
      </c>
      <c r="E1422" s="8" t="s">
        <v>213</v>
      </c>
      <c r="F1422" s="8" t="s">
        <v>309</v>
      </c>
      <c r="G1422" s="8" t="s">
        <v>310</v>
      </c>
      <c r="H1422" s="8" t="s">
        <v>887</v>
      </c>
      <c r="I1422" s="8" t="s">
        <v>674</v>
      </c>
      <c r="J1422" s="8" t="s">
        <v>53</v>
      </c>
      <c r="K1422" s="49">
        <v>0</v>
      </c>
      <c r="L1422" s="8">
        <v>3</v>
      </c>
      <c r="M1422" s="8"/>
      <c r="N1422" s="54">
        <v>3230</v>
      </c>
      <c r="O1422" s="49">
        <v>1</v>
      </c>
      <c r="P1422" s="8">
        <v>3</v>
      </c>
      <c r="Q1422" s="8"/>
      <c r="R1422" s="54">
        <v>3233</v>
      </c>
      <c r="S1422" s="8" t="s">
        <v>888</v>
      </c>
      <c r="T1422" s="8"/>
      <c r="U1422" s="8"/>
      <c r="V1422" s="8" t="s">
        <v>378</v>
      </c>
      <c r="W1422" s="8" t="s">
        <v>889</v>
      </c>
      <c r="X1422" s="8" t="s">
        <v>889</v>
      </c>
      <c r="Y1422" s="35" t="s">
        <v>890</v>
      </c>
      <c r="Z1422" s="35" t="s">
        <v>890</v>
      </c>
      <c r="AA1422" s="35" t="s">
        <v>1004</v>
      </c>
      <c r="AB1422" s="8"/>
      <c r="AC1422" s="35" t="s">
        <v>1003</v>
      </c>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c r="AZ1422" s="8"/>
      <c r="BA1422" s="8"/>
      <c r="BB1422" s="8"/>
      <c r="BC1422" s="8"/>
      <c r="BD1422" s="8"/>
      <c r="BE1422" s="8"/>
      <c r="BF1422" s="8"/>
      <c r="BG1422" s="8"/>
      <c r="BH1422" s="8"/>
      <c r="BI1422" s="8"/>
      <c r="BJ1422" s="8"/>
      <c r="BK1422" s="8"/>
      <c r="BL1422" s="8"/>
    </row>
    <row r="1423" spans="1:64" x14ac:dyDescent="0.25">
      <c r="A1423" s="8">
        <v>81</v>
      </c>
      <c r="B1423" s="8" t="s">
        <v>258</v>
      </c>
      <c r="C1423" s="8">
        <v>0</v>
      </c>
      <c r="D1423" s="8">
        <v>0</v>
      </c>
      <c r="E1423" s="8" t="s">
        <v>213</v>
      </c>
      <c r="F1423" s="8" t="s">
        <v>309</v>
      </c>
      <c r="G1423" s="8" t="s">
        <v>310</v>
      </c>
      <c r="H1423" s="8" t="s">
        <v>887</v>
      </c>
      <c r="I1423" s="8" t="s">
        <v>674</v>
      </c>
      <c r="J1423" s="8" t="s">
        <v>53</v>
      </c>
      <c r="K1423" s="49">
        <v>0</v>
      </c>
      <c r="L1423" s="8">
        <v>3</v>
      </c>
      <c r="M1423" s="8"/>
      <c r="N1423" s="55">
        <v>3230</v>
      </c>
      <c r="O1423" s="49">
        <v>2</v>
      </c>
      <c r="P1423" s="8">
        <v>3</v>
      </c>
      <c r="Q1423" s="8"/>
      <c r="R1423" s="54">
        <v>3610</v>
      </c>
      <c r="S1423" s="8" t="s">
        <v>888</v>
      </c>
      <c r="T1423" s="8"/>
      <c r="U1423" s="8"/>
      <c r="V1423" s="8" t="s">
        <v>891</v>
      </c>
      <c r="W1423" s="8" t="s">
        <v>889</v>
      </c>
      <c r="X1423" s="8" t="s">
        <v>889</v>
      </c>
      <c r="Y1423" s="35" t="s">
        <v>892</v>
      </c>
      <c r="Z1423" s="35" t="s">
        <v>892</v>
      </c>
      <c r="AA1423" s="35" t="s">
        <v>1004</v>
      </c>
      <c r="AB1423" s="8"/>
      <c r="AC1423" s="35" t="s">
        <v>1003</v>
      </c>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c r="AZ1423" s="8"/>
      <c r="BA1423" s="8"/>
      <c r="BB1423" s="8"/>
      <c r="BC1423" s="8"/>
      <c r="BD1423" s="8"/>
      <c r="BE1423" s="8"/>
      <c r="BF1423" s="8"/>
      <c r="BG1423" s="8"/>
      <c r="BH1423" s="8"/>
      <c r="BI1423" s="8"/>
      <c r="BJ1423" s="8"/>
      <c r="BK1423" s="8"/>
      <c r="BL1423" s="8"/>
    </row>
    <row r="1424" spans="1:64" x14ac:dyDescent="0.25">
      <c r="A1424" s="8">
        <v>81</v>
      </c>
      <c r="B1424" s="8" t="s">
        <v>258</v>
      </c>
      <c r="C1424" s="8">
        <v>0</v>
      </c>
      <c r="D1424" s="8">
        <v>0</v>
      </c>
      <c r="E1424" s="8" t="s">
        <v>213</v>
      </c>
      <c r="F1424" s="8" t="s">
        <v>309</v>
      </c>
      <c r="G1424" s="8" t="s">
        <v>310</v>
      </c>
      <c r="H1424" s="8" t="s">
        <v>887</v>
      </c>
      <c r="I1424" s="8" t="s">
        <v>674</v>
      </c>
      <c r="J1424" s="8" t="s">
        <v>53</v>
      </c>
      <c r="K1424" s="49">
        <v>0</v>
      </c>
      <c r="L1424" s="8">
        <v>4</v>
      </c>
      <c r="M1424" s="8"/>
      <c r="N1424" s="55">
        <v>3738</v>
      </c>
      <c r="O1424" s="49">
        <v>1</v>
      </c>
      <c r="P1424" s="8">
        <v>4</v>
      </c>
      <c r="Q1424" s="8"/>
      <c r="R1424" s="54">
        <v>3635</v>
      </c>
      <c r="S1424" s="8" t="s">
        <v>888</v>
      </c>
      <c r="T1424" s="8"/>
      <c r="U1424" s="8"/>
      <c r="V1424" s="8" t="s">
        <v>378</v>
      </c>
      <c r="W1424" s="8" t="s">
        <v>893</v>
      </c>
      <c r="X1424" s="8" t="s">
        <v>893</v>
      </c>
      <c r="Y1424" s="35" t="s">
        <v>894</v>
      </c>
      <c r="Z1424" s="35" t="s">
        <v>894</v>
      </c>
      <c r="AA1424" s="35" t="s">
        <v>1004</v>
      </c>
      <c r="AB1424" s="8"/>
      <c r="AC1424" s="35" t="s">
        <v>1003</v>
      </c>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c r="AZ1424" s="8"/>
      <c r="BA1424" s="8"/>
      <c r="BB1424" s="8"/>
      <c r="BC1424" s="8"/>
      <c r="BD1424" s="8"/>
      <c r="BE1424" s="8"/>
      <c r="BF1424" s="8"/>
      <c r="BG1424" s="8"/>
      <c r="BH1424" s="8"/>
      <c r="BI1424" s="8"/>
      <c r="BJ1424" s="8"/>
      <c r="BK1424" s="8"/>
      <c r="BL1424" s="8"/>
    </row>
    <row r="1425" spans="1:64" x14ac:dyDescent="0.25">
      <c r="A1425" s="8">
        <v>81</v>
      </c>
      <c r="B1425" s="8" t="s">
        <v>258</v>
      </c>
      <c r="C1425" s="8">
        <v>0</v>
      </c>
      <c r="D1425" s="8">
        <v>0</v>
      </c>
      <c r="E1425" s="8" t="s">
        <v>213</v>
      </c>
      <c r="F1425" s="8" t="s">
        <v>309</v>
      </c>
      <c r="G1425" s="8" t="s">
        <v>310</v>
      </c>
      <c r="H1425" s="8" t="s">
        <v>887</v>
      </c>
      <c r="I1425" s="8" t="s">
        <v>674</v>
      </c>
      <c r="J1425" s="8" t="s">
        <v>53</v>
      </c>
      <c r="K1425" s="49">
        <v>0</v>
      </c>
      <c r="L1425" s="8">
        <v>4</v>
      </c>
      <c r="M1425" s="8"/>
      <c r="N1425" s="55">
        <v>3738</v>
      </c>
      <c r="O1425" s="49">
        <v>2</v>
      </c>
      <c r="P1425" s="8">
        <v>4</v>
      </c>
      <c r="Q1425" s="8"/>
      <c r="R1425" s="54">
        <v>3914</v>
      </c>
      <c r="S1425" s="8" t="s">
        <v>888</v>
      </c>
      <c r="T1425" s="8"/>
      <c r="U1425" s="8"/>
      <c r="V1425" s="8" t="s">
        <v>891</v>
      </c>
      <c r="W1425" s="8" t="s">
        <v>893</v>
      </c>
      <c r="X1425" s="8" t="s">
        <v>893</v>
      </c>
      <c r="Y1425" s="35" t="s">
        <v>895</v>
      </c>
      <c r="Z1425" s="35" t="s">
        <v>895</v>
      </c>
      <c r="AA1425" s="35" t="s">
        <v>1004</v>
      </c>
      <c r="AB1425" s="8"/>
      <c r="AC1425" s="35" t="s">
        <v>1003</v>
      </c>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c r="AZ1425" s="8"/>
      <c r="BA1425" s="8"/>
      <c r="BB1425" s="8"/>
      <c r="BC1425" s="8"/>
      <c r="BD1425" s="8"/>
      <c r="BE1425" s="8"/>
      <c r="BF1425" s="8"/>
      <c r="BG1425" s="8"/>
      <c r="BH1425" s="8"/>
      <c r="BI1425" s="8"/>
      <c r="BJ1425" s="8"/>
      <c r="BK1425" s="8"/>
      <c r="BL1425" s="8"/>
    </row>
    <row r="1426" spans="1:64" x14ac:dyDescent="0.25">
      <c r="A1426" s="8">
        <v>81</v>
      </c>
      <c r="B1426" s="8" t="s">
        <v>258</v>
      </c>
      <c r="C1426" s="8">
        <v>0</v>
      </c>
      <c r="D1426" s="8">
        <v>0</v>
      </c>
      <c r="E1426" s="8" t="s">
        <v>213</v>
      </c>
      <c r="F1426" s="8" t="s">
        <v>309</v>
      </c>
      <c r="G1426" s="8" t="s">
        <v>310</v>
      </c>
      <c r="H1426" s="8" t="s">
        <v>887</v>
      </c>
      <c r="I1426" s="8" t="s">
        <v>674</v>
      </c>
      <c r="J1426" s="8" t="s">
        <v>53</v>
      </c>
      <c r="K1426" s="49">
        <v>0</v>
      </c>
      <c r="L1426" s="8">
        <v>5</v>
      </c>
      <c r="M1426" s="8"/>
      <c r="N1426" s="55">
        <v>3856</v>
      </c>
      <c r="O1426" s="49">
        <v>1</v>
      </c>
      <c r="P1426" s="8">
        <v>5</v>
      </c>
      <c r="Q1426" s="8"/>
      <c r="R1426" s="54">
        <v>3981</v>
      </c>
      <c r="S1426" s="8" t="s">
        <v>888</v>
      </c>
      <c r="T1426" s="8"/>
      <c r="U1426" s="8"/>
      <c r="V1426" s="8" t="s">
        <v>378</v>
      </c>
      <c r="W1426" s="8" t="s">
        <v>896</v>
      </c>
      <c r="X1426" s="8" t="s">
        <v>896</v>
      </c>
      <c r="Y1426" s="35" t="s">
        <v>897</v>
      </c>
      <c r="Z1426" s="35" t="s">
        <v>897</v>
      </c>
      <c r="AA1426" s="35" t="s">
        <v>1004</v>
      </c>
      <c r="AB1426" s="8"/>
      <c r="AC1426" s="35" t="s">
        <v>1003</v>
      </c>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c r="AZ1426" s="8"/>
      <c r="BA1426" s="8"/>
      <c r="BB1426" s="8"/>
      <c r="BC1426" s="8"/>
      <c r="BD1426" s="8"/>
      <c r="BE1426" s="8"/>
      <c r="BF1426" s="8"/>
      <c r="BG1426" s="8"/>
      <c r="BH1426" s="8"/>
      <c r="BI1426" s="8"/>
      <c r="BJ1426" s="8"/>
      <c r="BK1426" s="8"/>
      <c r="BL1426" s="8"/>
    </row>
    <row r="1427" spans="1:64" x14ac:dyDescent="0.25">
      <c r="A1427" s="8">
        <v>81</v>
      </c>
      <c r="B1427" s="8" t="s">
        <v>258</v>
      </c>
      <c r="C1427" s="8">
        <v>0</v>
      </c>
      <c r="D1427" s="8">
        <v>0</v>
      </c>
      <c r="E1427" s="8" t="s">
        <v>213</v>
      </c>
      <c r="F1427" s="8" t="s">
        <v>309</v>
      </c>
      <c r="G1427" s="8" t="s">
        <v>310</v>
      </c>
      <c r="H1427" s="8" t="s">
        <v>887</v>
      </c>
      <c r="I1427" s="8" t="s">
        <v>674</v>
      </c>
      <c r="J1427" s="8" t="s">
        <v>53</v>
      </c>
      <c r="K1427" s="49">
        <v>0</v>
      </c>
      <c r="L1427" s="8">
        <v>5</v>
      </c>
      <c r="M1427" s="8"/>
      <c r="N1427" s="55">
        <v>3856</v>
      </c>
      <c r="O1427" s="49">
        <v>2</v>
      </c>
      <c r="P1427" s="8">
        <v>5</v>
      </c>
      <c r="Q1427" s="8"/>
      <c r="R1427" s="54">
        <v>4188</v>
      </c>
      <c r="S1427" s="8" t="s">
        <v>888</v>
      </c>
      <c r="T1427" s="8"/>
      <c r="U1427" s="8"/>
      <c r="V1427" s="8" t="s">
        <v>891</v>
      </c>
      <c r="W1427" s="8" t="s">
        <v>896</v>
      </c>
      <c r="X1427" s="8" t="s">
        <v>896</v>
      </c>
      <c r="Y1427" s="35" t="s">
        <v>898</v>
      </c>
      <c r="Z1427" s="35" t="s">
        <v>898</v>
      </c>
      <c r="AA1427" s="35" t="s">
        <v>1004</v>
      </c>
      <c r="AB1427" s="8"/>
      <c r="AC1427" s="35" t="s">
        <v>1003</v>
      </c>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c r="AZ1427" s="8"/>
      <c r="BA1427" s="8"/>
      <c r="BB1427" s="8"/>
      <c r="BC1427" s="8"/>
      <c r="BD1427" s="8"/>
      <c r="BE1427" s="8"/>
      <c r="BF1427" s="8"/>
      <c r="BG1427" s="8"/>
      <c r="BH1427" s="8"/>
      <c r="BI1427" s="8"/>
      <c r="BJ1427" s="8"/>
      <c r="BK1427" s="8"/>
      <c r="BL1427" s="8"/>
    </row>
    <row r="1428" spans="1:64" x14ac:dyDescent="0.25">
      <c r="A1428" s="8">
        <v>81</v>
      </c>
      <c r="B1428" s="8" t="s">
        <v>258</v>
      </c>
      <c r="C1428" s="8">
        <v>0</v>
      </c>
      <c r="D1428" s="8">
        <v>0</v>
      </c>
      <c r="E1428" s="8" t="s">
        <v>213</v>
      </c>
      <c r="F1428" s="8" t="s">
        <v>309</v>
      </c>
      <c r="G1428" s="8" t="s">
        <v>310</v>
      </c>
      <c r="H1428" s="8" t="s">
        <v>887</v>
      </c>
      <c r="I1428" s="8" t="s">
        <v>674</v>
      </c>
      <c r="J1428" s="8" t="s">
        <v>53</v>
      </c>
      <c r="K1428" s="49">
        <v>0</v>
      </c>
      <c r="L1428" s="8">
        <v>6</v>
      </c>
      <c r="M1428" s="8"/>
      <c r="N1428" s="55">
        <v>4007</v>
      </c>
      <c r="O1428" s="49">
        <v>1</v>
      </c>
      <c r="P1428" s="8">
        <v>6</v>
      </c>
      <c r="Q1428" s="8"/>
      <c r="R1428" s="54">
        <v>4095</v>
      </c>
      <c r="S1428" s="8" t="s">
        <v>888</v>
      </c>
      <c r="T1428" s="8"/>
      <c r="U1428" s="8"/>
      <c r="V1428" s="8" t="s">
        <v>378</v>
      </c>
      <c r="W1428" s="8" t="s">
        <v>899</v>
      </c>
      <c r="X1428" s="8" t="s">
        <v>899</v>
      </c>
      <c r="Y1428" s="35" t="s">
        <v>900</v>
      </c>
      <c r="Z1428" s="35" t="s">
        <v>900</v>
      </c>
      <c r="AA1428" s="35" t="s">
        <v>1004</v>
      </c>
      <c r="AB1428" s="8"/>
      <c r="AC1428" s="35" t="s">
        <v>1003</v>
      </c>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c r="AZ1428" s="8"/>
      <c r="BA1428" s="8"/>
      <c r="BB1428" s="8"/>
      <c r="BC1428" s="8"/>
      <c r="BD1428" s="8"/>
      <c r="BE1428" s="8"/>
      <c r="BF1428" s="8"/>
      <c r="BG1428" s="8"/>
      <c r="BH1428" s="8"/>
      <c r="BI1428" s="8"/>
      <c r="BJ1428" s="8"/>
      <c r="BK1428" s="8"/>
      <c r="BL1428" s="8"/>
    </row>
    <row r="1429" spans="1:64" x14ac:dyDescent="0.25">
      <c r="A1429" s="8">
        <v>81</v>
      </c>
      <c r="B1429" s="8" t="s">
        <v>258</v>
      </c>
      <c r="C1429" s="8">
        <v>0</v>
      </c>
      <c r="D1429" s="8">
        <v>0</v>
      </c>
      <c r="E1429" s="8" t="s">
        <v>213</v>
      </c>
      <c r="F1429" s="8" t="s">
        <v>309</v>
      </c>
      <c r="G1429" s="8" t="s">
        <v>310</v>
      </c>
      <c r="H1429" s="8" t="s">
        <v>887</v>
      </c>
      <c r="I1429" s="8" t="s">
        <v>674</v>
      </c>
      <c r="J1429" s="8" t="s">
        <v>53</v>
      </c>
      <c r="K1429" s="49">
        <v>0</v>
      </c>
      <c r="L1429" s="8">
        <v>6</v>
      </c>
      <c r="M1429" s="8"/>
      <c r="N1429" s="55">
        <v>4007</v>
      </c>
      <c r="O1429" s="49">
        <v>2</v>
      </c>
      <c r="P1429" s="8">
        <v>6</v>
      </c>
      <c r="Q1429" s="8"/>
      <c r="R1429" s="54">
        <v>4188</v>
      </c>
      <c r="S1429" s="8" t="s">
        <v>888</v>
      </c>
      <c r="T1429" s="8"/>
      <c r="U1429" s="8"/>
      <c r="V1429" s="8" t="s">
        <v>891</v>
      </c>
      <c r="W1429" s="8" t="s">
        <v>899</v>
      </c>
      <c r="X1429" s="8" t="s">
        <v>899</v>
      </c>
      <c r="Y1429" s="35" t="s">
        <v>901</v>
      </c>
      <c r="Z1429" s="35" t="s">
        <v>901</v>
      </c>
      <c r="AA1429" s="35" t="s">
        <v>1004</v>
      </c>
      <c r="AB1429" s="8"/>
      <c r="AC1429" s="35" t="s">
        <v>1003</v>
      </c>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c r="AZ1429" s="8"/>
      <c r="BA1429" s="8"/>
      <c r="BB1429" s="8"/>
      <c r="BC1429" s="8"/>
      <c r="BD1429" s="8"/>
      <c r="BE1429" s="8"/>
      <c r="BF1429" s="8"/>
      <c r="BG1429" s="8"/>
      <c r="BH1429" s="8"/>
      <c r="BI1429" s="8"/>
      <c r="BJ1429" s="8"/>
      <c r="BK1429" s="8"/>
      <c r="BL1429" s="8"/>
    </row>
    <row r="1430" spans="1:64" x14ac:dyDescent="0.25">
      <c r="A1430" s="8">
        <v>81</v>
      </c>
      <c r="B1430" s="8" t="s">
        <v>258</v>
      </c>
      <c r="C1430" s="8">
        <v>0</v>
      </c>
      <c r="D1430" s="8">
        <v>0</v>
      </c>
      <c r="E1430" s="8" t="s">
        <v>213</v>
      </c>
      <c r="F1430" s="8" t="s">
        <v>309</v>
      </c>
      <c r="G1430" s="8" t="s">
        <v>310</v>
      </c>
      <c r="H1430" s="8" t="s">
        <v>887</v>
      </c>
      <c r="I1430" s="8" t="s">
        <v>674</v>
      </c>
      <c r="J1430" s="8" t="s">
        <v>53</v>
      </c>
      <c r="K1430" s="49">
        <v>0</v>
      </c>
      <c r="L1430" s="8">
        <v>7</v>
      </c>
      <c r="M1430" s="8"/>
      <c r="N1430" s="55">
        <v>4168</v>
      </c>
      <c r="O1430" s="49">
        <v>1</v>
      </c>
      <c r="P1430" s="8">
        <v>7</v>
      </c>
      <c r="Q1430" s="8"/>
      <c r="R1430" s="54">
        <v>4131</v>
      </c>
      <c r="S1430" s="8" t="s">
        <v>888</v>
      </c>
      <c r="T1430" s="8"/>
      <c r="U1430" s="8"/>
      <c r="V1430" s="8" t="s">
        <v>378</v>
      </c>
      <c r="W1430" s="8" t="s">
        <v>902</v>
      </c>
      <c r="X1430" s="8" t="s">
        <v>902</v>
      </c>
      <c r="Y1430" s="35" t="s">
        <v>903</v>
      </c>
      <c r="Z1430" s="35" t="s">
        <v>903</v>
      </c>
      <c r="AA1430" s="35" t="s">
        <v>1004</v>
      </c>
      <c r="AB1430" s="8"/>
      <c r="AC1430" s="35" t="s">
        <v>1003</v>
      </c>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c r="AZ1430" s="8"/>
      <c r="BA1430" s="8"/>
      <c r="BB1430" s="8"/>
      <c r="BC1430" s="8"/>
      <c r="BD1430" s="8"/>
      <c r="BE1430" s="8"/>
      <c r="BF1430" s="8"/>
      <c r="BG1430" s="8"/>
      <c r="BH1430" s="8"/>
      <c r="BI1430" s="8"/>
      <c r="BJ1430" s="8"/>
      <c r="BK1430" s="8"/>
      <c r="BL1430" s="8"/>
    </row>
    <row r="1431" spans="1:64" x14ac:dyDescent="0.25">
      <c r="A1431" s="8">
        <v>81</v>
      </c>
      <c r="B1431" s="8" t="s">
        <v>258</v>
      </c>
      <c r="C1431" s="8">
        <v>0</v>
      </c>
      <c r="D1431" s="8">
        <v>0</v>
      </c>
      <c r="E1431" s="8" t="s">
        <v>213</v>
      </c>
      <c r="F1431" s="8" t="s">
        <v>309</v>
      </c>
      <c r="G1431" s="8" t="s">
        <v>310</v>
      </c>
      <c r="H1431" s="8" t="s">
        <v>887</v>
      </c>
      <c r="I1431" s="8" t="s">
        <v>674</v>
      </c>
      <c r="J1431" s="8" t="s">
        <v>53</v>
      </c>
      <c r="K1431" s="49">
        <v>0</v>
      </c>
      <c r="L1431" s="8">
        <v>7</v>
      </c>
      <c r="M1431" s="8"/>
      <c r="N1431" s="55">
        <v>4168</v>
      </c>
      <c r="O1431" s="49">
        <v>2</v>
      </c>
      <c r="P1431" s="8">
        <v>7</v>
      </c>
      <c r="Q1431" s="8"/>
      <c r="R1431" s="54">
        <v>4347</v>
      </c>
      <c r="S1431" s="8" t="s">
        <v>888</v>
      </c>
      <c r="T1431" s="8"/>
      <c r="U1431" s="8"/>
      <c r="V1431" s="8" t="s">
        <v>891</v>
      </c>
      <c r="W1431" s="8" t="s">
        <v>902</v>
      </c>
      <c r="X1431" s="8" t="s">
        <v>902</v>
      </c>
      <c r="Y1431" s="35" t="s">
        <v>904</v>
      </c>
      <c r="Z1431" s="35" t="s">
        <v>904</v>
      </c>
      <c r="AA1431" s="35" t="s">
        <v>1004</v>
      </c>
      <c r="AB1431" s="8"/>
      <c r="AC1431" s="35" t="s">
        <v>1003</v>
      </c>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c r="AZ1431" s="8"/>
      <c r="BA1431" s="8"/>
      <c r="BB1431" s="8"/>
      <c r="BC1431" s="8"/>
      <c r="BD1431" s="8"/>
      <c r="BE1431" s="8"/>
      <c r="BF1431" s="8"/>
      <c r="BG1431" s="8"/>
      <c r="BH1431" s="8"/>
      <c r="BI1431" s="8"/>
      <c r="BJ1431" s="8"/>
      <c r="BK1431" s="8"/>
      <c r="BL1431" s="8"/>
    </row>
    <row r="1432" spans="1:64" x14ac:dyDescent="0.25">
      <c r="A1432" s="8">
        <v>81</v>
      </c>
      <c r="B1432" s="8" t="s">
        <v>258</v>
      </c>
      <c r="C1432" s="8">
        <v>0</v>
      </c>
      <c r="D1432" s="8">
        <v>0</v>
      </c>
      <c r="E1432" s="8" t="s">
        <v>213</v>
      </c>
      <c r="F1432" s="8" t="s">
        <v>309</v>
      </c>
      <c r="G1432" s="8" t="s">
        <v>310</v>
      </c>
      <c r="H1432" s="8" t="s">
        <v>887</v>
      </c>
      <c r="I1432" s="8" t="s">
        <v>674</v>
      </c>
      <c r="J1432" s="8" t="s">
        <v>53</v>
      </c>
      <c r="K1432" s="49">
        <v>0</v>
      </c>
      <c r="L1432" s="8">
        <v>8</v>
      </c>
      <c r="M1432" s="8"/>
      <c r="N1432" s="55">
        <v>4222</v>
      </c>
      <c r="O1432" s="49">
        <v>1</v>
      </c>
      <c r="P1432" s="8">
        <v>8</v>
      </c>
      <c r="Q1432" s="8"/>
      <c r="R1432" s="54">
        <v>4212</v>
      </c>
      <c r="S1432" s="8" t="s">
        <v>888</v>
      </c>
      <c r="T1432" s="8"/>
      <c r="U1432" s="8"/>
      <c r="V1432" s="8" t="s">
        <v>378</v>
      </c>
      <c r="W1432" s="8" t="s">
        <v>905</v>
      </c>
      <c r="X1432" s="8" t="s">
        <v>905</v>
      </c>
      <c r="Y1432" s="35" t="s">
        <v>906</v>
      </c>
      <c r="Z1432" s="35" t="s">
        <v>906</v>
      </c>
      <c r="AA1432" s="35" t="s">
        <v>1004</v>
      </c>
      <c r="AB1432" s="8"/>
      <c r="AC1432" s="35" t="s">
        <v>1003</v>
      </c>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c r="AZ1432" s="8"/>
      <c r="BA1432" s="8"/>
      <c r="BB1432" s="8"/>
      <c r="BC1432" s="8"/>
      <c r="BD1432" s="8"/>
      <c r="BE1432" s="8"/>
      <c r="BF1432" s="8"/>
      <c r="BG1432" s="8"/>
      <c r="BH1432" s="8"/>
      <c r="BI1432" s="8"/>
      <c r="BJ1432" s="8"/>
      <c r="BK1432" s="8"/>
      <c r="BL1432" s="8"/>
    </row>
    <row r="1433" spans="1:64" x14ac:dyDescent="0.25">
      <c r="A1433" s="8">
        <v>81</v>
      </c>
      <c r="B1433" s="8" t="s">
        <v>258</v>
      </c>
      <c r="C1433" s="8">
        <v>0</v>
      </c>
      <c r="D1433" s="8">
        <v>0</v>
      </c>
      <c r="E1433" s="8" t="s">
        <v>213</v>
      </c>
      <c r="F1433" s="8" t="s">
        <v>309</v>
      </c>
      <c r="G1433" s="8" t="s">
        <v>310</v>
      </c>
      <c r="H1433" s="8" t="s">
        <v>887</v>
      </c>
      <c r="I1433" s="8" t="s">
        <v>674</v>
      </c>
      <c r="J1433" s="8" t="s">
        <v>53</v>
      </c>
      <c r="K1433" s="49">
        <v>0</v>
      </c>
      <c r="L1433" s="8">
        <v>8</v>
      </c>
      <c r="M1433" s="8"/>
      <c r="N1433" s="55">
        <v>4222</v>
      </c>
      <c r="O1433" s="49">
        <v>2</v>
      </c>
      <c r="P1433" s="8">
        <v>8</v>
      </c>
      <c r="Q1433" s="8"/>
      <c r="R1433" s="54">
        <v>4380</v>
      </c>
      <c r="S1433" s="8" t="s">
        <v>888</v>
      </c>
      <c r="T1433" s="8"/>
      <c r="U1433" s="8"/>
      <c r="V1433" s="8" t="s">
        <v>891</v>
      </c>
      <c r="W1433" s="8" t="s">
        <v>905</v>
      </c>
      <c r="X1433" s="8" t="s">
        <v>905</v>
      </c>
      <c r="Y1433" s="35" t="s">
        <v>907</v>
      </c>
      <c r="Z1433" s="35" t="s">
        <v>907</v>
      </c>
      <c r="AA1433" s="35" t="s">
        <v>1004</v>
      </c>
      <c r="AB1433" s="8"/>
      <c r="AC1433" s="35" t="s">
        <v>1003</v>
      </c>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c r="AZ1433" s="8"/>
      <c r="BA1433" s="8"/>
      <c r="BB1433" s="8"/>
      <c r="BC1433" s="8"/>
      <c r="BD1433" s="8"/>
      <c r="BE1433" s="8"/>
      <c r="BF1433" s="8"/>
      <c r="BG1433" s="8"/>
      <c r="BH1433" s="8"/>
      <c r="BI1433" s="8"/>
      <c r="BJ1433" s="8"/>
      <c r="BK1433" s="8"/>
      <c r="BL1433" s="8"/>
    </row>
    <row r="1434" spans="1:64" x14ac:dyDescent="0.25">
      <c r="A1434" s="8"/>
      <c r="B1434" s="8"/>
      <c r="C1434" s="8"/>
      <c r="D1434" s="8"/>
      <c r="E1434" s="8"/>
      <c r="F1434" s="8"/>
      <c r="G1434" s="8"/>
      <c r="H1434" s="8"/>
      <c r="I1434" s="8"/>
      <c r="J1434" s="8"/>
      <c r="K1434" s="49"/>
      <c r="L1434" s="8"/>
      <c r="M1434" s="8"/>
      <c r="N1434" s="8"/>
      <c r="O1434" s="49"/>
      <c r="P1434" s="8"/>
      <c r="Q1434" s="8"/>
      <c r="R1434" s="8"/>
      <c r="S1434" s="8"/>
      <c r="T1434" s="8"/>
      <c r="U1434" s="8"/>
      <c r="V1434" s="8"/>
      <c r="W1434" s="8"/>
      <c r="X1434" s="8"/>
      <c r="Y1434" s="8"/>
      <c r="Z1434" s="8"/>
      <c r="AA1434" s="8"/>
      <c r="AB1434" s="8"/>
    </row>
    <row r="1435" spans="1:64" x14ac:dyDescent="0.25">
      <c r="A1435" s="35">
        <v>82</v>
      </c>
      <c r="B1435" s="35" t="s">
        <v>258</v>
      </c>
      <c r="C1435" s="8">
        <v>0</v>
      </c>
      <c r="D1435" s="8">
        <v>0</v>
      </c>
      <c r="E1435" s="8" t="s">
        <v>213</v>
      </c>
      <c r="F1435" s="8" t="s">
        <v>309</v>
      </c>
      <c r="G1435" s="8" t="s">
        <v>917</v>
      </c>
      <c r="H1435" s="8" t="s">
        <v>918</v>
      </c>
      <c r="I1435" s="8" t="s">
        <v>674</v>
      </c>
      <c r="J1435" s="8" t="s">
        <v>53</v>
      </c>
      <c r="K1435" s="49">
        <v>0</v>
      </c>
      <c r="L1435" s="8">
        <v>9</v>
      </c>
      <c r="M1435" s="8"/>
      <c r="N1435" s="8">
        <v>631</v>
      </c>
      <c r="O1435" s="49">
        <v>1</v>
      </c>
      <c r="P1435" s="8">
        <v>9</v>
      </c>
      <c r="Q1435" s="8"/>
      <c r="R1435" s="8">
        <v>631</v>
      </c>
      <c r="S1435" s="8" t="s">
        <v>52</v>
      </c>
      <c r="T1435" s="8"/>
      <c r="U1435" s="8">
        <v>0</v>
      </c>
      <c r="V1435" s="8" t="s">
        <v>378</v>
      </c>
      <c r="W1435" s="8" t="s">
        <v>919</v>
      </c>
      <c r="X1435" s="8" t="s">
        <v>919</v>
      </c>
      <c r="Y1435" s="35" t="s">
        <v>920</v>
      </c>
      <c r="Z1435" s="35" t="s">
        <v>920</v>
      </c>
      <c r="AA1435" s="35" t="s">
        <v>1005</v>
      </c>
      <c r="AB1435" s="8"/>
      <c r="AC1435" s="8" t="s">
        <v>1002</v>
      </c>
    </row>
    <row r="1436" spans="1:64" x14ac:dyDescent="0.25">
      <c r="A1436" s="35">
        <v>82</v>
      </c>
      <c r="B1436" s="35" t="s">
        <v>258</v>
      </c>
      <c r="C1436" s="8">
        <v>0</v>
      </c>
      <c r="D1436" s="8">
        <v>0</v>
      </c>
      <c r="E1436" s="8" t="s">
        <v>213</v>
      </c>
      <c r="F1436" s="8" t="s">
        <v>309</v>
      </c>
      <c r="G1436" s="8" t="s">
        <v>917</v>
      </c>
      <c r="H1436" s="8" t="s">
        <v>918</v>
      </c>
      <c r="I1436" s="8" t="s">
        <v>674</v>
      </c>
      <c r="J1436" s="8" t="s">
        <v>53</v>
      </c>
      <c r="K1436" s="49">
        <v>0</v>
      </c>
      <c r="L1436" s="8">
        <v>9</v>
      </c>
      <c r="M1436" s="8"/>
      <c r="N1436" s="8">
        <v>631</v>
      </c>
      <c r="O1436" s="49">
        <v>1</v>
      </c>
      <c r="P1436" s="8">
        <v>9</v>
      </c>
      <c r="Q1436" s="8"/>
      <c r="R1436" s="8">
        <v>645</v>
      </c>
      <c r="S1436" s="8">
        <v>0.05</v>
      </c>
      <c r="T1436" s="8"/>
      <c r="U1436" s="8">
        <v>1</v>
      </c>
      <c r="V1436" s="8" t="s">
        <v>891</v>
      </c>
      <c r="W1436" s="8" t="s">
        <v>919</v>
      </c>
      <c r="X1436" s="8" t="s">
        <v>919</v>
      </c>
      <c r="Y1436" s="35" t="s">
        <v>921</v>
      </c>
      <c r="Z1436" s="35" t="s">
        <v>921</v>
      </c>
      <c r="AA1436" s="35" t="s">
        <v>1005</v>
      </c>
      <c r="AB1436" s="8"/>
      <c r="AC1436" s="8" t="s">
        <v>1002</v>
      </c>
    </row>
    <row r="1437" spans="1:64" x14ac:dyDescent="0.25">
      <c r="A1437" s="35">
        <v>82</v>
      </c>
      <c r="B1437" s="35" t="s">
        <v>258</v>
      </c>
      <c r="C1437" s="8">
        <v>0</v>
      </c>
      <c r="D1437" s="8">
        <v>0</v>
      </c>
      <c r="E1437" s="8" t="s">
        <v>213</v>
      </c>
      <c r="F1437" s="8" t="s">
        <v>309</v>
      </c>
      <c r="G1437" s="8" t="s">
        <v>917</v>
      </c>
      <c r="H1437" s="8" t="s">
        <v>918</v>
      </c>
      <c r="I1437" s="8" t="s">
        <v>674</v>
      </c>
      <c r="J1437" s="8" t="s">
        <v>53</v>
      </c>
      <c r="K1437" s="49">
        <v>0</v>
      </c>
      <c r="L1437" s="8">
        <v>9</v>
      </c>
      <c r="M1437" s="8"/>
      <c r="N1437" s="8">
        <v>599</v>
      </c>
      <c r="O1437" s="49">
        <v>1</v>
      </c>
      <c r="P1437" s="8">
        <v>9</v>
      </c>
      <c r="Q1437" s="8"/>
      <c r="R1437" s="8">
        <v>601</v>
      </c>
      <c r="S1437" s="8" t="s">
        <v>52</v>
      </c>
      <c r="T1437" s="8"/>
      <c r="U1437" s="8">
        <v>0</v>
      </c>
      <c r="V1437" s="8" t="s">
        <v>378</v>
      </c>
      <c r="W1437" s="8" t="s">
        <v>922</v>
      </c>
      <c r="X1437" s="8" t="s">
        <v>922</v>
      </c>
      <c r="Y1437" s="35" t="s">
        <v>923</v>
      </c>
      <c r="Z1437" s="35" t="s">
        <v>923</v>
      </c>
      <c r="AA1437" s="35" t="s">
        <v>1005</v>
      </c>
      <c r="AB1437" s="8"/>
      <c r="AC1437" s="8" t="s">
        <v>1002</v>
      </c>
    </row>
    <row r="1438" spans="1:64" x14ac:dyDescent="0.25">
      <c r="A1438" s="35">
        <v>82</v>
      </c>
      <c r="B1438" s="35" t="s">
        <v>258</v>
      </c>
      <c r="C1438" s="8">
        <v>0</v>
      </c>
      <c r="D1438" s="8">
        <v>0</v>
      </c>
      <c r="E1438" s="8" t="s">
        <v>213</v>
      </c>
      <c r="F1438" s="8" t="s">
        <v>309</v>
      </c>
      <c r="G1438" s="8" t="s">
        <v>917</v>
      </c>
      <c r="H1438" s="8" t="s">
        <v>918</v>
      </c>
      <c r="I1438" s="8" t="s">
        <v>674</v>
      </c>
      <c r="J1438" s="8" t="s">
        <v>53</v>
      </c>
      <c r="K1438" s="49">
        <v>0</v>
      </c>
      <c r="L1438" s="8">
        <v>9</v>
      </c>
      <c r="M1438" s="8"/>
      <c r="N1438" s="8">
        <v>599</v>
      </c>
      <c r="O1438" s="49">
        <v>1</v>
      </c>
      <c r="P1438" s="8">
        <v>9</v>
      </c>
      <c r="Q1438" s="8"/>
      <c r="R1438" s="8">
        <v>606</v>
      </c>
      <c r="S1438" s="8" t="s">
        <v>52</v>
      </c>
      <c r="T1438" s="8"/>
      <c r="U1438" s="8">
        <v>0</v>
      </c>
      <c r="V1438" s="8" t="s">
        <v>891</v>
      </c>
      <c r="W1438" s="8" t="s">
        <v>922</v>
      </c>
      <c r="X1438" s="8" t="s">
        <v>922</v>
      </c>
      <c r="Y1438" s="35" t="s">
        <v>924</v>
      </c>
      <c r="Z1438" s="35" t="s">
        <v>924</v>
      </c>
      <c r="AA1438" s="35" t="s">
        <v>1005</v>
      </c>
      <c r="AB1438" s="8"/>
      <c r="AC1438" s="8" t="s">
        <v>1002</v>
      </c>
    </row>
    <row r="1439" spans="1:64" x14ac:dyDescent="0.25">
      <c r="A1439" s="35">
        <v>82</v>
      </c>
      <c r="B1439" s="35" t="s">
        <v>258</v>
      </c>
      <c r="C1439" s="8">
        <v>0</v>
      </c>
      <c r="D1439" s="8">
        <v>0</v>
      </c>
      <c r="E1439" s="8" t="s">
        <v>213</v>
      </c>
      <c r="F1439" s="8" t="s">
        <v>309</v>
      </c>
      <c r="G1439" s="8" t="s">
        <v>917</v>
      </c>
      <c r="H1439" s="8" t="s">
        <v>918</v>
      </c>
      <c r="I1439" s="8" t="s">
        <v>674</v>
      </c>
      <c r="J1439" s="8" t="s">
        <v>53</v>
      </c>
      <c r="K1439" s="49">
        <v>0</v>
      </c>
      <c r="L1439" s="8">
        <v>9</v>
      </c>
      <c r="M1439" s="8"/>
      <c r="N1439" s="8">
        <v>541</v>
      </c>
      <c r="O1439" s="49">
        <v>1</v>
      </c>
      <c r="P1439" s="8">
        <v>9</v>
      </c>
      <c r="Q1439" s="8"/>
      <c r="R1439" s="8">
        <v>542</v>
      </c>
      <c r="S1439" s="8" t="s">
        <v>52</v>
      </c>
      <c r="T1439" s="8"/>
      <c r="U1439" s="8">
        <v>0</v>
      </c>
      <c r="V1439" s="8" t="s">
        <v>378</v>
      </c>
      <c r="W1439" s="8" t="s">
        <v>925</v>
      </c>
      <c r="X1439" s="8" t="s">
        <v>925</v>
      </c>
      <c r="Y1439" s="35" t="s">
        <v>926</v>
      </c>
      <c r="Z1439" s="35" t="s">
        <v>926</v>
      </c>
      <c r="AA1439" s="35" t="s">
        <v>1005</v>
      </c>
      <c r="AB1439" s="8"/>
      <c r="AC1439" s="8" t="s">
        <v>1002</v>
      </c>
    </row>
    <row r="1440" spans="1:64" x14ac:dyDescent="0.25">
      <c r="A1440" s="35">
        <v>82</v>
      </c>
      <c r="B1440" s="35" t="s">
        <v>258</v>
      </c>
      <c r="C1440" s="8">
        <v>0</v>
      </c>
      <c r="D1440" s="8">
        <v>0</v>
      </c>
      <c r="E1440" s="8" t="s">
        <v>213</v>
      </c>
      <c r="F1440" s="8" t="s">
        <v>309</v>
      </c>
      <c r="G1440" s="8" t="s">
        <v>917</v>
      </c>
      <c r="H1440" s="8" t="s">
        <v>918</v>
      </c>
      <c r="I1440" s="8" t="s">
        <v>674</v>
      </c>
      <c r="J1440" s="8" t="s">
        <v>53</v>
      </c>
      <c r="K1440" s="49">
        <v>0</v>
      </c>
      <c r="L1440" s="8">
        <v>9</v>
      </c>
      <c r="M1440" s="8"/>
      <c r="N1440" s="8">
        <v>541</v>
      </c>
      <c r="O1440" s="49">
        <v>1</v>
      </c>
      <c r="P1440" s="8">
        <v>9</v>
      </c>
      <c r="Q1440" s="8"/>
      <c r="R1440" s="8">
        <v>544</v>
      </c>
      <c r="S1440" s="8" t="s">
        <v>52</v>
      </c>
      <c r="T1440" s="8"/>
      <c r="U1440" s="8">
        <v>0</v>
      </c>
      <c r="V1440" s="8" t="s">
        <v>891</v>
      </c>
      <c r="W1440" s="8" t="s">
        <v>925</v>
      </c>
      <c r="X1440" s="8" t="s">
        <v>925</v>
      </c>
      <c r="Y1440" s="35" t="s">
        <v>927</v>
      </c>
      <c r="Z1440" s="35" t="s">
        <v>927</v>
      </c>
      <c r="AA1440" s="35" t="s">
        <v>1005</v>
      </c>
      <c r="AB1440" s="8"/>
      <c r="AC1440" s="8" t="s">
        <v>1002</v>
      </c>
    </row>
    <row r="1441" spans="1:29" x14ac:dyDescent="0.25">
      <c r="A1441"/>
      <c r="B1441"/>
    </row>
    <row r="1442" spans="1:29" x14ac:dyDescent="0.25">
      <c r="A1442" s="35">
        <v>82</v>
      </c>
      <c r="B1442" s="35" t="s">
        <v>258</v>
      </c>
      <c r="C1442" s="8">
        <v>0</v>
      </c>
      <c r="D1442" s="8">
        <v>0</v>
      </c>
      <c r="E1442" s="8" t="s">
        <v>213</v>
      </c>
      <c r="F1442" s="8" t="s">
        <v>309</v>
      </c>
      <c r="G1442" s="8" t="s">
        <v>928</v>
      </c>
      <c r="H1442" s="8" t="s">
        <v>918</v>
      </c>
      <c r="I1442" s="8" t="s">
        <v>674</v>
      </c>
      <c r="J1442" s="8" t="s">
        <v>53</v>
      </c>
      <c r="K1442" s="49">
        <v>0</v>
      </c>
      <c r="L1442" s="8">
        <v>9</v>
      </c>
      <c r="M1442" s="8"/>
      <c r="N1442" s="50">
        <v>34</v>
      </c>
      <c r="O1442" s="49">
        <v>1</v>
      </c>
      <c r="P1442" s="8">
        <v>9</v>
      </c>
      <c r="Q1442" s="8"/>
      <c r="R1442" s="8">
        <v>33.799999999999997</v>
      </c>
      <c r="S1442" s="8" t="s">
        <v>52</v>
      </c>
      <c r="T1442" s="8"/>
      <c r="U1442" s="8">
        <v>0</v>
      </c>
      <c r="V1442" s="8" t="s">
        <v>378</v>
      </c>
      <c r="W1442" s="8" t="s">
        <v>919</v>
      </c>
      <c r="X1442" s="8" t="s">
        <v>919</v>
      </c>
      <c r="Y1442" s="35" t="s">
        <v>920</v>
      </c>
      <c r="Z1442" s="35" t="s">
        <v>920</v>
      </c>
      <c r="AA1442" s="35" t="s">
        <v>1005</v>
      </c>
      <c r="AB1442" s="8"/>
      <c r="AC1442" s="8" t="s">
        <v>1002</v>
      </c>
    </row>
    <row r="1443" spans="1:29" x14ac:dyDescent="0.25">
      <c r="A1443" s="35">
        <v>82</v>
      </c>
      <c r="B1443" s="35" t="s">
        <v>258</v>
      </c>
      <c r="C1443" s="8">
        <v>0</v>
      </c>
      <c r="D1443" s="8">
        <v>0</v>
      </c>
      <c r="E1443" s="8" t="s">
        <v>213</v>
      </c>
      <c r="F1443" s="8" t="s">
        <v>309</v>
      </c>
      <c r="G1443" s="8" t="s">
        <v>928</v>
      </c>
      <c r="H1443" s="8" t="s">
        <v>918</v>
      </c>
      <c r="I1443" s="8" t="s">
        <v>674</v>
      </c>
      <c r="J1443" s="8" t="s">
        <v>53</v>
      </c>
      <c r="K1443" s="49">
        <v>0</v>
      </c>
      <c r="L1443" s="8">
        <v>9</v>
      </c>
      <c r="N1443" s="43">
        <v>34</v>
      </c>
      <c r="O1443" s="49">
        <v>1</v>
      </c>
      <c r="P1443" s="8">
        <v>9</v>
      </c>
      <c r="R1443" s="8">
        <v>35.200000000000003</v>
      </c>
      <c r="S1443">
        <v>0.05</v>
      </c>
      <c r="U1443" s="8">
        <v>1</v>
      </c>
      <c r="V1443" s="8" t="s">
        <v>378</v>
      </c>
      <c r="W1443" s="8" t="s">
        <v>919</v>
      </c>
      <c r="X1443" s="8" t="s">
        <v>919</v>
      </c>
      <c r="Y1443" s="35" t="s">
        <v>920</v>
      </c>
      <c r="Z1443" s="35" t="s">
        <v>920</v>
      </c>
      <c r="AA1443" s="35" t="s">
        <v>1005</v>
      </c>
      <c r="AB1443" s="8"/>
      <c r="AC1443" s="8" t="s">
        <v>1002</v>
      </c>
    </row>
    <row r="1444" spans="1:29" x14ac:dyDescent="0.25">
      <c r="A1444" s="35">
        <v>82</v>
      </c>
      <c r="B1444" s="35" t="s">
        <v>258</v>
      </c>
      <c r="C1444" s="8">
        <v>0</v>
      </c>
      <c r="D1444" s="8">
        <v>0</v>
      </c>
      <c r="E1444" s="8" t="s">
        <v>213</v>
      </c>
      <c r="F1444" s="8" t="s">
        <v>309</v>
      </c>
      <c r="G1444" s="8" t="s">
        <v>928</v>
      </c>
      <c r="H1444" s="8" t="s">
        <v>918</v>
      </c>
      <c r="I1444" s="8" t="s">
        <v>674</v>
      </c>
      <c r="J1444" s="8" t="s">
        <v>53</v>
      </c>
      <c r="K1444" s="49">
        <v>0</v>
      </c>
      <c r="L1444" s="8">
        <v>9</v>
      </c>
      <c r="N1444" s="43">
        <v>30.8</v>
      </c>
      <c r="O1444" s="49">
        <v>1</v>
      </c>
      <c r="P1444" s="8">
        <v>9</v>
      </c>
      <c r="R1444" s="8">
        <v>30.9</v>
      </c>
      <c r="S1444" t="s">
        <v>52</v>
      </c>
      <c r="U1444">
        <v>0</v>
      </c>
      <c r="V1444" s="8" t="s">
        <v>378</v>
      </c>
      <c r="W1444" s="8" t="s">
        <v>919</v>
      </c>
      <c r="X1444" s="8" t="s">
        <v>919</v>
      </c>
      <c r="Y1444" s="35" t="s">
        <v>920</v>
      </c>
      <c r="Z1444" s="35" t="s">
        <v>920</v>
      </c>
      <c r="AA1444" s="35" t="s">
        <v>1005</v>
      </c>
      <c r="AB1444" s="8"/>
      <c r="AC1444" s="8" t="s">
        <v>1002</v>
      </c>
    </row>
    <row r="1445" spans="1:29" x14ac:dyDescent="0.25">
      <c r="A1445" s="35">
        <v>82</v>
      </c>
      <c r="B1445" s="35" t="s">
        <v>258</v>
      </c>
      <c r="C1445" s="8">
        <v>0</v>
      </c>
      <c r="D1445" s="8">
        <v>0</v>
      </c>
      <c r="E1445" s="8" t="s">
        <v>213</v>
      </c>
      <c r="F1445" s="8" t="s">
        <v>309</v>
      </c>
      <c r="G1445" s="8" t="s">
        <v>928</v>
      </c>
      <c r="H1445" s="8" t="s">
        <v>918</v>
      </c>
      <c r="I1445" s="8" t="s">
        <v>674</v>
      </c>
      <c r="J1445" s="8" t="s">
        <v>53</v>
      </c>
      <c r="K1445" s="49">
        <v>0</v>
      </c>
      <c r="L1445" s="8">
        <v>9</v>
      </c>
      <c r="N1445" s="43">
        <v>30.8</v>
      </c>
      <c r="O1445" s="49">
        <v>1</v>
      </c>
      <c r="P1445" s="8">
        <v>9</v>
      </c>
      <c r="R1445" s="8">
        <v>31.2</v>
      </c>
      <c r="S1445" t="s">
        <v>52</v>
      </c>
      <c r="U1445">
        <v>0</v>
      </c>
      <c r="V1445" s="8" t="s">
        <v>378</v>
      </c>
      <c r="W1445" s="8" t="s">
        <v>919</v>
      </c>
      <c r="X1445" s="8" t="s">
        <v>919</v>
      </c>
      <c r="Y1445" s="35" t="s">
        <v>920</v>
      </c>
      <c r="Z1445" s="35" t="s">
        <v>920</v>
      </c>
      <c r="AA1445" s="35" t="s">
        <v>1005</v>
      </c>
      <c r="AB1445" s="8"/>
      <c r="AC1445" s="8" t="s">
        <v>1002</v>
      </c>
    </row>
    <row r="1446" spans="1:29" x14ac:dyDescent="0.25">
      <c r="A1446" s="35">
        <v>82</v>
      </c>
      <c r="B1446" s="35" t="s">
        <v>258</v>
      </c>
      <c r="C1446" s="8">
        <v>0</v>
      </c>
      <c r="D1446" s="8">
        <v>0</v>
      </c>
      <c r="E1446" s="8" t="s">
        <v>213</v>
      </c>
      <c r="F1446" s="8" t="s">
        <v>309</v>
      </c>
      <c r="G1446" s="8" t="s">
        <v>928</v>
      </c>
      <c r="H1446" s="8" t="s">
        <v>918</v>
      </c>
      <c r="I1446" s="8" t="s">
        <v>674</v>
      </c>
      <c r="J1446" s="8" t="s">
        <v>53</v>
      </c>
      <c r="K1446" s="49">
        <v>0</v>
      </c>
      <c r="L1446" s="8">
        <v>9</v>
      </c>
      <c r="N1446" s="43">
        <v>28.1</v>
      </c>
      <c r="O1446" s="49">
        <v>1</v>
      </c>
      <c r="P1446" s="8">
        <v>9</v>
      </c>
      <c r="R1446" s="8">
        <v>27.9</v>
      </c>
      <c r="S1446" t="s">
        <v>52</v>
      </c>
      <c r="U1446">
        <v>0</v>
      </c>
      <c r="V1446" s="8" t="s">
        <v>378</v>
      </c>
      <c r="W1446" s="8" t="s">
        <v>919</v>
      </c>
      <c r="X1446" s="8" t="s">
        <v>919</v>
      </c>
      <c r="Y1446" s="35" t="s">
        <v>920</v>
      </c>
      <c r="Z1446" s="35" t="s">
        <v>920</v>
      </c>
      <c r="AA1446" s="35" t="s">
        <v>1005</v>
      </c>
      <c r="AB1446" s="8"/>
      <c r="AC1446" s="8" t="s">
        <v>1002</v>
      </c>
    </row>
    <row r="1447" spans="1:29" x14ac:dyDescent="0.25">
      <c r="A1447" s="35">
        <v>82</v>
      </c>
      <c r="B1447" s="35" t="s">
        <v>258</v>
      </c>
      <c r="C1447" s="8">
        <v>0</v>
      </c>
      <c r="D1447" s="8">
        <v>0</v>
      </c>
      <c r="E1447" s="8" t="s">
        <v>213</v>
      </c>
      <c r="F1447" s="8" t="s">
        <v>309</v>
      </c>
      <c r="G1447" s="8" t="s">
        <v>928</v>
      </c>
      <c r="H1447" s="8" t="s">
        <v>918</v>
      </c>
      <c r="I1447" s="8" t="s">
        <v>674</v>
      </c>
      <c r="J1447" s="8" t="s">
        <v>53</v>
      </c>
      <c r="K1447" s="49">
        <v>0</v>
      </c>
      <c r="L1447" s="8">
        <v>9</v>
      </c>
      <c r="N1447" s="43">
        <v>28.1</v>
      </c>
      <c r="O1447" s="49">
        <v>1</v>
      </c>
      <c r="P1447" s="8">
        <v>9</v>
      </c>
      <c r="R1447" s="8">
        <v>28.6</v>
      </c>
      <c r="S1447" t="s">
        <v>52</v>
      </c>
      <c r="U1447">
        <v>0</v>
      </c>
      <c r="V1447" s="8" t="s">
        <v>378</v>
      </c>
      <c r="W1447" s="8" t="s">
        <v>919</v>
      </c>
      <c r="X1447" s="8" t="s">
        <v>919</v>
      </c>
      <c r="Y1447" s="35" t="s">
        <v>920</v>
      </c>
      <c r="Z1447" s="35" t="s">
        <v>920</v>
      </c>
      <c r="AA1447" s="35" t="s">
        <v>1005</v>
      </c>
      <c r="AB1447" s="8"/>
      <c r="AC1447" s="8" t="s">
        <v>1002</v>
      </c>
    </row>
    <row r="1448" spans="1:29" x14ac:dyDescent="0.25">
      <c r="A1448"/>
      <c r="B1448"/>
      <c r="N1448" s="43"/>
      <c r="V1448" s="8"/>
      <c r="W1448" s="8"/>
      <c r="X1448" s="8"/>
      <c r="Y1448" s="35"/>
      <c r="Z1448" s="35"/>
      <c r="AA1448" s="8"/>
      <c r="AB1448" s="8"/>
    </row>
    <row r="1449" spans="1:29" x14ac:dyDescent="0.25">
      <c r="A1449" s="35">
        <v>83</v>
      </c>
      <c r="B1449" s="35" t="s">
        <v>957</v>
      </c>
      <c r="C1449" s="8">
        <v>2</v>
      </c>
      <c r="D1449" s="8">
        <v>0</v>
      </c>
      <c r="E1449" s="8" t="s">
        <v>213</v>
      </c>
      <c r="F1449" s="8" t="s">
        <v>309</v>
      </c>
      <c r="G1449" s="8" t="s">
        <v>981</v>
      </c>
      <c r="H1449" s="8" t="s">
        <v>982</v>
      </c>
      <c r="I1449" s="8" t="s">
        <v>674</v>
      </c>
      <c r="J1449" s="8" t="s">
        <v>53</v>
      </c>
      <c r="K1449" s="49">
        <v>0</v>
      </c>
      <c r="L1449" s="8"/>
      <c r="M1449" s="8"/>
      <c r="N1449" s="8">
        <v>259000</v>
      </c>
      <c r="O1449" s="49">
        <v>1</v>
      </c>
      <c r="P1449" s="8"/>
      <c r="Q1449" s="8"/>
      <c r="R1449" s="8">
        <v>261000</v>
      </c>
      <c r="S1449" s="8" t="s">
        <v>52</v>
      </c>
      <c r="T1449" s="8"/>
      <c r="U1449" s="8">
        <v>0</v>
      </c>
      <c r="V1449" s="8" t="s">
        <v>547</v>
      </c>
      <c r="W1449" s="8" t="s">
        <v>983</v>
      </c>
      <c r="X1449" s="8" t="s">
        <v>983</v>
      </c>
      <c r="Y1449" s="4" t="s">
        <v>984</v>
      </c>
      <c r="Z1449" s="4" t="s">
        <v>984</v>
      </c>
      <c r="AA1449" s="8" t="s">
        <v>999</v>
      </c>
      <c r="AB1449" s="8"/>
      <c r="AC1449" s="8" t="s">
        <v>998</v>
      </c>
    </row>
    <row r="1450" spans="1:29" x14ac:dyDescent="0.25">
      <c r="A1450" s="35">
        <v>83</v>
      </c>
      <c r="B1450" s="35" t="s">
        <v>957</v>
      </c>
      <c r="C1450" s="8">
        <v>2</v>
      </c>
      <c r="D1450" s="8">
        <v>0</v>
      </c>
      <c r="E1450" s="8" t="s">
        <v>213</v>
      </c>
      <c r="F1450" s="8" t="s">
        <v>309</v>
      </c>
      <c r="G1450" s="8" t="s">
        <v>981</v>
      </c>
      <c r="H1450" s="8" t="s">
        <v>982</v>
      </c>
      <c r="I1450" s="8" t="s">
        <v>674</v>
      </c>
      <c r="J1450" s="8" t="s">
        <v>53</v>
      </c>
      <c r="K1450" s="49">
        <v>0</v>
      </c>
      <c r="L1450" s="8"/>
      <c r="M1450" s="8"/>
      <c r="N1450" s="8">
        <v>259000</v>
      </c>
      <c r="O1450" s="49">
        <v>6</v>
      </c>
      <c r="P1450" s="8"/>
      <c r="Q1450" s="8"/>
      <c r="R1450" s="8">
        <v>305000</v>
      </c>
      <c r="S1450" s="8">
        <v>0.1</v>
      </c>
      <c r="T1450" s="8"/>
      <c r="U1450" s="8">
        <v>1</v>
      </c>
      <c r="V1450" s="8" t="s">
        <v>891</v>
      </c>
      <c r="W1450" s="8" t="s">
        <v>983</v>
      </c>
      <c r="X1450" s="8" t="s">
        <v>983</v>
      </c>
      <c r="Y1450" s="4" t="s">
        <v>985</v>
      </c>
      <c r="Z1450" s="4" t="s">
        <v>985</v>
      </c>
      <c r="AA1450" s="8" t="s">
        <v>999</v>
      </c>
      <c r="AB1450" s="8"/>
      <c r="AC1450" s="8" t="s">
        <v>998</v>
      </c>
    </row>
    <row r="1451" spans="1:29" x14ac:dyDescent="0.25">
      <c r="A1451" s="35">
        <v>83</v>
      </c>
      <c r="B1451" s="35" t="s">
        <v>957</v>
      </c>
      <c r="C1451" s="8">
        <v>2</v>
      </c>
      <c r="D1451" s="8">
        <v>0</v>
      </c>
      <c r="E1451" s="8" t="s">
        <v>213</v>
      </c>
      <c r="F1451" s="8" t="s">
        <v>309</v>
      </c>
      <c r="G1451" s="8" t="s">
        <v>981</v>
      </c>
      <c r="H1451" s="8" t="s">
        <v>982</v>
      </c>
      <c r="I1451" s="8" t="s">
        <v>674</v>
      </c>
      <c r="J1451" s="8" t="s">
        <v>53</v>
      </c>
      <c r="K1451" s="49">
        <v>0</v>
      </c>
      <c r="L1451" s="8"/>
      <c r="M1451" s="8"/>
      <c r="N1451" s="8">
        <v>259000</v>
      </c>
      <c r="O1451" s="49">
        <v>11</v>
      </c>
      <c r="P1451" s="8"/>
      <c r="Q1451" s="8"/>
      <c r="R1451" s="8">
        <v>303000</v>
      </c>
      <c r="S1451" s="8">
        <v>0.1</v>
      </c>
      <c r="T1451" s="8"/>
      <c r="U1451" s="8">
        <v>1</v>
      </c>
      <c r="V1451" s="8" t="s">
        <v>986</v>
      </c>
      <c r="W1451" s="8" t="s">
        <v>983</v>
      </c>
      <c r="X1451" s="8" t="s">
        <v>983</v>
      </c>
      <c r="Y1451" s="4" t="s">
        <v>987</v>
      </c>
      <c r="Z1451" s="4" t="s">
        <v>987</v>
      </c>
      <c r="AA1451" s="8" t="s">
        <v>999</v>
      </c>
      <c r="AB1451" s="8"/>
      <c r="AC1451" s="8" t="s">
        <v>998</v>
      </c>
    </row>
    <row r="1452" spans="1:29" x14ac:dyDescent="0.25">
      <c r="A1452" s="35">
        <v>83</v>
      </c>
      <c r="B1452" s="35" t="s">
        <v>957</v>
      </c>
      <c r="C1452" s="8">
        <v>2</v>
      </c>
      <c r="D1452" s="8">
        <v>0</v>
      </c>
      <c r="E1452" s="8" t="s">
        <v>213</v>
      </c>
      <c r="F1452" s="8" t="s">
        <v>309</v>
      </c>
      <c r="G1452" s="8" t="s">
        <v>981</v>
      </c>
      <c r="H1452" s="8" t="s">
        <v>982</v>
      </c>
      <c r="I1452" s="8" t="s">
        <v>674</v>
      </c>
      <c r="J1452" s="8" t="s">
        <v>53</v>
      </c>
      <c r="K1452" s="49">
        <v>0</v>
      </c>
      <c r="L1452" s="8"/>
      <c r="M1452" s="8"/>
      <c r="N1452" s="8">
        <v>259000</v>
      </c>
      <c r="O1452" s="49">
        <v>2</v>
      </c>
      <c r="P1452" s="8"/>
      <c r="Q1452" s="8"/>
      <c r="R1452" s="8">
        <v>255000</v>
      </c>
      <c r="S1452" s="8" t="s">
        <v>52</v>
      </c>
      <c r="T1452" s="8"/>
      <c r="U1452" s="8">
        <v>0</v>
      </c>
      <c r="V1452" s="8" t="s">
        <v>547</v>
      </c>
      <c r="W1452" s="8" t="s">
        <v>983</v>
      </c>
      <c r="X1452" s="8" t="s">
        <v>983</v>
      </c>
      <c r="Y1452" s="4" t="s">
        <v>988</v>
      </c>
      <c r="Z1452" s="4" t="s">
        <v>960</v>
      </c>
      <c r="AA1452" s="8" t="s">
        <v>999</v>
      </c>
      <c r="AB1452" s="8"/>
      <c r="AC1452" s="8" t="s">
        <v>998</v>
      </c>
    </row>
    <row r="1453" spans="1:29" x14ac:dyDescent="0.25">
      <c r="A1453" s="35">
        <v>83</v>
      </c>
      <c r="B1453" s="35" t="s">
        <v>957</v>
      </c>
      <c r="C1453" s="8">
        <v>2</v>
      </c>
      <c r="D1453" s="8">
        <v>0</v>
      </c>
      <c r="E1453" s="8" t="s">
        <v>213</v>
      </c>
      <c r="F1453" s="8" t="s">
        <v>309</v>
      </c>
      <c r="G1453" s="8" t="s">
        <v>981</v>
      </c>
      <c r="H1453" s="8" t="s">
        <v>982</v>
      </c>
      <c r="I1453" s="8" t="s">
        <v>674</v>
      </c>
      <c r="J1453" s="8" t="s">
        <v>53</v>
      </c>
      <c r="K1453" s="49">
        <v>0</v>
      </c>
      <c r="L1453" s="8"/>
      <c r="M1453" s="8"/>
      <c r="N1453" s="8">
        <v>259000</v>
      </c>
      <c r="O1453" s="49">
        <v>9</v>
      </c>
      <c r="P1453" s="8"/>
      <c r="Q1453" s="8"/>
      <c r="R1453" s="8">
        <v>287000</v>
      </c>
      <c r="S1453" s="8">
        <v>0.1</v>
      </c>
      <c r="T1453" s="8"/>
      <c r="U1453" s="8">
        <v>1</v>
      </c>
      <c r="V1453" s="8" t="s">
        <v>986</v>
      </c>
      <c r="W1453" s="8" t="s">
        <v>983</v>
      </c>
      <c r="X1453" s="8" t="s">
        <v>983</v>
      </c>
      <c r="Y1453" s="4" t="s">
        <v>989</v>
      </c>
      <c r="Z1453" s="4" t="s">
        <v>967</v>
      </c>
      <c r="AA1453" s="8" t="s">
        <v>999</v>
      </c>
      <c r="AB1453" s="8"/>
      <c r="AC1453" s="8" t="s">
        <v>998</v>
      </c>
    </row>
    <row r="1454" spans="1:29" x14ac:dyDescent="0.25">
      <c r="A1454" s="35">
        <v>83</v>
      </c>
      <c r="B1454" s="35" t="s">
        <v>957</v>
      </c>
      <c r="C1454" s="8">
        <v>2</v>
      </c>
      <c r="D1454" s="8">
        <v>0</v>
      </c>
      <c r="E1454" s="8" t="s">
        <v>213</v>
      </c>
      <c r="F1454" s="8" t="s">
        <v>309</v>
      </c>
      <c r="G1454" s="8" t="s">
        <v>981</v>
      </c>
      <c r="H1454" s="8" t="s">
        <v>982</v>
      </c>
      <c r="I1454" s="8" t="s">
        <v>674</v>
      </c>
      <c r="J1454" s="8" t="s">
        <v>53</v>
      </c>
      <c r="K1454" s="49">
        <v>0</v>
      </c>
      <c r="L1454" s="8"/>
      <c r="M1454" s="8"/>
      <c r="N1454" s="8">
        <v>259000</v>
      </c>
      <c r="O1454" s="49">
        <v>4</v>
      </c>
      <c r="P1454" s="8"/>
      <c r="Q1454" s="8"/>
      <c r="R1454" s="8">
        <v>259000</v>
      </c>
      <c r="S1454" s="8" t="s">
        <v>52</v>
      </c>
      <c r="T1454" s="8"/>
      <c r="U1454" s="8">
        <v>0</v>
      </c>
      <c r="V1454" s="8" t="s">
        <v>547</v>
      </c>
      <c r="W1454" s="8" t="s">
        <v>983</v>
      </c>
      <c r="X1454" s="8" t="s">
        <v>983</v>
      </c>
      <c r="Y1454" s="4" t="s">
        <v>962</v>
      </c>
      <c r="Z1454" s="4" t="s">
        <v>990</v>
      </c>
      <c r="AA1454" s="8" t="s">
        <v>999</v>
      </c>
      <c r="AB1454" s="8"/>
      <c r="AC1454" s="8" t="s">
        <v>998</v>
      </c>
    </row>
    <row r="1455" spans="1:29" x14ac:dyDescent="0.25">
      <c r="A1455" s="35">
        <v>83</v>
      </c>
      <c r="B1455" s="35" t="s">
        <v>957</v>
      </c>
      <c r="C1455" s="8">
        <v>2</v>
      </c>
      <c r="D1455" s="8">
        <v>0</v>
      </c>
      <c r="E1455" s="8" t="s">
        <v>213</v>
      </c>
      <c r="F1455" s="8" t="s">
        <v>309</v>
      </c>
      <c r="G1455" s="8" t="s">
        <v>981</v>
      </c>
      <c r="H1455" s="8" t="s">
        <v>982</v>
      </c>
      <c r="I1455" s="8" t="s">
        <v>674</v>
      </c>
      <c r="J1455" s="8" t="s">
        <v>53</v>
      </c>
      <c r="K1455" s="49">
        <v>0</v>
      </c>
      <c r="L1455" s="8"/>
      <c r="M1455" s="8"/>
      <c r="N1455" s="8">
        <v>259000</v>
      </c>
      <c r="O1455" s="49">
        <v>7</v>
      </c>
      <c r="P1455" s="8"/>
      <c r="Q1455" s="8"/>
      <c r="R1455" s="8">
        <v>268000</v>
      </c>
      <c r="S1455" s="8">
        <v>0.1</v>
      </c>
      <c r="T1455" s="8"/>
      <c r="U1455" s="8">
        <v>1</v>
      </c>
      <c r="V1455" s="8" t="s">
        <v>891</v>
      </c>
      <c r="W1455" s="8" t="s">
        <v>983</v>
      </c>
      <c r="X1455" s="8" t="s">
        <v>983</v>
      </c>
      <c r="Y1455" s="4" t="s">
        <v>964</v>
      </c>
      <c r="Z1455" s="4" t="s">
        <v>991</v>
      </c>
      <c r="AA1455" s="8" t="s">
        <v>999</v>
      </c>
      <c r="AB1455" s="8"/>
      <c r="AC1455" s="8" t="s">
        <v>998</v>
      </c>
    </row>
    <row r="1456" spans="1:29" x14ac:dyDescent="0.25">
      <c r="A1456" s="35"/>
      <c r="B1456" s="35"/>
      <c r="C1456" s="8"/>
      <c r="D1456" s="8"/>
      <c r="E1456" s="8"/>
      <c r="F1456" s="8"/>
      <c r="G1456" s="8"/>
      <c r="H1456" s="8"/>
      <c r="I1456" s="8"/>
      <c r="J1456" s="8"/>
      <c r="K1456" s="49"/>
      <c r="L1456" s="8"/>
      <c r="M1456" s="8"/>
      <c r="N1456" s="8"/>
      <c r="O1456" s="49"/>
      <c r="P1456" s="8"/>
      <c r="Q1456" s="8"/>
      <c r="R1456" s="8"/>
      <c r="S1456" s="8"/>
      <c r="T1456" s="8"/>
      <c r="U1456" s="8"/>
      <c r="V1456" s="8"/>
      <c r="W1456" s="8"/>
      <c r="X1456" s="8"/>
      <c r="Y1456" s="8"/>
      <c r="Z1456" s="8"/>
      <c r="AA1456" s="8"/>
      <c r="AB1456" s="8"/>
    </row>
    <row r="1457" spans="1:29" x14ac:dyDescent="0.25">
      <c r="A1457" s="35">
        <v>83</v>
      </c>
      <c r="B1457" s="35" t="s">
        <v>957</v>
      </c>
      <c r="C1457" s="8">
        <v>2</v>
      </c>
      <c r="D1457" s="8">
        <v>0</v>
      </c>
      <c r="E1457" s="8" t="s">
        <v>213</v>
      </c>
      <c r="F1457" s="8" t="s">
        <v>309</v>
      </c>
      <c r="G1457" s="8" t="s">
        <v>997</v>
      </c>
      <c r="H1457" s="8" t="s">
        <v>887</v>
      </c>
      <c r="I1457" s="8" t="s">
        <v>674</v>
      </c>
      <c r="J1457" s="8" t="s">
        <v>53</v>
      </c>
      <c r="K1457" s="49">
        <v>0</v>
      </c>
      <c r="L1457" s="8"/>
      <c r="M1457" s="8"/>
      <c r="N1457" s="8">
        <v>4356</v>
      </c>
      <c r="O1457" s="49">
        <v>1</v>
      </c>
      <c r="P1457" s="8"/>
      <c r="Q1457" s="8"/>
      <c r="R1457" s="8">
        <v>4326</v>
      </c>
      <c r="S1457" s="8" t="s">
        <v>52</v>
      </c>
      <c r="T1457" s="8"/>
      <c r="U1457" s="8">
        <v>0</v>
      </c>
      <c r="V1457" s="8" t="s">
        <v>547</v>
      </c>
      <c r="W1457" s="8" t="s">
        <v>983</v>
      </c>
      <c r="X1457" s="8" t="s">
        <v>983</v>
      </c>
      <c r="Y1457" s="4" t="s">
        <v>984</v>
      </c>
      <c r="Z1457" s="4" t="s">
        <v>984</v>
      </c>
      <c r="AA1457" s="8" t="s">
        <v>1001</v>
      </c>
      <c r="AB1457" s="8"/>
      <c r="AC1457" s="8" t="s">
        <v>1000</v>
      </c>
    </row>
    <row r="1458" spans="1:29" x14ac:dyDescent="0.25">
      <c r="A1458" s="35">
        <v>83</v>
      </c>
      <c r="B1458" s="35" t="s">
        <v>957</v>
      </c>
      <c r="C1458" s="8">
        <v>2</v>
      </c>
      <c r="D1458" s="8">
        <v>0</v>
      </c>
      <c r="E1458" s="8" t="s">
        <v>213</v>
      </c>
      <c r="F1458" s="8" t="s">
        <v>309</v>
      </c>
      <c r="G1458" s="8" t="s">
        <v>997</v>
      </c>
      <c r="H1458" s="8" t="s">
        <v>887</v>
      </c>
      <c r="I1458" s="8" t="s">
        <v>674</v>
      </c>
      <c r="J1458" s="8" t="s">
        <v>53</v>
      </c>
      <c r="K1458" s="49">
        <v>0</v>
      </c>
      <c r="L1458" s="8"/>
      <c r="M1458" s="8"/>
      <c r="N1458" s="8">
        <v>4356</v>
      </c>
      <c r="O1458" s="49">
        <v>6</v>
      </c>
      <c r="P1458" s="8"/>
      <c r="Q1458" s="8"/>
      <c r="R1458" s="8">
        <v>4399</v>
      </c>
      <c r="S1458" s="8" t="s">
        <v>52</v>
      </c>
      <c r="T1458" s="8"/>
      <c r="U1458" s="8">
        <v>0</v>
      </c>
      <c r="V1458" s="8" t="s">
        <v>891</v>
      </c>
      <c r="W1458" s="8" t="s">
        <v>983</v>
      </c>
      <c r="X1458" s="8" t="s">
        <v>983</v>
      </c>
      <c r="Y1458" s="4" t="s">
        <v>985</v>
      </c>
      <c r="Z1458" s="4" t="s">
        <v>985</v>
      </c>
      <c r="AA1458" s="8" t="s">
        <v>1001</v>
      </c>
      <c r="AB1458" s="8"/>
      <c r="AC1458" s="8" t="s">
        <v>1000</v>
      </c>
    </row>
    <row r="1459" spans="1:29" x14ac:dyDescent="0.25">
      <c r="A1459" s="35">
        <v>83</v>
      </c>
      <c r="B1459" s="35" t="s">
        <v>957</v>
      </c>
      <c r="C1459" s="8">
        <v>2</v>
      </c>
      <c r="D1459" s="8">
        <v>0</v>
      </c>
      <c r="E1459" s="8" t="s">
        <v>213</v>
      </c>
      <c r="F1459" s="8" t="s">
        <v>309</v>
      </c>
      <c r="G1459" s="8" t="s">
        <v>997</v>
      </c>
      <c r="H1459" s="8" t="s">
        <v>887</v>
      </c>
      <c r="I1459" s="8" t="s">
        <v>674</v>
      </c>
      <c r="J1459" s="8" t="s">
        <v>53</v>
      </c>
      <c r="K1459" s="49">
        <v>0</v>
      </c>
      <c r="L1459" s="8"/>
      <c r="M1459" s="8"/>
      <c r="N1459" s="8">
        <v>4356</v>
      </c>
      <c r="O1459" s="49">
        <v>11</v>
      </c>
      <c r="P1459" s="8"/>
      <c r="Q1459" s="8"/>
      <c r="R1459" s="8">
        <v>4423</v>
      </c>
      <c r="S1459" s="8">
        <v>0.1</v>
      </c>
      <c r="T1459" s="8"/>
      <c r="U1459" s="8">
        <v>1</v>
      </c>
      <c r="V1459" s="8" t="s">
        <v>986</v>
      </c>
      <c r="W1459" s="8" t="s">
        <v>983</v>
      </c>
      <c r="X1459" s="8" t="s">
        <v>983</v>
      </c>
      <c r="Y1459" s="4" t="s">
        <v>987</v>
      </c>
      <c r="Z1459" s="4" t="s">
        <v>987</v>
      </c>
      <c r="AA1459" s="8" t="s">
        <v>1001</v>
      </c>
      <c r="AB1459" s="8"/>
      <c r="AC1459" s="8" t="s">
        <v>1000</v>
      </c>
    </row>
    <row r="1460" spans="1:29" x14ac:dyDescent="0.25">
      <c r="A1460" s="35">
        <v>83</v>
      </c>
      <c r="B1460" s="35" t="s">
        <v>957</v>
      </c>
      <c r="C1460" s="8">
        <v>2</v>
      </c>
      <c r="D1460" s="8">
        <v>0</v>
      </c>
      <c r="E1460" s="8" t="s">
        <v>213</v>
      </c>
      <c r="F1460" s="8" t="s">
        <v>309</v>
      </c>
      <c r="G1460" s="8" t="s">
        <v>997</v>
      </c>
      <c r="H1460" s="8" t="s">
        <v>887</v>
      </c>
      <c r="I1460" s="8" t="s">
        <v>674</v>
      </c>
      <c r="J1460" s="8" t="s">
        <v>53</v>
      </c>
      <c r="K1460" s="49">
        <v>0</v>
      </c>
      <c r="L1460" s="8"/>
      <c r="M1460" s="8"/>
      <c r="N1460" s="8">
        <v>4356</v>
      </c>
      <c r="O1460" s="49">
        <v>2</v>
      </c>
      <c r="P1460" s="8"/>
      <c r="Q1460" s="8"/>
      <c r="R1460" s="8">
        <v>4323</v>
      </c>
      <c r="S1460" s="8" t="s">
        <v>52</v>
      </c>
      <c r="T1460" s="8"/>
      <c r="U1460" s="8">
        <v>0</v>
      </c>
      <c r="V1460" s="8" t="s">
        <v>547</v>
      </c>
      <c r="W1460" s="8" t="s">
        <v>983</v>
      </c>
      <c r="X1460" s="8" t="s">
        <v>983</v>
      </c>
      <c r="Y1460" s="4" t="s">
        <v>988</v>
      </c>
      <c r="Z1460" s="4" t="s">
        <v>960</v>
      </c>
      <c r="AA1460" s="8" t="s">
        <v>1001</v>
      </c>
      <c r="AB1460" s="8"/>
      <c r="AC1460" s="8" t="s">
        <v>1000</v>
      </c>
    </row>
    <row r="1461" spans="1:29" x14ac:dyDescent="0.25">
      <c r="A1461" s="35">
        <v>83</v>
      </c>
      <c r="B1461" s="35" t="s">
        <v>957</v>
      </c>
      <c r="C1461" s="8">
        <v>2</v>
      </c>
      <c r="D1461" s="8">
        <v>0</v>
      </c>
      <c r="E1461" s="8" t="s">
        <v>213</v>
      </c>
      <c r="F1461" s="8" t="s">
        <v>309</v>
      </c>
      <c r="G1461" s="8" t="s">
        <v>997</v>
      </c>
      <c r="H1461" s="8" t="s">
        <v>887</v>
      </c>
      <c r="I1461" s="8" t="s">
        <v>674</v>
      </c>
      <c r="J1461" s="8" t="s">
        <v>53</v>
      </c>
      <c r="K1461" s="49">
        <v>0</v>
      </c>
      <c r="L1461" s="8"/>
      <c r="M1461" s="8"/>
      <c r="N1461" s="8">
        <v>4356</v>
      </c>
      <c r="O1461" s="49">
        <v>9</v>
      </c>
      <c r="P1461" s="8"/>
      <c r="Q1461" s="8"/>
      <c r="R1461" s="8">
        <v>4407</v>
      </c>
      <c r="S1461" s="8" t="s">
        <v>52</v>
      </c>
      <c r="T1461" s="8"/>
      <c r="U1461" s="8">
        <v>0</v>
      </c>
      <c r="V1461" s="8" t="s">
        <v>986</v>
      </c>
      <c r="W1461" s="8" t="s">
        <v>983</v>
      </c>
      <c r="X1461" s="8" t="s">
        <v>983</v>
      </c>
      <c r="Y1461" s="4" t="s">
        <v>989</v>
      </c>
      <c r="Z1461" s="4" t="s">
        <v>967</v>
      </c>
      <c r="AA1461" s="8" t="s">
        <v>1001</v>
      </c>
      <c r="AB1461" s="8"/>
      <c r="AC1461" s="8" t="s">
        <v>1000</v>
      </c>
    </row>
    <row r="1462" spans="1:29" x14ac:dyDescent="0.25">
      <c r="A1462" s="35">
        <v>83</v>
      </c>
      <c r="B1462" s="35" t="s">
        <v>957</v>
      </c>
      <c r="C1462" s="8">
        <v>2</v>
      </c>
      <c r="D1462" s="8">
        <v>0</v>
      </c>
      <c r="E1462" s="8" t="s">
        <v>213</v>
      </c>
      <c r="F1462" s="8" t="s">
        <v>309</v>
      </c>
      <c r="G1462" s="8" t="s">
        <v>997</v>
      </c>
      <c r="H1462" s="8" t="s">
        <v>887</v>
      </c>
      <c r="I1462" s="8" t="s">
        <v>674</v>
      </c>
      <c r="J1462" s="8" t="s">
        <v>53</v>
      </c>
      <c r="K1462" s="49">
        <v>0</v>
      </c>
      <c r="L1462" s="8"/>
      <c r="M1462" s="8"/>
      <c r="N1462" s="8">
        <v>4356</v>
      </c>
      <c r="O1462" s="49">
        <v>4</v>
      </c>
      <c r="P1462" s="8"/>
      <c r="Q1462" s="8"/>
      <c r="R1462" s="8">
        <v>4329</v>
      </c>
      <c r="S1462" s="8" t="s">
        <v>52</v>
      </c>
      <c r="T1462" s="8"/>
      <c r="U1462" s="8">
        <v>0</v>
      </c>
      <c r="V1462" s="8" t="s">
        <v>547</v>
      </c>
      <c r="W1462" s="8" t="s">
        <v>983</v>
      </c>
      <c r="X1462" s="8" t="s">
        <v>983</v>
      </c>
      <c r="Y1462" s="4" t="s">
        <v>962</v>
      </c>
      <c r="Z1462" s="4" t="s">
        <v>990</v>
      </c>
      <c r="AA1462" s="8" t="s">
        <v>1001</v>
      </c>
      <c r="AB1462" s="8"/>
      <c r="AC1462" s="8" t="s">
        <v>1000</v>
      </c>
    </row>
    <row r="1463" spans="1:29" x14ac:dyDescent="0.25">
      <c r="A1463" s="35">
        <v>83</v>
      </c>
      <c r="B1463" s="35" t="s">
        <v>957</v>
      </c>
      <c r="C1463" s="8">
        <v>2</v>
      </c>
      <c r="D1463" s="8">
        <v>0</v>
      </c>
      <c r="E1463" s="8" t="s">
        <v>213</v>
      </c>
      <c r="F1463" s="8" t="s">
        <v>309</v>
      </c>
      <c r="G1463" s="8" t="s">
        <v>997</v>
      </c>
      <c r="H1463" s="8" t="s">
        <v>887</v>
      </c>
      <c r="I1463" s="8" t="s">
        <v>674</v>
      </c>
      <c r="J1463" s="8" t="s">
        <v>53</v>
      </c>
      <c r="K1463" s="49">
        <v>0</v>
      </c>
      <c r="L1463" s="8"/>
      <c r="M1463" s="8"/>
      <c r="N1463" s="8">
        <v>4356</v>
      </c>
      <c r="O1463" s="49">
        <v>7</v>
      </c>
      <c r="P1463" s="8"/>
      <c r="Q1463" s="8"/>
      <c r="R1463" s="8">
        <v>4365</v>
      </c>
      <c r="S1463" s="8" t="s">
        <v>52</v>
      </c>
      <c r="T1463" s="8"/>
      <c r="U1463" s="8">
        <v>0</v>
      </c>
      <c r="V1463" s="8" t="s">
        <v>891</v>
      </c>
      <c r="W1463" s="8" t="s">
        <v>983</v>
      </c>
      <c r="X1463" s="8" t="s">
        <v>983</v>
      </c>
      <c r="Y1463" s="4" t="s">
        <v>964</v>
      </c>
      <c r="Z1463" s="4" t="s">
        <v>991</v>
      </c>
      <c r="AA1463" s="8" t="s">
        <v>1001</v>
      </c>
      <c r="AB1463" s="8"/>
      <c r="AC1463" s="8" t="s">
        <v>1000</v>
      </c>
    </row>
    <row r="1464" spans="1:29" x14ac:dyDescent="0.25">
      <c r="A1464" s="8"/>
      <c r="B1464" s="8"/>
      <c r="C1464" s="8"/>
      <c r="D1464" s="8"/>
      <c r="E1464" s="8"/>
      <c r="F1464" s="8"/>
      <c r="G1464" s="8"/>
      <c r="H1464" s="8"/>
      <c r="I1464" s="8"/>
      <c r="J1464" s="8"/>
      <c r="K1464" s="49"/>
      <c r="L1464" s="8"/>
      <c r="M1464" s="8"/>
      <c r="N1464" s="8"/>
      <c r="O1464" s="49"/>
      <c r="P1464" s="8"/>
      <c r="Q1464" s="8"/>
      <c r="R1464" s="8"/>
      <c r="S1464" s="8"/>
      <c r="T1464" s="8"/>
      <c r="U1464" s="8"/>
      <c r="V1464" s="8"/>
      <c r="W1464" s="8"/>
      <c r="X1464" s="8"/>
      <c r="Y1464" s="4"/>
      <c r="Z1464" s="4"/>
      <c r="AA1464" s="8"/>
      <c r="AB1464" s="8"/>
    </row>
    <row r="1465" spans="1:29" x14ac:dyDescent="0.25">
      <c r="A1465" s="35">
        <v>83</v>
      </c>
      <c r="B1465" s="35" t="s">
        <v>957</v>
      </c>
      <c r="C1465" s="8">
        <v>3</v>
      </c>
      <c r="D1465" s="8">
        <v>0</v>
      </c>
      <c r="E1465" s="8" t="s">
        <v>213</v>
      </c>
      <c r="F1465" s="8" t="s">
        <v>309</v>
      </c>
      <c r="G1465" s="8" t="s">
        <v>992</v>
      </c>
      <c r="H1465" s="8" t="s">
        <v>982</v>
      </c>
      <c r="I1465" s="8" t="s">
        <v>674</v>
      </c>
      <c r="J1465" s="8" t="s">
        <v>53</v>
      </c>
      <c r="K1465" s="49">
        <v>0</v>
      </c>
      <c r="L1465" s="8"/>
      <c r="M1465" s="8"/>
      <c r="N1465" s="8">
        <v>220000</v>
      </c>
      <c r="O1465" s="49">
        <v>1</v>
      </c>
      <c r="P1465" s="8"/>
      <c r="Q1465" s="8"/>
      <c r="R1465" s="8">
        <v>224000</v>
      </c>
      <c r="S1465" s="8" t="s">
        <v>52</v>
      </c>
      <c r="T1465" s="8"/>
      <c r="U1465" s="8">
        <v>0</v>
      </c>
      <c r="V1465" s="8" t="s">
        <v>547</v>
      </c>
      <c r="W1465" s="8" t="s">
        <v>983</v>
      </c>
      <c r="X1465" s="8" t="s">
        <v>983</v>
      </c>
      <c r="Y1465" s="4" t="s">
        <v>984</v>
      </c>
      <c r="Z1465" s="4" t="s">
        <v>984</v>
      </c>
      <c r="AA1465" s="8" t="s">
        <v>999</v>
      </c>
      <c r="AB1465" s="8"/>
      <c r="AC1465" s="8" t="s">
        <v>998</v>
      </c>
    </row>
    <row r="1466" spans="1:29" x14ac:dyDescent="0.25">
      <c r="A1466" s="8">
        <v>83</v>
      </c>
      <c r="B1466" s="8" t="s">
        <v>957</v>
      </c>
      <c r="C1466" s="8">
        <v>3</v>
      </c>
      <c r="D1466" s="8">
        <v>0</v>
      </c>
      <c r="E1466" s="8" t="s">
        <v>213</v>
      </c>
      <c r="F1466" s="8" t="s">
        <v>309</v>
      </c>
      <c r="G1466" s="8" t="s">
        <v>992</v>
      </c>
      <c r="H1466" s="8" t="s">
        <v>982</v>
      </c>
      <c r="I1466" s="8" t="s">
        <v>674</v>
      </c>
      <c r="J1466" s="8" t="s">
        <v>53</v>
      </c>
      <c r="K1466" s="49">
        <v>0</v>
      </c>
      <c r="L1466" s="8"/>
      <c r="M1466" s="8"/>
      <c r="N1466" s="8">
        <v>220000</v>
      </c>
      <c r="O1466" s="49">
        <v>6</v>
      </c>
      <c r="P1466" s="8"/>
      <c r="Q1466" s="8"/>
      <c r="R1466" s="8">
        <v>246000</v>
      </c>
      <c r="S1466" s="8">
        <v>0.1</v>
      </c>
      <c r="T1466" s="8"/>
      <c r="U1466" s="8">
        <v>1</v>
      </c>
      <c r="V1466" s="8" t="s">
        <v>891</v>
      </c>
      <c r="W1466" s="8" t="s">
        <v>983</v>
      </c>
      <c r="X1466" s="8" t="s">
        <v>983</v>
      </c>
      <c r="Y1466" s="4" t="s">
        <v>985</v>
      </c>
      <c r="Z1466" s="4" t="s">
        <v>985</v>
      </c>
      <c r="AA1466" s="8" t="s">
        <v>999</v>
      </c>
      <c r="AB1466" s="8"/>
      <c r="AC1466" s="8" t="s">
        <v>998</v>
      </c>
    </row>
    <row r="1467" spans="1:29" x14ac:dyDescent="0.25">
      <c r="A1467" s="8">
        <v>83</v>
      </c>
      <c r="B1467" s="8" t="s">
        <v>957</v>
      </c>
      <c r="C1467" s="8">
        <v>3</v>
      </c>
      <c r="D1467" s="8">
        <v>0</v>
      </c>
      <c r="E1467" s="8" t="s">
        <v>213</v>
      </c>
      <c r="F1467" s="8" t="s">
        <v>309</v>
      </c>
      <c r="G1467" s="8" t="s">
        <v>992</v>
      </c>
      <c r="H1467" s="8" t="s">
        <v>982</v>
      </c>
      <c r="I1467" s="8" t="s">
        <v>674</v>
      </c>
      <c r="J1467" s="8" t="s">
        <v>53</v>
      </c>
      <c r="K1467" s="49">
        <v>0</v>
      </c>
      <c r="L1467" s="8"/>
      <c r="M1467" s="8"/>
      <c r="N1467" s="8">
        <v>220000</v>
      </c>
      <c r="O1467" s="49">
        <v>11</v>
      </c>
      <c r="P1467" s="8"/>
      <c r="Q1467" s="8"/>
      <c r="R1467" s="8">
        <v>265000</v>
      </c>
      <c r="S1467" s="8">
        <v>0.1</v>
      </c>
      <c r="T1467" s="8"/>
      <c r="U1467" s="8">
        <v>1</v>
      </c>
      <c r="V1467" s="8" t="s">
        <v>986</v>
      </c>
      <c r="W1467" s="8" t="s">
        <v>983</v>
      </c>
      <c r="X1467" s="8" t="s">
        <v>983</v>
      </c>
      <c r="Y1467" s="4" t="s">
        <v>987</v>
      </c>
      <c r="Z1467" s="4" t="s">
        <v>987</v>
      </c>
      <c r="AA1467" s="8" t="s">
        <v>999</v>
      </c>
      <c r="AB1467" s="8"/>
      <c r="AC1467" s="8" t="s">
        <v>998</v>
      </c>
    </row>
    <row r="1468" spans="1:29" x14ac:dyDescent="0.25">
      <c r="A1468" s="8">
        <v>83</v>
      </c>
      <c r="B1468" s="8" t="s">
        <v>957</v>
      </c>
      <c r="C1468" s="8">
        <v>3</v>
      </c>
      <c r="D1468" s="8">
        <v>0</v>
      </c>
      <c r="E1468" s="8" t="s">
        <v>213</v>
      </c>
      <c r="F1468" s="8" t="s">
        <v>309</v>
      </c>
      <c r="G1468" s="8" t="s">
        <v>992</v>
      </c>
      <c r="H1468" s="8" t="s">
        <v>982</v>
      </c>
      <c r="I1468" s="8" t="s">
        <v>674</v>
      </c>
      <c r="J1468" s="8" t="s">
        <v>53</v>
      </c>
      <c r="K1468" s="49">
        <v>0</v>
      </c>
      <c r="L1468" s="8"/>
      <c r="M1468" s="8"/>
      <c r="N1468" s="8">
        <v>220000</v>
      </c>
      <c r="O1468" s="49">
        <v>3</v>
      </c>
      <c r="P1468" s="8"/>
      <c r="Q1468" s="8"/>
      <c r="R1468" s="8">
        <v>230000</v>
      </c>
      <c r="S1468" s="8">
        <v>0.1</v>
      </c>
      <c r="T1468" s="8"/>
      <c r="U1468" s="8">
        <v>1</v>
      </c>
      <c r="V1468" s="8" t="s">
        <v>547</v>
      </c>
      <c r="W1468" s="8" t="s">
        <v>983</v>
      </c>
      <c r="X1468" s="8" t="s">
        <v>983</v>
      </c>
      <c r="Y1468" s="4" t="s">
        <v>993</v>
      </c>
      <c r="Z1468" s="4" t="s">
        <v>993</v>
      </c>
      <c r="AA1468" s="8" t="s">
        <v>999</v>
      </c>
      <c r="AB1468" s="8"/>
      <c r="AC1468" s="8" t="s">
        <v>998</v>
      </c>
    </row>
    <row r="1469" spans="1:29" x14ac:dyDescent="0.25">
      <c r="A1469" s="8">
        <v>83</v>
      </c>
      <c r="B1469" s="8" t="s">
        <v>957</v>
      </c>
      <c r="C1469" s="8">
        <v>3</v>
      </c>
      <c r="D1469" s="8">
        <v>0</v>
      </c>
      <c r="E1469" s="8" t="s">
        <v>213</v>
      </c>
      <c r="F1469" s="8" t="s">
        <v>309</v>
      </c>
      <c r="G1469" s="8" t="s">
        <v>992</v>
      </c>
      <c r="H1469" s="8" t="s">
        <v>982</v>
      </c>
      <c r="I1469" s="8" t="s">
        <v>674</v>
      </c>
      <c r="J1469" s="8" t="s">
        <v>53</v>
      </c>
      <c r="K1469" s="49">
        <v>0</v>
      </c>
      <c r="L1469" s="8"/>
      <c r="M1469" s="8"/>
      <c r="N1469" s="8">
        <v>220000</v>
      </c>
      <c r="O1469" s="49">
        <v>10</v>
      </c>
      <c r="P1469" s="8"/>
      <c r="Q1469" s="8"/>
      <c r="R1469" s="8">
        <v>258000</v>
      </c>
      <c r="S1469" s="8">
        <v>0.1</v>
      </c>
      <c r="T1469" s="8"/>
      <c r="U1469" s="8">
        <v>1</v>
      </c>
      <c r="V1469" s="8" t="s">
        <v>986</v>
      </c>
      <c r="W1469" s="8" t="s">
        <v>983</v>
      </c>
      <c r="X1469" s="8" t="s">
        <v>983</v>
      </c>
      <c r="Y1469" s="4" t="s">
        <v>994</v>
      </c>
      <c r="Z1469" s="4" t="s">
        <v>994</v>
      </c>
      <c r="AA1469" s="8" t="s">
        <v>999</v>
      </c>
      <c r="AB1469" s="8"/>
      <c r="AC1469" s="8" t="s">
        <v>998</v>
      </c>
    </row>
    <row r="1470" spans="1:29" x14ac:dyDescent="0.25">
      <c r="A1470" s="8">
        <v>83</v>
      </c>
      <c r="B1470" s="8" t="s">
        <v>957</v>
      </c>
      <c r="C1470" s="8">
        <v>3</v>
      </c>
      <c r="D1470" s="8">
        <v>0</v>
      </c>
      <c r="E1470" s="8" t="s">
        <v>213</v>
      </c>
      <c r="F1470" s="8" t="s">
        <v>309</v>
      </c>
      <c r="G1470" s="8" t="s">
        <v>992</v>
      </c>
      <c r="H1470" s="8" t="s">
        <v>982</v>
      </c>
      <c r="I1470" s="8" t="s">
        <v>674</v>
      </c>
      <c r="J1470" s="8" t="s">
        <v>53</v>
      </c>
      <c r="K1470" s="49">
        <v>0</v>
      </c>
      <c r="L1470" s="8"/>
      <c r="M1470" s="8"/>
      <c r="N1470" s="8">
        <v>220000</v>
      </c>
      <c r="O1470" s="49">
        <v>5</v>
      </c>
      <c r="P1470" s="8"/>
      <c r="Q1470" s="8"/>
      <c r="R1470" s="8">
        <v>231000</v>
      </c>
      <c r="S1470" s="8">
        <v>0.1</v>
      </c>
      <c r="T1470" s="8"/>
      <c r="U1470" s="8">
        <v>1</v>
      </c>
      <c r="V1470" s="8" t="s">
        <v>547</v>
      </c>
      <c r="W1470" s="8" t="s">
        <v>983</v>
      </c>
      <c r="X1470" s="8" t="s">
        <v>983</v>
      </c>
      <c r="Y1470" s="4" t="s">
        <v>963</v>
      </c>
      <c r="Z1470" s="4" t="s">
        <v>995</v>
      </c>
      <c r="AA1470" s="8" t="s">
        <v>999</v>
      </c>
      <c r="AB1470" s="8"/>
      <c r="AC1470" s="8" t="s">
        <v>998</v>
      </c>
    </row>
    <row r="1471" spans="1:29" x14ac:dyDescent="0.25">
      <c r="A1471" s="8">
        <v>83</v>
      </c>
      <c r="B1471" s="8" t="s">
        <v>957</v>
      </c>
      <c r="C1471" s="8">
        <v>3</v>
      </c>
      <c r="D1471" s="8">
        <v>0</v>
      </c>
      <c r="E1471" s="8" t="s">
        <v>213</v>
      </c>
      <c r="F1471" s="8" t="s">
        <v>309</v>
      </c>
      <c r="G1471" s="8" t="s">
        <v>992</v>
      </c>
      <c r="H1471" s="8" t="s">
        <v>982</v>
      </c>
      <c r="I1471" s="8" t="s">
        <v>674</v>
      </c>
      <c r="J1471" s="8" t="s">
        <v>53</v>
      </c>
      <c r="K1471" s="49">
        <v>0</v>
      </c>
      <c r="L1471" s="8"/>
      <c r="M1471" s="8"/>
      <c r="N1471" s="8">
        <v>220000</v>
      </c>
      <c r="O1471" s="49">
        <v>8</v>
      </c>
      <c r="P1471" s="8"/>
      <c r="Q1471" s="8"/>
      <c r="R1471" s="8">
        <v>237000</v>
      </c>
      <c r="S1471" s="8">
        <v>0.1</v>
      </c>
      <c r="T1471" s="8"/>
      <c r="U1471" s="8">
        <v>1</v>
      </c>
      <c r="V1471" s="8" t="s">
        <v>891</v>
      </c>
      <c r="W1471" s="8" t="s">
        <v>983</v>
      </c>
      <c r="X1471" s="8" t="s">
        <v>983</v>
      </c>
      <c r="Y1471" s="4" t="s">
        <v>965</v>
      </c>
      <c r="Z1471" s="4" t="s">
        <v>996</v>
      </c>
      <c r="AA1471" s="8" t="s">
        <v>999</v>
      </c>
      <c r="AB1471" s="8"/>
      <c r="AC1471" s="8" t="s">
        <v>998</v>
      </c>
    </row>
    <row r="1472" spans="1:29" x14ac:dyDescent="0.25">
      <c r="A1472"/>
      <c r="B1472"/>
    </row>
    <row r="1473" spans="1:29" x14ac:dyDescent="0.25">
      <c r="A1473" s="35">
        <v>83</v>
      </c>
      <c r="B1473" s="35" t="s">
        <v>957</v>
      </c>
      <c r="C1473" s="8">
        <v>3</v>
      </c>
      <c r="D1473" s="8">
        <v>0</v>
      </c>
      <c r="E1473" s="8" t="s">
        <v>213</v>
      </c>
      <c r="F1473" s="8" t="s">
        <v>309</v>
      </c>
      <c r="G1473" s="8" t="s">
        <v>310</v>
      </c>
      <c r="H1473" s="8" t="s">
        <v>887</v>
      </c>
      <c r="I1473" s="8" t="s">
        <v>674</v>
      </c>
      <c r="J1473" s="8" t="s">
        <v>53</v>
      </c>
      <c r="K1473" s="49">
        <v>0</v>
      </c>
      <c r="L1473" s="8"/>
      <c r="M1473" s="8"/>
      <c r="N1473" s="8">
        <v>4040</v>
      </c>
      <c r="O1473" s="49">
        <v>1</v>
      </c>
      <c r="P1473" s="8"/>
      <c r="Q1473" s="8"/>
      <c r="R1473" s="8">
        <v>4070</v>
      </c>
      <c r="S1473" s="8" t="s">
        <v>52</v>
      </c>
      <c r="T1473" s="8"/>
      <c r="U1473" s="8">
        <v>0</v>
      </c>
      <c r="V1473" s="8" t="s">
        <v>547</v>
      </c>
      <c r="W1473" s="8" t="s">
        <v>983</v>
      </c>
      <c r="X1473" s="8" t="s">
        <v>983</v>
      </c>
      <c r="Y1473" s="4" t="s">
        <v>984</v>
      </c>
      <c r="Z1473" s="4" t="s">
        <v>984</v>
      </c>
      <c r="AA1473" s="8" t="s">
        <v>1001</v>
      </c>
      <c r="AB1473" s="8"/>
      <c r="AC1473" s="8" t="s">
        <v>1000</v>
      </c>
    </row>
    <row r="1474" spans="1:29" x14ac:dyDescent="0.25">
      <c r="A1474" s="8">
        <v>83</v>
      </c>
      <c r="B1474" s="8" t="s">
        <v>957</v>
      </c>
      <c r="C1474" s="8">
        <v>3</v>
      </c>
      <c r="D1474" s="8">
        <v>0</v>
      </c>
      <c r="E1474" s="8" t="s">
        <v>213</v>
      </c>
      <c r="F1474" s="8" t="s">
        <v>309</v>
      </c>
      <c r="G1474" s="8" t="s">
        <v>310</v>
      </c>
      <c r="H1474" s="8" t="s">
        <v>887</v>
      </c>
      <c r="I1474" s="8" t="s">
        <v>674</v>
      </c>
      <c r="J1474" s="8" t="s">
        <v>53</v>
      </c>
      <c r="K1474" s="49">
        <v>0</v>
      </c>
      <c r="L1474" s="8"/>
      <c r="M1474" s="8"/>
      <c r="N1474" s="8">
        <v>4040</v>
      </c>
      <c r="O1474" s="49">
        <v>6</v>
      </c>
      <c r="P1474" s="8"/>
      <c r="Q1474" s="8"/>
      <c r="R1474" s="8">
        <v>4215</v>
      </c>
      <c r="S1474" s="8">
        <v>0.1</v>
      </c>
      <c r="T1474" s="8"/>
      <c r="U1474" s="8">
        <v>1</v>
      </c>
      <c r="V1474" s="8" t="s">
        <v>891</v>
      </c>
      <c r="W1474" s="8" t="s">
        <v>983</v>
      </c>
      <c r="X1474" s="8" t="s">
        <v>983</v>
      </c>
      <c r="Y1474" s="4" t="s">
        <v>985</v>
      </c>
      <c r="Z1474" s="4" t="s">
        <v>985</v>
      </c>
      <c r="AA1474" s="8" t="s">
        <v>1001</v>
      </c>
      <c r="AB1474" s="8"/>
      <c r="AC1474" s="8" t="s">
        <v>1000</v>
      </c>
    </row>
    <row r="1475" spans="1:29" x14ac:dyDescent="0.25">
      <c r="A1475" s="8">
        <v>83</v>
      </c>
      <c r="B1475" s="8" t="s">
        <v>957</v>
      </c>
      <c r="C1475" s="8">
        <v>3</v>
      </c>
      <c r="D1475" s="8">
        <v>0</v>
      </c>
      <c r="E1475" s="8" t="s">
        <v>213</v>
      </c>
      <c r="F1475" s="8" t="s">
        <v>309</v>
      </c>
      <c r="G1475" s="8" t="s">
        <v>310</v>
      </c>
      <c r="H1475" s="8" t="s">
        <v>887</v>
      </c>
      <c r="I1475" s="8" t="s">
        <v>674</v>
      </c>
      <c r="J1475" s="8" t="s">
        <v>53</v>
      </c>
      <c r="K1475" s="49">
        <v>0</v>
      </c>
      <c r="L1475" s="8"/>
      <c r="M1475" s="8"/>
      <c r="N1475" s="8">
        <v>4040</v>
      </c>
      <c r="O1475" s="49">
        <v>11</v>
      </c>
      <c r="P1475" s="8"/>
      <c r="Q1475" s="8"/>
      <c r="R1475" s="8">
        <v>4235</v>
      </c>
      <c r="S1475" s="8">
        <v>0.1</v>
      </c>
      <c r="T1475" s="8"/>
      <c r="U1475" s="8">
        <v>1</v>
      </c>
      <c r="V1475" s="8" t="s">
        <v>986</v>
      </c>
      <c r="W1475" s="8" t="s">
        <v>983</v>
      </c>
      <c r="X1475" s="8" t="s">
        <v>983</v>
      </c>
      <c r="Y1475" s="4" t="s">
        <v>987</v>
      </c>
      <c r="Z1475" s="4" t="s">
        <v>987</v>
      </c>
      <c r="AA1475" s="8" t="s">
        <v>1001</v>
      </c>
      <c r="AB1475" s="8"/>
      <c r="AC1475" s="8" t="s">
        <v>1000</v>
      </c>
    </row>
    <row r="1476" spans="1:29" x14ac:dyDescent="0.25">
      <c r="A1476" s="8">
        <v>83</v>
      </c>
      <c r="B1476" s="8" t="s">
        <v>957</v>
      </c>
      <c r="C1476" s="8">
        <v>3</v>
      </c>
      <c r="D1476" s="8">
        <v>0</v>
      </c>
      <c r="E1476" s="8" t="s">
        <v>213</v>
      </c>
      <c r="F1476" s="8" t="s">
        <v>309</v>
      </c>
      <c r="G1476" s="8" t="s">
        <v>310</v>
      </c>
      <c r="H1476" s="8" t="s">
        <v>887</v>
      </c>
      <c r="I1476" s="8" t="s">
        <v>674</v>
      </c>
      <c r="J1476" s="8" t="s">
        <v>53</v>
      </c>
      <c r="K1476" s="49">
        <v>0</v>
      </c>
      <c r="L1476" s="8"/>
      <c r="M1476" s="8"/>
      <c r="N1476" s="8">
        <v>4040</v>
      </c>
      <c r="O1476" s="49">
        <v>3</v>
      </c>
      <c r="P1476" s="8"/>
      <c r="Q1476" s="8"/>
      <c r="R1476" s="8">
        <v>3965</v>
      </c>
      <c r="S1476" s="8" t="s">
        <v>52</v>
      </c>
      <c r="T1476" s="8"/>
      <c r="U1476" s="8">
        <v>0</v>
      </c>
      <c r="V1476" s="8" t="s">
        <v>547</v>
      </c>
      <c r="W1476" s="8" t="s">
        <v>983</v>
      </c>
      <c r="X1476" s="8" t="s">
        <v>983</v>
      </c>
      <c r="Y1476" s="4" t="s">
        <v>993</v>
      </c>
      <c r="Z1476" s="4" t="s">
        <v>993</v>
      </c>
      <c r="AA1476" s="8" t="s">
        <v>1001</v>
      </c>
      <c r="AB1476" s="8"/>
      <c r="AC1476" s="8" t="s">
        <v>1000</v>
      </c>
    </row>
    <row r="1477" spans="1:29" x14ac:dyDescent="0.25">
      <c r="A1477" s="8">
        <v>83</v>
      </c>
      <c r="B1477" s="8" t="s">
        <v>957</v>
      </c>
      <c r="C1477" s="8">
        <v>3</v>
      </c>
      <c r="D1477" s="8">
        <v>0</v>
      </c>
      <c r="E1477" s="8" t="s">
        <v>213</v>
      </c>
      <c r="F1477" s="8" t="s">
        <v>309</v>
      </c>
      <c r="G1477" s="8" t="s">
        <v>310</v>
      </c>
      <c r="H1477" s="8" t="s">
        <v>887</v>
      </c>
      <c r="I1477" s="8" t="s">
        <v>674</v>
      </c>
      <c r="J1477" s="8" t="s">
        <v>53</v>
      </c>
      <c r="K1477" s="49">
        <v>0</v>
      </c>
      <c r="L1477" s="8"/>
      <c r="M1477" s="8"/>
      <c r="N1477" s="8">
        <v>4040</v>
      </c>
      <c r="O1477" s="49">
        <v>10</v>
      </c>
      <c r="P1477" s="8"/>
      <c r="Q1477" s="8"/>
      <c r="R1477" s="8">
        <v>4139</v>
      </c>
      <c r="S1477" s="8" t="s">
        <v>52</v>
      </c>
      <c r="T1477" s="8"/>
      <c r="U1477" s="8">
        <v>0</v>
      </c>
      <c r="V1477" s="8" t="s">
        <v>986</v>
      </c>
      <c r="W1477" s="8" t="s">
        <v>983</v>
      </c>
      <c r="X1477" s="8" t="s">
        <v>983</v>
      </c>
      <c r="Y1477" s="4" t="s">
        <v>994</v>
      </c>
      <c r="Z1477" s="4" t="s">
        <v>994</v>
      </c>
      <c r="AA1477" s="8" t="s">
        <v>1001</v>
      </c>
      <c r="AB1477" s="8"/>
      <c r="AC1477" s="8" t="s">
        <v>1000</v>
      </c>
    </row>
    <row r="1478" spans="1:29" x14ac:dyDescent="0.25">
      <c r="A1478" s="8">
        <v>83</v>
      </c>
      <c r="B1478" s="8" t="s">
        <v>957</v>
      </c>
      <c r="C1478" s="8">
        <v>3</v>
      </c>
      <c r="D1478" s="8">
        <v>0</v>
      </c>
      <c r="E1478" s="8" t="s">
        <v>213</v>
      </c>
      <c r="F1478" s="8" t="s">
        <v>309</v>
      </c>
      <c r="G1478" s="8" t="s">
        <v>310</v>
      </c>
      <c r="H1478" s="8" t="s">
        <v>887</v>
      </c>
      <c r="I1478" s="8" t="s">
        <v>674</v>
      </c>
      <c r="J1478" s="8" t="s">
        <v>53</v>
      </c>
      <c r="K1478" s="49">
        <v>0</v>
      </c>
      <c r="L1478" s="8"/>
      <c r="M1478" s="8"/>
      <c r="N1478" s="8">
        <v>4040</v>
      </c>
      <c r="O1478" s="49">
        <v>5</v>
      </c>
      <c r="P1478" s="8"/>
      <c r="Q1478" s="8"/>
      <c r="R1478" s="8">
        <v>4146</v>
      </c>
      <c r="S1478" s="8">
        <v>0.1</v>
      </c>
      <c r="T1478" s="8"/>
      <c r="U1478" s="8">
        <v>1</v>
      </c>
      <c r="V1478" s="8" t="s">
        <v>547</v>
      </c>
      <c r="W1478" s="8" t="s">
        <v>983</v>
      </c>
      <c r="X1478" s="8" t="s">
        <v>983</v>
      </c>
      <c r="Y1478" s="4" t="s">
        <v>963</v>
      </c>
      <c r="Z1478" s="4" t="s">
        <v>995</v>
      </c>
      <c r="AA1478" s="8" t="s">
        <v>1001</v>
      </c>
      <c r="AB1478" s="8"/>
      <c r="AC1478" s="8" t="s">
        <v>1000</v>
      </c>
    </row>
    <row r="1479" spans="1:29" x14ac:dyDescent="0.25">
      <c r="A1479" s="8">
        <v>83</v>
      </c>
      <c r="B1479" s="8" t="s">
        <v>957</v>
      </c>
      <c r="C1479" s="8">
        <v>3</v>
      </c>
      <c r="D1479" s="8">
        <v>0</v>
      </c>
      <c r="E1479" s="8" t="s">
        <v>213</v>
      </c>
      <c r="F1479" s="8" t="s">
        <v>309</v>
      </c>
      <c r="G1479" s="8" t="s">
        <v>310</v>
      </c>
      <c r="H1479" s="8" t="s">
        <v>887</v>
      </c>
      <c r="I1479" s="8" t="s">
        <v>674</v>
      </c>
      <c r="J1479" s="8" t="s">
        <v>53</v>
      </c>
      <c r="K1479" s="49">
        <v>0</v>
      </c>
      <c r="L1479" s="8"/>
      <c r="M1479" s="8"/>
      <c r="N1479" s="8">
        <v>4040</v>
      </c>
      <c r="O1479" s="49">
        <v>8</v>
      </c>
      <c r="P1479" s="8"/>
      <c r="Q1479" s="8"/>
      <c r="R1479" s="8">
        <v>4058</v>
      </c>
      <c r="S1479" s="8" t="s">
        <v>52</v>
      </c>
      <c r="T1479" s="8"/>
      <c r="U1479" s="8">
        <v>0</v>
      </c>
      <c r="V1479" s="8" t="s">
        <v>891</v>
      </c>
      <c r="W1479" s="8" t="s">
        <v>983</v>
      </c>
      <c r="X1479" s="8" t="s">
        <v>983</v>
      </c>
      <c r="Y1479" s="4" t="s">
        <v>965</v>
      </c>
      <c r="Z1479" s="4" t="s">
        <v>996</v>
      </c>
      <c r="AA1479" s="8" t="s">
        <v>1001</v>
      </c>
      <c r="AB1479" s="8"/>
      <c r="AC1479" s="8" t="s">
        <v>1000</v>
      </c>
    </row>
    <row r="1480" spans="1:29" x14ac:dyDescent="0.25">
      <c r="A1480"/>
      <c r="B1480"/>
    </row>
    <row r="1481" spans="1:29" x14ac:dyDescent="0.25">
      <c r="A1481"/>
      <c r="B1481"/>
    </row>
    <row r="1482" spans="1:29" x14ac:dyDescent="0.25">
      <c r="A1482"/>
      <c r="B1482"/>
    </row>
    <row r="1483" spans="1:29" x14ac:dyDescent="0.25">
      <c r="A1483"/>
      <c r="B1483"/>
    </row>
    <row r="1484" spans="1:29" x14ac:dyDescent="0.25">
      <c r="A1484"/>
      <c r="B1484"/>
    </row>
    <row r="1485" spans="1:29" x14ac:dyDescent="0.25">
      <c r="A1485"/>
      <c r="B1485"/>
    </row>
    <row r="1486" spans="1:29" x14ac:dyDescent="0.25">
      <c r="A1486"/>
      <c r="B1486"/>
    </row>
    <row r="1487" spans="1:29" x14ac:dyDescent="0.25">
      <c r="A1487"/>
      <c r="B1487"/>
    </row>
    <row r="1488" spans="1:29" x14ac:dyDescent="0.25">
      <c r="A1488"/>
      <c r="B1488"/>
    </row>
    <row r="1489" spans="1:2" x14ac:dyDescent="0.25">
      <c r="A1489"/>
      <c r="B1489"/>
    </row>
    <row r="1490" spans="1:2" x14ac:dyDescent="0.25">
      <c r="A1490"/>
      <c r="B1490"/>
    </row>
    <row r="1491" spans="1:2" x14ac:dyDescent="0.25">
      <c r="A1491"/>
      <c r="B1491"/>
    </row>
    <row r="1492" spans="1:2" x14ac:dyDescent="0.25">
      <c r="A1492"/>
      <c r="B1492"/>
    </row>
    <row r="1493" spans="1:2" x14ac:dyDescent="0.25">
      <c r="A1493"/>
      <c r="B1493"/>
    </row>
    <row r="1494" spans="1:2" x14ac:dyDescent="0.25">
      <c r="A1494"/>
      <c r="B1494"/>
    </row>
    <row r="1495" spans="1:2" x14ac:dyDescent="0.25">
      <c r="A1495"/>
      <c r="B1495"/>
    </row>
    <row r="1496" spans="1:2" x14ac:dyDescent="0.25">
      <c r="A1496"/>
      <c r="B1496"/>
    </row>
    <row r="1497" spans="1:2" x14ac:dyDescent="0.25">
      <c r="A1497"/>
      <c r="B1497"/>
    </row>
    <row r="1498" spans="1:2" x14ac:dyDescent="0.25">
      <c r="A1498"/>
      <c r="B1498"/>
    </row>
    <row r="1499" spans="1:2" x14ac:dyDescent="0.25">
      <c r="A1499"/>
      <c r="B1499"/>
    </row>
    <row r="1500" spans="1:2" x14ac:dyDescent="0.25">
      <c r="A1500"/>
      <c r="B1500"/>
    </row>
    <row r="1501" spans="1:2" x14ac:dyDescent="0.25">
      <c r="A1501"/>
      <c r="B1501"/>
    </row>
    <row r="1502" spans="1:2" x14ac:dyDescent="0.25">
      <c r="A1502"/>
      <c r="B1502"/>
    </row>
    <row r="1503" spans="1:2" x14ac:dyDescent="0.25">
      <c r="A1503"/>
      <c r="B1503"/>
    </row>
    <row r="1504" spans="1:2" x14ac:dyDescent="0.25">
      <c r="A1504"/>
      <c r="B1504"/>
    </row>
    <row r="1505" spans="1:2" x14ac:dyDescent="0.25">
      <c r="A1505"/>
      <c r="B1505"/>
    </row>
    <row r="1506" spans="1:2" x14ac:dyDescent="0.25">
      <c r="A1506"/>
      <c r="B1506"/>
    </row>
    <row r="1507" spans="1:2" x14ac:dyDescent="0.25">
      <c r="A1507"/>
      <c r="B1507"/>
    </row>
    <row r="1508" spans="1:2" x14ac:dyDescent="0.25">
      <c r="A1508"/>
      <c r="B1508"/>
    </row>
    <row r="1509" spans="1:2" x14ac:dyDescent="0.25">
      <c r="A1509"/>
      <c r="B1509"/>
    </row>
    <row r="1510" spans="1:2" x14ac:dyDescent="0.25">
      <c r="A1510"/>
      <c r="B1510"/>
    </row>
    <row r="1511" spans="1:2" x14ac:dyDescent="0.25">
      <c r="A1511"/>
      <c r="B1511"/>
    </row>
    <row r="1512" spans="1:2" x14ac:dyDescent="0.25">
      <c r="A1512"/>
      <c r="B1512"/>
    </row>
    <row r="1513" spans="1:2" x14ac:dyDescent="0.25">
      <c r="A1513"/>
      <c r="B1513"/>
    </row>
    <row r="1514" spans="1:2" x14ac:dyDescent="0.25">
      <c r="A1514"/>
      <c r="B1514"/>
    </row>
    <row r="1515" spans="1:2" x14ac:dyDescent="0.25">
      <c r="A1515"/>
      <c r="B1515"/>
    </row>
    <row r="1516" spans="1:2" x14ac:dyDescent="0.25">
      <c r="A1516"/>
      <c r="B1516"/>
    </row>
    <row r="1517" spans="1:2" x14ac:dyDescent="0.25">
      <c r="A1517"/>
      <c r="B1517"/>
    </row>
    <row r="1518" spans="1:2" x14ac:dyDescent="0.25">
      <c r="A1518"/>
      <c r="B1518"/>
    </row>
    <row r="1519" spans="1:2" x14ac:dyDescent="0.25">
      <c r="A1519"/>
      <c r="B1519"/>
    </row>
    <row r="1520" spans="1:2" x14ac:dyDescent="0.25">
      <c r="A1520"/>
      <c r="B1520"/>
    </row>
    <row r="1521" spans="1:2" x14ac:dyDescent="0.25">
      <c r="A1521"/>
      <c r="B1521"/>
    </row>
    <row r="1522" spans="1:2" x14ac:dyDescent="0.25">
      <c r="A1522"/>
      <c r="B1522"/>
    </row>
    <row r="1523" spans="1:2" x14ac:dyDescent="0.25">
      <c r="A1523"/>
      <c r="B1523"/>
    </row>
    <row r="1524" spans="1:2" x14ac:dyDescent="0.25">
      <c r="A1524"/>
      <c r="B1524"/>
    </row>
    <row r="1525" spans="1:2" x14ac:dyDescent="0.25">
      <c r="A1525"/>
      <c r="B1525"/>
    </row>
    <row r="1526" spans="1:2" x14ac:dyDescent="0.25">
      <c r="A1526"/>
      <c r="B1526"/>
    </row>
    <row r="1527" spans="1:2" x14ac:dyDescent="0.25">
      <c r="A1527"/>
      <c r="B1527"/>
    </row>
    <row r="1528" spans="1:2" x14ac:dyDescent="0.25">
      <c r="A1528"/>
      <c r="B1528"/>
    </row>
    <row r="1529" spans="1:2" x14ac:dyDescent="0.25">
      <c r="A1529"/>
      <c r="B1529"/>
    </row>
    <row r="1530" spans="1:2" x14ac:dyDescent="0.25">
      <c r="A1530"/>
      <c r="B1530"/>
    </row>
    <row r="1531" spans="1:2" x14ac:dyDescent="0.25">
      <c r="A1531"/>
      <c r="B1531"/>
    </row>
    <row r="1532" spans="1:2" x14ac:dyDescent="0.25">
      <c r="A1532"/>
      <c r="B1532"/>
    </row>
    <row r="1533" spans="1:2" x14ac:dyDescent="0.25">
      <c r="A1533"/>
      <c r="B1533"/>
    </row>
    <row r="1534" spans="1:2" x14ac:dyDescent="0.25">
      <c r="A1534"/>
      <c r="B1534"/>
    </row>
    <row r="1535" spans="1:2" x14ac:dyDescent="0.25">
      <c r="A1535"/>
      <c r="B1535"/>
    </row>
    <row r="1536" spans="1:2" x14ac:dyDescent="0.25">
      <c r="A1536"/>
      <c r="B1536"/>
    </row>
    <row r="1537" spans="1:2" x14ac:dyDescent="0.25">
      <c r="A1537"/>
      <c r="B1537"/>
    </row>
    <row r="1538" spans="1:2" x14ac:dyDescent="0.25">
      <c r="A1538"/>
      <c r="B1538"/>
    </row>
    <row r="1539" spans="1:2" x14ac:dyDescent="0.25">
      <c r="A1539"/>
      <c r="B1539"/>
    </row>
    <row r="1540" spans="1:2" x14ac:dyDescent="0.25">
      <c r="A1540"/>
      <c r="B1540"/>
    </row>
    <row r="1541" spans="1:2" x14ac:dyDescent="0.25">
      <c r="A1541"/>
      <c r="B1541"/>
    </row>
    <row r="1542" spans="1:2" x14ac:dyDescent="0.25">
      <c r="A1542"/>
      <c r="B1542"/>
    </row>
    <row r="1543" spans="1:2" x14ac:dyDescent="0.25">
      <c r="A1543"/>
      <c r="B1543"/>
    </row>
    <row r="1544" spans="1:2" x14ac:dyDescent="0.25">
      <c r="A1544"/>
      <c r="B1544"/>
    </row>
    <row r="1545" spans="1:2" x14ac:dyDescent="0.25">
      <c r="A1545"/>
      <c r="B1545"/>
    </row>
    <row r="1546" spans="1:2" x14ac:dyDescent="0.25">
      <c r="A1546"/>
      <c r="B1546"/>
    </row>
    <row r="1547" spans="1:2" x14ac:dyDescent="0.25">
      <c r="A1547"/>
      <c r="B1547"/>
    </row>
    <row r="1548" spans="1:2" x14ac:dyDescent="0.25">
      <c r="A1548"/>
      <c r="B1548"/>
    </row>
    <row r="1549" spans="1:2" x14ac:dyDescent="0.25">
      <c r="A1549"/>
      <c r="B1549"/>
    </row>
    <row r="1550" spans="1:2" x14ac:dyDescent="0.25">
      <c r="A1550"/>
      <c r="B1550"/>
    </row>
    <row r="1551" spans="1:2" x14ac:dyDescent="0.25">
      <c r="A1551"/>
      <c r="B1551"/>
    </row>
    <row r="1552" spans="1:2" x14ac:dyDescent="0.25">
      <c r="A1552"/>
      <c r="B1552"/>
    </row>
    <row r="1553" spans="1:2" x14ac:dyDescent="0.25">
      <c r="A1553"/>
      <c r="B1553"/>
    </row>
    <row r="1554" spans="1:2" x14ac:dyDescent="0.25">
      <c r="A1554"/>
      <c r="B1554"/>
    </row>
    <row r="1555" spans="1:2" x14ac:dyDescent="0.25">
      <c r="A1555"/>
      <c r="B1555"/>
    </row>
    <row r="1556" spans="1:2" x14ac:dyDescent="0.25">
      <c r="A1556"/>
      <c r="B1556"/>
    </row>
    <row r="1557" spans="1:2" x14ac:dyDescent="0.25">
      <c r="A1557"/>
      <c r="B1557"/>
    </row>
    <row r="1558" spans="1:2" x14ac:dyDescent="0.25">
      <c r="A1558"/>
      <c r="B1558"/>
    </row>
    <row r="1559" spans="1:2" x14ac:dyDescent="0.25">
      <c r="A1559"/>
      <c r="B1559"/>
    </row>
    <row r="1560" spans="1:2" x14ac:dyDescent="0.25">
      <c r="A1560"/>
      <c r="B1560"/>
    </row>
    <row r="1561" spans="1:2" x14ac:dyDescent="0.25">
      <c r="A1561"/>
      <c r="B1561"/>
    </row>
    <row r="1562" spans="1:2" x14ac:dyDescent="0.25">
      <c r="A1562"/>
      <c r="B1562"/>
    </row>
    <row r="1563" spans="1:2" x14ac:dyDescent="0.25">
      <c r="A1563"/>
      <c r="B1563"/>
    </row>
    <row r="1564" spans="1:2" x14ac:dyDescent="0.25">
      <c r="A1564"/>
      <c r="B1564"/>
    </row>
    <row r="1565" spans="1:2" x14ac:dyDescent="0.25">
      <c r="A1565"/>
      <c r="B1565"/>
    </row>
    <row r="1566" spans="1:2" x14ac:dyDescent="0.25">
      <c r="A1566"/>
      <c r="B1566"/>
    </row>
    <row r="1567" spans="1:2" x14ac:dyDescent="0.25">
      <c r="A1567"/>
      <c r="B1567"/>
    </row>
    <row r="1568" spans="1:2" x14ac:dyDescent="0.25">
      <c r="A1568"/>
      <c r="B1568"/>
    </row>
    <row r="1569" spans="1:29" x14ac:dyDescent="0.25">
      <c r="A1569"/>
      <c r="B1569"/>
    </row>
    <row r="1570" spans="1:29" x14ac:dyDescent="0.25">
      <c r="A1570"/>
      <c r="B1570"/>
    </row>
    <row r="1571" spans="1:29" x14ac:dyDescent="0.25">
      <c r="A1571"/>
      <c r="B1571"/>
    </row>
    <row r="1572" spans="1:29" x14ac:dyDescent="0.25">
      <c r="A1572"/>
      <c r="B1572"/>
    </row>
    <row r="1573" spans="1:29" s="3" customFormat="1" x14ac:dyDescent="0.25">
      <c r="K1573" s="12"/>
      <c r="O1573" s="12"/>
      <c r="AC1573" s="47"/>
    </row>
    <row r="1574" spans="1:29" s="3" customFormat="1" x14ac:dyDescent="0.25">
      <c r="K1574" s="12"/>
      <c r="O1574" s="12"/>
      <c r="AC1574" s="47"/>
    </row>
    <row r="1575" spans="1:29" s="3" customFormat="1" x14ac:dyDescent="0.25">
      <c r="K1575" s="12"/>
      <c r="O1575" s="12"/>
      <c r="AC1575" s="47"/>
    </row>
    <row r="1576" spans="1:29" s="3" customFormat="1" x14ac:dyDescent="0.25">
      <c r="K1576" s="12"/>
      <c r="O1576" s="12"/>
      <c r="AC1576" s="47"/>
    </row>
    <row r="1577" spans="1:29" s="3" customFormat="1" x14ac:dyDescent="0.25">
      <c r="K1577" s="12"/>
      <c r="O1577" s="12"/>
      <c r="AC1577" s="47"/>
    </row>
    <row r="1578" spans="1:29" s="3" customFormat="1" x14ac:dyDescent="0.25">
      <c r="K1578" s="12"/>
      <c r="O1578" s="12"/>
      <c r="AC1578" s="47"/>
    </row>
    <row r="1579" spans="1:29" s="3" customFormat="1" x14ac:dyDescent="0.25">
      <c r="K1579" s="12"/>
      <c r="O1579" s="12"/>
      <c r="AC1579" s="47"/>
    </row>
    <row r="1580" spans="1:29" s="3" customFormat="1" x14ac:dyDescent="0.25">
      <c r="K1580" s="12"/>
      <c r="O1580" s="12"/>
      <c r="AC1580" s="47"/>
    </row>
    <row r="1581" spans="1:29" s="3" customFormat="1" x14ac:dyDescent="0.25">
      <c r="K1581" s="12"/>
      <c r="O1581" s="12"/>
      <c r="AC1581" s="47"/>
    </row>
    <row r="1582" spans="1:29" s="3" customFormat="1" x14ac:dyDescent="0.25">
      <c r="K1582" s="12"/>
      <c r="O1582" s="12"/>
      <c r="AC1582" s="47"/>
    </row>
    <row r="1583" spans="1:29" s="3" customFormat="1" x14ac:dyDescent="0.25">
      <c r="K1583" s="12"/>
      <c r="O1583" s="12"/>
      <c r="AC1583" s="47"/>
    </row>
    <row r="1584" spans="1:29" s="3" customFormat="1" x14ac:dyDescent="0.25">
      <c r="K1584" s="12"/>
      <c r="O1584" s="12"/>
      <c r="AC1584" s="47"/>
    </row>
    <row r="1585" spans="1:2" x14ac:dyDescent="0.25">
      <c r="A1585"/>
      <c r="B1585"/>
    </row>
    <row r="1586" spans="1:2" x14ac:dyDescent="0.25">
      <c r="A1586"/>
      <c r="B1586"/>
    </row>
    <row r="1587" spans="1:2" x14ac:dyDescent="0.25">
      <c r="A1587"/>
      <c r="B1587"/>
    </row>
    <row r="1588" spans="1:2" x14ac:dyDescent="0.25">
      <c r="A1588"/>
      <c r="B1588"/>
    </row>
    <row r="1589" spans="1:2" x14ac:dyDescent="0.25">
      <c r="A1589"/>
      <c r="B1589"/>
    </row>
    <row r="1590" spans="1:2" x14ac:dyDescent="0.25">
      <c r="A1590"/>
      <c r="B1590"/>
    </row>
    <row r="1591" spans="1:2" x14ac:dyDescent="0.25">
      <c r="A1591"/>
      <c r="B1591"/>
    </row>
    <row r="1592" spans="1:2" x14ac:dyDescent="0.25">
      <c r="A1592"/>
      <c r="B1592"/>
    </row>
    <row r="1593" spans="1:2" x14ac:dyDescent="0.25">
      <c r="A1593"/>
      <c r="B1593"/>
    </row>
    <row r="1594" spans="1:2" x14ac:dyDescent="0.25">
      <c r="A1594"/>
      <c r="B1594"/>
    </row>
    <row r="1595" spans="1:2" x14ac:dyDescent="0.25">
      <c r="A1595"/>
      <c r="B1595"/>
    </row>
    <row r="1596" spans="1:2" x14ac:dyDescent="0.25">
      <c r="A1596"/>
      <c r="B1596"/>
    </row>
    <row r="1597" spans="1:2" x14ac:dyDescent="0.25">
      <c r="A1597"/>
      <c r="B1597"/>
    </row>
    <row r="1048336" spans="2:2" x14ac:dyDescent="0.25">
      <c r="B1048336" s="4" t="s">
        <v>535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Lesley Atwood</dc:creator>
  <cp:lastModifiedBy>Lesley Atwood</cp:lastModifiedBy>
  <dcterms:created xsi:type="dcterms:W3CDTF">2017-11-14T19:33:30Z</dcterms:created>
  <dcterms:modified xsi:type="dcterms:W3CDTF">2018-12-04T00:53:04Z</dcterms:modified>
</cp:coreProperties>
</file>