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C:\Users\user\Documents\업무\7.인구\23년 10월\"/>
    </mc:Choice>
  </mc:AlternateContent>
  <xr:revisionPtr revIDLastSave="0" documentId="13_ncr:1_{3E08899B-2E44-4686-A2F9-6EB0204C4541}" xr6:coauthVersionLast="36" xr6:coauthVersionMax="36" xr10:uidLastSave="{00000000-0000-0000-0000-000000000000}"/>
  <bookViews>
    <workbookView xWindow="0" yWindow="0" windowWidth="24300" windowHeight="10290" tabRatio="778" xr2:uid="{00000000-000D-0000-FFFF-FFFF00000000}"/>
  </bookViews>
  <sheets>
    <sheet name="23년 10월" sheetId="75" r:id="rId1"/>
    <sheet name="23년 9월" sheetId="72" r:id="rId2"/>
    <sheet name="23년 9월 (2)" sheetId="74" state="hidden" r:id="rId3"/>
    <sheet name="Sheet1" sheetId="73" state="hidden" r:id="rId4"/>
    <sheet name="23년 8월" sheetId="71" r:id="rId5"/>
    <sheet name="23년 7월" sheetId="70" r:id="rId6"/>
    <sheet name="23년 6월" sheetId="69" r:id="rId7"/>
    <sheet name="23년 5월" sheetId="67" r:id="rId8"/>
    <sheet name="23년 4월" sheetId="66" r:id="rId9"/>
    <sheet name="23년 3월" sheetId="62" r:id="rId10"/>
    <sheet name="23년 2월" sheetId="61" r:id="rId11"/>
    <sheet name="23년 1월" sheetId="60" r:id="rId12"/>
    <sheet name="22년 12월" sheetId="59" r:id="rId13"/>
    <sheet name="22년 11월" sheetId="58" r:id="rId14"/>
    <sheet name="22년 10월" sheetId="57" r:id="rId15"/>
    <sheet name="22년 9월" sheetId="56" r:id="rId16"/>
    <sheet name="22년 8월" sheetId="55" r:id="rId17"/>
    <sheet name="22년 7월" sheetId="54" r:id="rId18"/>
    <sheet name="22년 6월" sheetId="53" r:id="rId19"/>
    <sheet name="22년 5월" sheetId="52" r:id="rId20"/>
    <sheet name="22년 4월" sheetId="51" r:id="rId21"/>
    <sheet name="22년 3월" sheetId="50" r:id="rId22"/>
    <sheet name="22년 2월" sheetId="49" r:id="rId23"/>
    <sheet name="22년 1월" sheetId="48" r:id="rId24"/>
    <sheet name="21년 12월" sheetId="47" r:id="rId25"/>
    <sheet name="21년 11월" sheetId="46" r:id="rId26"/>
    <sheet name="21년 10월" sheetId="45" r:id="rId27"/>
    <sheet name="21년 9월" sheetId="44" r:id="rId28"/>
    <sheet name="21년 8월" sheetId="41" r:id="rId29"/>
    <sheet name="21년 7월" sheetId="43" r:id="rId30"/>
    <sheet name="21년 6월" sheetId="42" r:id="rId31"/>
    <sheet name="21년 5월" sheetId="40" r:id="rId32"/>
    <sheet name="21년 4월" sheetId="39" r:id="rId33"/>
    <sheet name="21년 3월" sheetId="38" r:id="rId34"/>
    <sheet name="21년 2월" sheetId="37" r:id="rId35"/>
    <sheet name="21년 1월" sheetId="36" r:id="rId36"/>
    <sheet name="20년 12월" sheetId="35" r:id="rId37"/>
  </sheets>
  <calcPr calcId="191029"/>
</workbook>
</file>

<file path=xl/calcChain.xml><?xml version="1.0" encoding="utf-8"?>
<calcChain xmlns="http://schemas.openxmlformats.org/spreadsheetml/2006/main">
  <c r="N8" i="75" l="1"/>
  <c r="G10" i="75"/>
  <c r="G11" i="75"/>
  <c r="G12" i="75"/>
  <c r="G13" i="75"/>
  <c r="G14" i="75"/>
  <c r="G15" i="75"/>
  <c r="G16" i="75"/>
  <c r="G17" i="75"/>
  <c r="G18" i="75"/>
  <c r="G19" i="75"/>
  <c r="G20" i="75"/>
  <c r="G21" i="75"/>
  <c r="G22" i="75"/>
  <c r="G23" i="75"/>
  <c r="G24" i="75"/>
  <c r="G25" i="75"/>
  <c r="G26" i="75"/>
  <c r="G27" i="75"/>
  <c r="G28" i="75"/>
  <c r="G29" i="75"/>
  <c r="G30" i="75"/>
  <c r="G31" i="75"/>
  <c r="G32" i="75"/>
  <c r="G9" i="75"/>
  <c r="R10" i="75"/>
  <c r="R11" i="75"/>
  <c r="R12" i="75"/>
  <c r="R13" i="75"/>
  <c r="R14" i="75"/>
  <c r="R15" i="75"/>
  <c r="R16" i="75"/>
  <c r="R17" i="75"/>
  <c r="R18" i="75"/>
  <c r="R19" i="75"/>
  <c r="R20" i="75"/>
  <c r="R21" i="75"/>
  <c r="R22" i="75"/>
  <c r="R23" i="75"/>
  <c r="R24" i="75"/>
  <c r="R25" i="75"/>
  <c r="R26" i="75"/>
  <c r="R27" i="75"/>
  <c r="R28" i="75"/>
  <c r="R29" i="75"/>
  <c r="R30" i="75"/>
  <c r="R31" i="75"/>
  <c r="R32" i="75"/>
  <c r="R9" i="75"/>
  <c r="L32" i="75"/>
  <c r="N32" i="75" s="1"/>
  <c r="K32" i="75"/>
  <c r="I32" i="75"/>
  <c r="F32" i="75"/>
  <c r="L31" i="75"/>
  <c r="C31" i="75" s="1"/>
  <c r="K31" i="75"/>
  <c r="I31" i="75"/>
  <c r="F31" i="75"/>
  <c r="L30" i="75"/>
  <c r="C30" i="75" s="1"/>
  <c r="K30" i="75"/>
  <c r="I30" i="75"/>
  <c r="F30" i="75"/>
  <c r="L29" i="75"/>
  <c r="C29" i="75" s="1"/>
  <c r="K29" i="75"/>
  <c r="I29" i="75"/>
  <c r="F29" i="75"/>
  <c r="L28" i="75"/>
  <c r="C28" i="75" s="1"/>
  <c r="K28" i="75"/>
  <c r="I28" i="75"/>
  <c r="F28" i="75"/>
  <c r="L27" i="75"/>
  <c r="M27" i="75" s="1"/>
  <c r="K27" i="75"/>
  <c r="I27" i="75"/>
  <c r="F27" i="75"/>
  <c r="L26" i="75"/>
  <c r="N26" i="75" s="1"/>
  <c r="K26" i="75"/>
  <c r="I26" i="75"/>
  <c r="F26" i="75"/>
  <c r="L25" i="75"/>
  <c r="M25" i="75" s="1"/>
  <c r="K25" i="75"/>
  <c r="I25" i="75"/>
  <c r="F25" i="75"/>
  <c r="L24" i="75"/>
  <c r="C24" i="75" s="1"/>
  <c r="K24" i="75"/>
  <c r="I24" i="75"/>
  <c r="F24" i="75"/>
  <c r="L23" i="75"/>
  <c r="C23" i="75" s="1"/>
  <c r="K23" i="75"/>
  <c r="I23" i="75"/>
  <c r="F23" i="75"/>
  <c r="L22" i="75"/>
  <c r="C22" i="75" s="1"/>
  <c r="K22" i="75"/>
  <c r="I22" i="75"/>
  <c r="F22" i="75"/>
  <c r="L21" i="75"/>
  <c r="M21" i="75" s="1"/>
  <c r="K21" i="75"/>
  <c r="I21" i="75"/>
  <c r="F21" i="75"/>
  <c r="L20" i="75"/>
  <c r="N20" i="75" s="1"/>
  <c r="K20" i="75"/>
  <c r="I20" i="75"/>
  <c r="F20" i="75"/>
  <c r="L19" i="75"/>
  <c r="C19" i="75" s="1"/>
  <c r="K19" i="75"/>
  <c r="I19" i="75"/>
  <c r="F19" i="75"/>
  <c r="L18" i="75"/>
  <c r="N18" i="75" s="1"/>
  <c r="K18" i="75"/>
  <c r="I18" i="75"/>
  <c r="F18" i="75"/>
  <c r="L17" i="75"/>
  <c r="C17" i="75" s="1"/>
  <c r="K17" i="75"/>
  <c r="I17" i="75"/>
  <c r="F17" i="75"/>
  <c r="L16" i="75"/>
  <c r="C16" i="75" s="1"/>
  <c r="K16" i="75"/>
  <c r="I16" i="75"/>
  <c r="F16" i="75"/>
  <c r="L15" i="75"/>
  <c r="M15" i="75" s="1"/>
  <c r="K15" i="75"/>
  <c r="I15" i="75"/>
  <c r="F15" i="75"/>
  <c r="L14" i="75"/>
  <c r="N14" i="75" s="1"/>
  <c r="K14" i="75"/>
  <c r="I14" i="75"/>
  <c r="F14" i="75"/>
  <c r="M13" i="75"/>
  <c r="L13" i="75"/>
  <c r="N13" i="75" s="1"/>
  <c r="K13" i="75"/>
  <c r="I13" i="75"/>
  <c r="F13" i="75"/>
  <c r="L12" i="75"/>
  <c r="C12" i="75" s="1"/>
  <c r="K12" i="75"/>
  <c r="I12" i="75"/>
  <c r="F12" i="75"/>
  <c r="L11" i="75"/>
  <c r="C11" i="75" s="1"/>
  <c r="K11" i="75"/>
  <c r="I11" i="75"/>
  <c r="F11" i="75"/>
  <c r="L10" i="75"/>
  <c r="C10" i="75" s="1"/>
  <c r="K10" i="75"/>
  <c r="I10" i="75"/>
  <c r="F10" i="75"/>
  <c r="L9" i="75"/>
  <c r="M9" i="75" s="1"/>
  <c r="K9" i="75"/>
  <c r="I9" i="75"/>
  <c r="F9" i="75"/>
  <c r="P8" i="75"/>
  <c r="O8" i="75"/>
  <c r="C26" i="75" l="1"/>
  <c r="C21" i="75"/>
  <c r="C13" i="75"/>
  <c r="C25" i="75"/>
  <c r="N25" i="75"/>
  <c r="N24" i="75"/>
  <c r="N11" i="75"/>
  <c r="N31" i="75"/>
  <c r="N19" i="75"/>
  <c r="N30" i="75"/>
  <c r="N29" i="75"/>
  <c r="N17" i="75"/>
  <c r="N28" i="75"/>
  <c r="N16" i="75"/>
  <c r="N27" i="75"/>
  <c r="N15" i="75"/>
  <c r="N22" i="75"/>
  <c r="N10" i="75"/>
  <c r="N12" i="75"/>
  <c r="N23" i="75"/>
  <c r="N21" i="75"/>
  <c r="N9" i="75"/>
  <c r="K8" i="75"/>
  <c r="R8" i="75"/>
  <c r="F8" i="75"/>
  <c r="G8" i="75"/>
  <c r="I8" i="75"/>
  <c r="M31" i="75"/>
  <c r="M19" i="75"/>
  <c r="C15" i="75"/>
  <c r="C20" i="75"/>
  <c r="C27" i="75"/>
  <c r="C14" i="75"/>
  <c r="C9" i="75"/>
  <c r="M12" i="75"/>
  <c r="M18" i="75"/>
  <c r="M24" i="75"/>
  <c r="M30" i="75"/>
  <c r="C32" i="75"/>
  <c r="M11" i="75"/>
  <c r="M17" i="75"/>
  <c r="M23" i="75"/>
  <c r="M29" i="75"/>
  <c r="M10" i="75"/>
  <c r="M16" i="75"/>
  <c r="M22" i="75"/>
  <c r="M28" i="75"/>
  <c r="C18" i="75"/>
  <c r="M14" i="75"/>
  <c r="M20" i="75"/>
  <c r="M26" i="75"/>
  <c r="M32" i="75"/>
  <c r="R13" i="72"/>
  <c r="R8" i="60"/>
  <c r="R29" i="60"/>
  <c r="R30" i="60"/>
  <c r="R15" i="60"/>
  <c r="R16" i="60"/>
  <c r="R17" i="60"/>
  <c r="R18" i="60"/>
  <c r="R19" i="60"/>
  <c r="R20" i="60"/>
  <c r="R21" i="60"/>
  <c r="R22" i="60"/>
  <c r="R23" i="60"/>
  <c r="R24" i="60"/>
  <c r="R25" i="60"/>
  <c r="R26" i="60"/>
  <c r="R27" i="60"/>
  <c r="R28" i="60"/>
  <c r="R10" i="60"/>
  <c r="R11" i="60"/>
  <c r="R12" i="60"/>
  <c r="R13" i="60"/>
  <c r="R14" i="60"/>
  <c r="R9" i="60"/>
  <c r="C8" i="75" l="1"/>
  <c r="D17" i="75" s="1"/>
  <c r="M8" i="75"/>
  <c r="D12" i="75"/>
  <c r="D15" i="75"/>
  <c r="D18" i="75"/>
  <c r="D10" i="75"/>
  <c r="D11" i="75"/>
  <c r="D20" i="75"/>
  <c r="D9" i="75"/>
  <c r="D13" i="75"/>
  <c r="D21" i="75"/>
  <c r="D31" i="75"/>
  <c r="D32" i="75"/>
  <c r="D30" i="75"/>
  <c r="D27" i="75"/>
  <c r="D16" i="75"/>
  <c r="D26" i="75"/>
  <c r="D29" i="75"/>
  <c r="D28" i="75"/>
  <c r="D24" i="75"/>
  <c r="D22" i="75"/>
  <c r="D25" i="75"/>
  <c r="D14" i="75"/>
  <c r="D19" i="75"/>
  <c r="D23" i="75"/>
  <c r="R9" i="59"/>
  <c r="R10" i="66"/>
  <c r="R11" i="66"/>
  <c r="R12" i="66"/>
  <c r="R13" i="66"/>
  <c r="R14" i="66"/>
  <c r="R15" i="66"/>
  <c r="R16" i="66"/>
  <c r="R17" i="66"/>
  <c r="R18" i="66"/>
  <c r="R19" i="66"/>
  <c r="R20" i="66"/>
  <c r="R21" i="66"/>
  <c r="R22" i="66"/>
  <c r="R23" i="66"/>
  <c r="R24" i="66"/>
  <c r="R25" i="66"/>
  <c r="R26" i="66"/>
  <c r="R27" i="66"/>
  <c r="R28" i="66"/>
  <c r="R29" i="66"/>
  <c r="R30" i="66"/>
  <c r="R31" i="66"/>
  <c r="R32" i="66"/>
  <c r="R9" i="66"/>
  <c r="R8" i="67"/>
  <c r="R10" i="67"/>
  <c r="R11" i="67"/>
  <c r="R12" i="67"/>
  <c r="R13" i="67"/>
  <c r="R14" i="67"/>
  <c r="R15" i="67"/>
  <c r="R16" i="67"/>
  <c r="R17" i="67"/>
  <c r="R18" i="67"/>
  <c r="R19" i="67"/>
  <c r="R20" i="67"/>
  <c r="R21" i="67"/>
  <c r="R22" i="67"/>
  <c r="R23" i="67"/>
  <c r="R24" i="67"/>
  <c r="R25" i="67"/>
  <c r="R26" i="67"/>
  <c r="R27" i="67"/>
  <c r="R28" i="67"/>
  <c r="R29" i="67"/>
  <c r="R30" i="67"/>
  <c r="R31" i="67"/>
  <c r="R32" i="67"/>
  <c r="R9" i="67"/>
  <c r="R8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10" i="69"/>
  <c r="R11" i="69"/>
  <c r="R12" i="69"/>
  <c r="R13" i="69"/>
  <c r="R9" i="69"/>
  <c r="R8" i="70"/>
  <c r="R10" i="70"/>
  <c r="R11" i="70"/>
  <c r="R12" i="70"/>
  <c r="R13" i="70"/>
  <c r="R14" i="70"/>
  <c r="R15" i="70"/>
  <c r="R16" i="70"/>
  <c r="R17" i="70"/>
  <c r="R18" i="70"/>
  <c r="R19" i="70"/>
  <c r="R20" i="70"/>
  <c r="R21" i="70"/>
  <c r="R22" i="70"/>
  <c r="R23" i="70"/>
  <c r="R24" i="70"/>
  <c r="R25" i="70"/>
  <c r="R26" i="70"/>
  <c r="R27" i="70"/>
  <c r="R28" i="70"/>
  <c r="R29" i="70"/>
  <c r="R30" i="70"/>
  <c r="R31" i="70"/>
  <c r="R32" i="70"/>
  <c r="R9" i="70"/>
  <c r="R9" i="71"/>
  <c r="R10" i="71"/>
  <c r="R11" i="71"/>
  <c r="R12" i="71"/>
  <c r="R13" i="71"/>
  <c r="R14" i="71"/>
  <c r="R15" i="71"/>
  <c r="R16" i="71"/>
  <c r="R17" i="71"/>
  <c r="R18" i="71"/>
  <c r="R19" i="71"/>
  <c r="R20" i="71"/>
  <c r="R21" i="71"/>
  <c r="R22" i="71"/>
  <c r="R23" i="71"/>
  <c r="R24" i="71"/>
  <c r="R25" i="71"/>
  <c r="R26" i="71"/>
  <c r="R27" i="71"/>
  <c r="R28" i="71"/>
  <c r="R29" i="71"/>
  <c r="R30" i="71"/>
  <c r="R31" i="71"/>
  <c r="R32" i="71"/>
  <c r="R8" i="71"/>
  <c r="D8" i="75" l="1"/>
  <c r="G8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10" i="71"/>
  <c r="G11" i="71"/>
  <c r="G12" i="71"/>
  <c r="G9" i="71"/>
  <c r="G8" i="70"/>
  <c r="G10" i="70"/>
  <c r="G11" i="70"/>
  <c r="G12" i="70"/>
  <c r="G13" i="70"/>
  <c r="G14" i="70"/>
  <c r="G15" i="70"/>
  <c r="G16" i="70"/>
  <c r="G17" i="70"/>
  <c r="G18" i="70"/>
  <c r="G19" i="70"/>
  <c r="G20" i="70"/>
  <c r="G21" i="70"/>
  <c r="G22" i="70"/>
  <c r="G23" i="70"/>
  <c r="G24" i="70"/>
  <c r="G25" i="70"/>
  <c r="G26" i="70"/>
  <c r="G27" i="70"/>
  <c r="G28" i="70"/>
  <c r="G29" i="70"/>
  <c r="G30" i="70"/>
  <c r="G31" i="70"/>
  <c r="G32" i="70"/>
  <c r="G9" i="70"/>
  <c r="G8" i="69"/>
  <c r="G12" i="69"/>
  <c r="G13" i="69"/>
  <c r="G14" i="69"/>
  <c r="G15" i="69"/>
  <c r="G16" i="69"/>
  <c r="G17" i="69"/>
  <c r="G18" i="69"/>
  <c r="G19" i="69"/>
  <c r="G20" i="69"/>
  <c r="G21" i="69"/>
  <c r="G22" i="69"/>
  <c r="G23" i="69"/>
  <c r="G24" i="69"/>
  <c r="G25" i="69"/>
  <c r="G26" i="69"/>
  <c r="G27" i="69"/>
  <c r="G28" i="69"/>
  <c r="G29" i="69"/>
  <c r="G30" i="69"/>
  <c r="G31" i="69"/>
  <c r="G32" i="69"/>
  <c r="G10" i="69"/>
  <c r="G11" i="69"/>
  <c r="G9" i="69"/>
  <c r="G8" i="67"/>
  <c r="G31" i="67"/>
  <c r="G32" i="67"/>
  <c r="G26" i="67"/>
  <c r="G27" i="67"/>
  <c r="G28" i="67"/>
  <c r="G29" i="67"/>
  <c r="G30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10" i="67"/>
  <c r="G11" i="67"/>
  <c r="G9" i="67"/>
  <c r="G8" i="62"/>
  <c r="G10" i="62"/>
  <c r="G11" i="62"/>
  <c r="G12" i="62"/>
  <c r="G9" i="62"/>
  <c r="G8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9" i="61"/>
  <c r="G8" i="57"/>
  <c r="G25" i="59"/>
  <c r="G26" i="59"/>
  <c r="G27" i="59"/>
  <c r="G28" i="59"/>
  <c r="G29" i="59"/>
  <c r="G30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9" i="59"/>
  <c r="G9" i="60" l="1"/>
  <c r="G10" i="60"/>
  <c r="G11" i="60"/>
  <c r="G12" i="60"/>
  <c r="G13" i="60"/>
  <c r="G14" i="60"/>
  <c r="G15" i="60"/>
  <c r="G16" i="60"/>
  <c r="G17" i="60"/>
  <c r="G18" i="60"/>
  <c r="G19" i="60"/>
  <c r="G20" i="60"/>
  <c r="G21" i="60"/>
  <c r="G22" i="60"/>
  <c r="G23" i="60"/>
  <c r="G24" i="60"/>
  <c r="G25" i="60"/>
  <c r="G26" i="60"/>
  <c r="G27" i="60"/>
  <c r="G28" i="60"/>
  <c r="G29" i="60"/>
  <c r="G30" i="60"/>
  <c r="G8" i="60"/>
  <c r="R31" i="74" l="1"/>
  <c r="L31" i="74"/>
  <c r="K31" i="74"/>
  <c r="I31" i="74"/>
  <c r="G31" i="74"/>
  <c r="F31" i="74"/>
  <c r="R30" i="74"/>
  <c r="L30" i="74"/>
  <c r="C30" i="74" s="1"/>
  <c r="K30" i="74"/>
  <c r="I30" i="74"/>
  <c r="G30" i="74"/>
  <c r="F30" i="74"/>
  <c r="R29" i="74"/>
  <c r="L29" i="74"/>
  <c r="C29" i="74" s="1"/>
  <c r="K29" i="74"/>
  <c r="I29" i="74"/>
  <c r="G29" i="74"/>
  <c r="F29" i="74"/>
  <c r="R28" i="74"/>
  <c r="L28" i="74"/>
  <c r="C28" i="74" s="1"/>
  <c r="K28" i="74"/>
  <c r="I28" i="74"/>
  <c r="G28" i="74"/>
  <c r="F28" i="74"/>
  <c r="R27" i="74"/>
  <c r="L27" i="74"/>
  <c r="C27" i="74" s="1"/>
  <c r="K27" i="74"/>
  <c r="I27" i="74"/>
  <c r="G27" i="74"/>
  <c r="F27" i="74"/>
  <c r="R26" i="74"/>
  <c r="L26" i="74"/>
  <c r="K26" i="74"/>
  <c r="I26" i="74"/>
  <c r="G26" i="74"/>
  <c r="F26" i="74"/>
  <c r="R25" i="74"/>
  <c r="L25" i="74"/>
  <c r="K25" i="74"/>
  <c r="I25" i="74"/>
  <c r="G25" i="74"/>
  <c r="F25" i="74"/>
  <c r="R24" i="74"/>
  <c r="L24" i="74"/>
  <c r="C24" i="74" s="1"/>
  <c r="K24" i="74"/>
  <c r="I24" i="74"/>
  <c r="G24" i="74"/>
  <c r="F24" i="74"/>
  <c r="R23" i="74"/>
  <c r="L23" i="74"/>
  <c r="C23" i="74" s="1"/>
  <c r="K23" i="74"/>
  <c r="I23" i="74"/>
  <c r="G23" i="74"/>
  <c r="F23" i="74"/>
  <c r="R22" i="74"/>
  <c r="L22" i="74"/>
  <c r="C22" i="74" s="1"/>
  <c r="K22" i="74"/>
  <c r="I22" i="74"/>
  <c r="G22" i="74"/>
  <c r="F22" i="74"/>
  <c r="R21" i="74"/>
  <c r="L21" i="74"/>
  <c r="C21" i="74" s="1"/>
  <c r="K21" i="74"/>
  <c r="I21" i="74"/>
  <c r="G21" i="74"/>
  <c r="F21" i="74"/>
  <c r="R20" i="74"/>
  <c r="L20" i="74"/>
  <c r="K20" i="74"/>
  <c r="I20" i="74"/>
  <c r="G20" i="74"/>
  <c r="F20" i="74"/>
  <c r="R19" i="74"/>
  <c r="M19" i="74"/>
  <c r="L19" i="74"/>
  <c r="K19" i="74"/>
  <c r="I19" i="74"/>
  <c r="G19" i="74"/>
  <c r="F19" i="74"/>
  <c r="C19" i="74"/>
  <c r="R18" i="74"/>
  <c r="L18" i="74"/>
  <c r="C18" i="74" s="1"/>
  <c r="K18" i="74"/>
  <c r="I18" i="74"/>
  <c r="G18" i="74"/>
  <c r="F18" i="74"/>
  <c r="R17" i="74"/>
  <c r="L17" i="74"/>
  <c r="C17" i="74" s="1"/>
  <c r="K17" i="74"/>
  <c r="I17" i="74"/>
  <c r="G17" i="74"/>
  <c r="F17" i="74"/>
  <c r="N8" i="71"/>
  <c r="M18" i="74" l="1"/>
  <c r="M30" i="74"/>
  <c r="M25" i="74"/>
  <c r="M22" i="74"/>
  <c r="C31" i="74"/>
  <c r="M24" i="74"/>
  <c r="C26" i="74"/>
  <c r="C20" i="74"/>
  <c r="C25" i="74"/>
  <c r="M31" i="74"/>
  <c r="M28" i="74"/>
  <c r="D18" i="74"/>
  <c r="M17" i="74"/>
  <c r="M23" i="74"/>
  <c r="M29" i="74"/>
  <c r="M21" i="74"/>
  <c r="M27" i="74"/>
  <c r="M20" i="74"/>
  <c r="M26" i="74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9" i="72"/>
  <c r="I8" i="72" s="1"/>
  <c r="K10" i="72"/>
  <c r="K11" i="72"/>
  <c r="K12" i="72"/>
  <c r="K13" i="72"/>
  <c r="K14" i="72"/>
  <c r="K15" i="72"/>
  <c r="K16" i="72"/>
  <c r="K17" i="72"/>
  <c r="K18" i="72"/>
  <c r="K19" i="72"/>
  <c r="K20" i="72"/>
  <c r="K21" i="72"/>
  <c r="K22" i="72"/>
  <c r="K23" i="72"/>
  <c r="K24" i="72"/>
  <c r="K25" i="72"/>
  <c r="K26" i="72"/>
  <c r="K27" i="72"/>
  <c r="K28" i="72"/>
  <c r="K29" i="72"/>
  <c r="K30" i="72"/>
  <c r="K31" i="72"/>
  <c r="K32" i="72"/>
  <c r="K9" i="72"/>
  <c r="K8" i="72" s="1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9" i="72"/>
  <c r="R10" i="72"/>
  <c r="R11" i="72"/>
  <c r="R12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9" i="72"/>
  <c r="N8" i="72"/>
  <c r="P8" i="72"/>
  <c r="O8" i="72"/>
  <c r="L32" i="72"/>
  <c r="F32" i="72"/>
  <c r="L31" i="72"/>
  <c r="F31" i="72"/>
  <c r="C31" i="72"/>
  <c r="L30" i="72"/>
  <c r="F30" i="72"/>
  <c r="L29" i="72"/>
  <c r="F29" i="72"/>
  <c r="L28" i="72"/>
  <c r="F28" i="72"/>
  <c r="L27" i="72"/>
  <c r="F27" i="72"/>
  <c r="L26" i="72"/>
  <c r="F26" i="72"/>
  <c r="L25" i="72"/>
  <c r="F25" i="72"/>
  <c r="L24" i="72"/>
  <c r="F24" i="72"/>
  <c r="L23" i="72"/>
  <c r="F23" i="72"/>
  <c r="L22" i="72"/>
  <c r="F22" i="72"/>
  <c r="L21" i="72"/>
  <c r="F21" i="72"/>
  <c r="L20" i="72"/>
  <c r="F20" i="72"/>
  <c r="L19" i="72"/>
  <c r="F19" i="72"/>
  <c r="L18" i="72"/>
  <c r="F18" i="72"/>
  <c r="L17" i="72"/>
  <c r="F17" i="72"/>
  <c r="L16" i="72"/>
  <c r="F16" i="72"/>
  <c r="L15" i="72"/>
  <c r="F15" i="72"/>
  <c r="L14" i="72"/>
  <c r="F14" i="72"/>
  <c r="L13" i="72"/>
  <c r="F13" i="72"/>
  <c r="L12" i="72"/>
  <c r="F12" i="72"/>
  <c r="L11" i="72"/>
  <c r="F11" i="72"/>
  <c r="L10" i="72"/>
  <c r="F10" i="72"/>
  <c r="L9" i="72"/>
  <c r="F9" i="72"/>
  <c r="F8" i="72" s="1"/>
  <c r="C18" i="72" l="1"/>
  <c r="C29" i="72"/>
  <c r="C12" i="72"/>
  <c r="C24" i="72"/>
  <c r="C30" i="72"/>
  <c r="C14" i="72"/>
  <c r="M25" i="72"/>
  <c r="M20" i="72"/>
  <c r="C9" i="72"/>
  <c r="C21" i="72"/>
  <c r="C26" i="72"/>
  <c r="C15" i="72"/>
  <c r="M21" i="72"/>
  <c r="C32" i="72"/>
  <c r="C27" i="72"/>
  <c r="C11" i="72"/>
  <c r="G8" i="72"/>
  <c r="C23" i="72"/>
  <c r="R8" i="72"/>
  <c r="D22" i="74"/>
  <c r="D17" i="74"/>
  <c r="D20" i="74"/>
  <c r="D29" i="74"/>
  <c r="D25" i="74"/>
  <c r="D31" i="74"/>
  <c r="D19" i="74"/>
  <c r="D30" i="74"/>
  <c r="D24" i="74"/>
  <c r="D21" i="74"/>
  <c r="D28" i="74"/>
  <c r="D26" i="74"/>
  <c r="D23" i="74"/>
  <c r="D27" i="74"/>
  <c r="M22" i="72"/>
  <c r="M12" i="72"/>
  <c r="C16" i="72"/>
  <c r="C22" i="72"/>
  <c r="C13" i="72"/>
  <c r="M31" i="72"/>
  <c r="M13" i="72"/>
  <c r="C25" i="72"/>
  <c r="M30" i="72"/>
  <c r="M19" i="72"/>
  <c r="M15" i="72"/>
  <c r="M24" i="72"/>
  <c r="M28" i="72"/>
  <c r="M10" i="72"/>
  <c r="M9" i="72"/>
  <c r="M18" i="72"/>
  <c r="M27" i="72"/>
  <c r="C10" i="72"/>
  <c r="M16" i="72"/>
  <c r="C19" i="72"/>
  <c r="C28" i="72"/>
  <c r="M29" i="72"/>
  <c r="M11" i="72"/>
  <c r="M26" i="72"/>
  <c r="M17" i="72"/>
  <c r="M23" i="72"/>
  <c r="M32" i="72"/>
  <c r="M14" i="72"/>
  <c r="C17" i="72"/>
  <c r="C20" i="72"/>
  <c r="M8" i="72" l="1"/>
  <c r="C8" i="72"/>
  <c r="D25" i="72" s="1"/>
  <c r="D28" i="72"/>
  <c r="D12" i="72"/>
  <c r="D26" i="72"/>
  <c r="D10" i="72"/>
  <c r="D18" i="72"/>
  <c r="D24" i="72"/>
  <c r="D9" i="72"/>
  <c r="D31" i="72"/>
  <c r="D19" i="72"/>
  <c r="D17" i="72"/>
  <c r="D14" i="72"/>
  <c r="D11" i="72"/>
  <c r="D30" i="72"/>
  <c r="D22" i="72"/>
  <c r="D15" i="72"/>
  <c r="D16" i="72"/>
  <c r="F32" i="71"/>
  <c r="F31" i="71"/>
  <c r="F30" i="71"/>
  <c r="F29" i="71"/>
  <c r="F28" i="71"/>
  <c r="F27" i="71"/>
  <c r="F26" i="71"/>
  <c r="F25" i="71"/>
  <c r="F24" i="71"/>
  <c r="F23" i="71"/>
  <c r="F22" i="71"/>
  <c r="F21" i="71"/>
  <c r="F20" i="71"/>
  <c r="F19" i="71"/>
  <c r="F18" i="71"/>
  <c r="F17" i="71"/>
  <c r="F16" i="71"/>
  <c r="F15" i="71"/>
  <c r="F14" i="71"/>
  <c r="F13" i="71"/>
  <c r="F12" i="71"/>
  <c r="F11" i="71"/>
  <c r="F10" i="71"/>
  <c r="F9" i="71"/>
  <c r="F9" i="70"/>
  <c r="F32" i="70"/>
  <c r="F31" i="70"/>
  <c r="F30" i="70"/>
  <c r="F29" i="70"/>
  <c r="F28" i="70"/>
  <c r="F27" i="70"/>
  <c r="F26" i="70"/>
  <c r="F25" i="70"/>
  <c r="F24" i="70"/>
  <c r="F23" i="70"/>
  <c r="F22" i="70"/>
  <c r="F21" i="70"/>
  <c r="F20" i="70"/>
  <c r="F19" i="70"/>
  <c r="F18" i="70"/>
  <c r="F17" i="70"/>
  <c r="F16" i="70"/>
  <c r="F15" i="70"/>
  <c r="F14" i="70"/>
  <c r="F13" i="70"/>
  <c r="F12" i="70"/>
  <c r="F11" i="70"/>
  <c r="F10" i="70"/>
  <c r="F17" i="69"/>
  <c r="L10" i="71"/>
  <c r="L11" i="71"/>
  <c r="L12" i="71"/>
  <c r="L13" i="71"/>
  <c r="L14" i="71"/>
  <c r="L15" i="71"/>
  <c r="C15" i="71" s="1"/>
  <c r="L16" i="71"/>
  <c r="L17" i="71"/>
  <c r="L18" i="71"/>
  <c r="L19" i="71"/>
  <c r="L20" i="71"/>
  <c r="L21" i="71"/>
  <c r="L22" i="71"/>
  <c r="L23" i="71"/>
  <c r="L24" i="71"/>
  <c r="L25" i="71"/>
  <c r="L26" i="71"/>
  <c r="L27" i="71"/>
  <c r="L28" i="71"/>
  <c r="L29" i="71"/>
  <c r="L30" i="71"/>
  <c r="L31" i="71"/>
  <c r="L32" i="71"/>
  <c r="P8" i="71"/>
  <c r="L9" i="71"/>
  <c r="C29" i="71"/>
  <c r="M26" i="71"/>
  <c r="C25" i="71"/>
  <c r="C23" i="71"/>
  <c r="M18" i="71"/>
  <c r="C17" i="71"/>
  <c r="M16" i="71"/>
  <c r="C13" i="71"/>
  <c r="M12" i="71"/>
  <c r="C11" i="71"/>
  <c r="C9" i="71" l="1"/>
  <c r="N9" i="71"/>
  <c r="N9" i="72"/>
  <c r="C21" i="71"/>
  <c r="N21" i="71"/>
  <c r="N20" i="74"/>
  <c r="N21" i="72"/>
  <c r="M32" i="71"/>
  <c r="N31" i="74"/>
  <c r="N32" i="72"/>
  <c r="M20" i="71"/>
  <c r="N19" i="74"/>
  <c r="N20" i="72"/>
  <c r="N10" i="72"/>
  <c r="M30" i="71"/>
  <c r="N29" i="74"/>
  <c r="N30" i="72"/>
  <c r="N18" i="71"/>
  <c r="N17" i="74"/>
  <c r="N18" i="72"/>
  <c r="N28" i="74"/>
  <c r="N29" i="72"/>
  <c r="N17" i="71"/>
  <c r="N17" i="72"/>
  <c r="N27" i="74"/>
  <c r="N28" i="72"/>
  <c r="N16" i="72"/>
  <c r="M22" i="71"/>
  <c r="N21" i="74"/>
  <c r="N22" i="72"/>
  <c r="C31" i="71"/>
  <c r="N30" i="74"/>
  <c r="N31" i="72"/>
  <c r="N15" i="72"/>
  <c r="N25" i="74"/>
  <c r="N26" i="72"/>
  <c r="N14" i="71"/>
  <c r="N14" i="72"/>
  <c r="C19" i="71"/>
  <c r="N18" i="74"/>
  <c r="N19" i="72"/>
  <c r="C27" i="71"/>
  <c r="N26" i="74"/>
  <c r="N27" i="72"/>
  <c r="N25" i="71"/>
  <c r="N24" i="74"/>
  <c r="N25" i="72"/>
  <c r="N13" i="72"/>
  <c r="N23" i="74"/>
  <c r="N24" i="72"/>
  <c r="N12" i="72"/>
  <c r="D32" i="72"/>
  <c r="D29" i="72"/>
  <c r="N23" i="71"/>
  <c r="N22" i="74"/>
  <c r="N23" i="72"/>
  <c r="N11" i="72"/>
  <c r="D20" i="72"/>
  <c r="D27" i="72"/>
  <c r="D13" i="72"/>
  <c r="D8" i="72" s="1"/>
  <c r="D21" i="72"/>
  <c r="D23" i="72"/>
  <c r="C12" i="71"/>
  <c r="C14" i="71"/>
  <c r="C16" i="71"/>
  <c r="M27" i="71"/>
  <c r="C26" i="71"/>
  <c r="C22" i="71"/>
  <c r="C32" i="71"/>
  <c r="C18" i="71"/>
  <c r="M13" i="71"/>
  <c r="M17" i="71"/>
  <c r="C24" i="71"/>
  <c r="C28" i="71"/>
  <c r="M29" i="71"/>
  <c r="M19" i="71"/>
  <c r="M21" i="71"/>
  <c r="M11" i="71"/>
  <c r="M9" i="71"/>
  <c r="M23" i="71"/>
  <c r="C30" i="71"/>
  <c r="M31" i="71"/>
  <c r="M25" i="71"/>
  <c r="M15" i="71"/>
  <c r="C20" i="71"/>
  <c r="C10" i="71"/>
  <c r="M10" i="71"/>
  <c r="M24" i="71"/>
  <c r="M14" i="71"/>
  <c r="M28" i="71"/>
  <c r="L32" i="70"/>
  <c r="C32" i="70" s="1"/>
  <c r="L31" i="70"/>
  <c r="C31" i="70" s="1"/>
  <c r="L30" i="70"/>
  <c r="N30" i="71" s="1"/>
  <c r="L29" i="70"/>
  <c r="L28" i="70"/>
  <c r="L27" i="70"/>
  <c r="L26" i="70"/>
  <c r="M26" i="70" s="1"/>
  <c r="L25" i="70"/>
  <c r="L24" i="70"/>
  <c r="L23" i="70"/>
  <c r="M23" i="70" s="1"/>
  <c r="L22" i="70"/>
  <c r="C22" i="70" s="1"/>
  <c r="L21" i="70"/>
  <c r="L20" i="70"/>
  <c r="C20" i="70" s="1"/>
  <c r="L19" i="70"/>
  <c r="C19" i="70" s="1"/>
  <c r="L18" i="70"/>
  <c r="L17" i="70"/>
  <c r="L16" i="70"/>
  <c r="M16" i="70" s="1"/>
  <c r="L15" i="70"/>
  <c r="L14" i="70"/>
  <c r="C14" i="70" s="1"/>
  <c r="L13" i="70"/>
  <c r="C13" i="70" s="1"/>
  <c r="L12" i="70"/>
  <c r="L11" i="70"/>
  <c r="C11" i="70" s="1"/>
  <c r="L10" i="70"/>
  <c r="C10" i="70" s="1"/>
  <c r="L9" i="70"/>
  <c r="M9" i="70" s="1"/>
  <c r="M30" i="70"/>
  <c r="M29" i="70"/>
  <c r="M27" i="70"/>
  <c r="M25" i="70"/>
  <c r="M11" i="70"/>
  <c r="C29" i="70"/>
  <c r="C28" i="70"/>
  <c r="C25" i="70"/>
  <c r="C21" i="70"/>
  <c r="C18" i="70"/>
  <c r="N22" i="71" l="1"/>
  <c r="M22" i="70"/>
  <c r="M19" i="70"/>
  <c r="N26" i="71"/>
  <c r="N16" i="71"/>
  <c r="N32" i="71"/>
  <c r="C12" i="70"/>
  <c r="N28" i="70"/>
  <c r="M28" i="70"/>
  <c r="N27" i="71"/>
  <c r="N15" i="71"/>
  <c r="M32" i="70"/>
  <c r="C24" i="70"/>
  <c r="N30" i="70"/>
  <c r="N12" i="71"/>
  <c r="N28" i="71"/>
  <c r="N31" i="71"/>
  <c r="N10" i="71"/>
  <c r="N24" i="71"/>
  <c r="N19" i="71"/>
  <c r="M31" i="70"/>
  <c r="N11" i="71"/>
  <c r="N13" i="71"/>
  <c r="N29" i="71"/>
  <c r="N20" i="71"/>
  <c r="C16" i="70"/>
  <c r="C17" i="70"/>
  <c r="M18" i="70"/>
  <c r="M12" i="70"/>
  <c r="C27" i="70"/>
  <c r="M15" i="70"/>
  <c r="M17" i="70"/>
  <c r="M20" i="70"/>
  <c r="C15" i="70"/>
  <c r="C30" i="70"/>
  <c r="M21" i="70"/>
  <c r="M24" i="70"/>
  <c r="C9" i="70"/>
  <c r="M14" i="70"/>
  <c r="N23" i="70"/>
  <c r="N22" i="70"/>
  <c r="N10" i="70"/>
  <c r="N9" i="70"/>
  <c r="N32" i="70"/>
  <c r="C8" i="71"/>
  <c r="D16" i="71" s="1"/>
  <c r="C26" i="70"/>
  <c r="M10" i="70"/>
  <c r="C23" i="70"/>
  <c r="M13" i="70"/>
  <c r="C31" i="69"/>
  <c r="C25" i="69"/>
  <c r="C21" i="69"/>
  <c r="L32" i="69"/>
  <c r="L31" i="69"/>
  <c r="L30" i="69"/>
  <c r="L29" i="69"/>
  <c r="L28" i="69"/>
  <c r="L27" i="69"/>
  <c r="L26" i="69"/>
  <c r="L25" i="69"/>
  <c r="L24" i="69"/>
  <c r="N24" i="70" s="1"/>
  <c r="L23" i="69"/>
  <c r="L22" i="69"/>
  <c r="L21" i="69"/>
  <c r="N21" i="70" s="1"/>
  <c r="L20" i="69"/>
  <c r="L19" i="69"/>
  <c r="L18" i="69"/>
  <c r="N18" i="70" s="1"/>
  <c r="L17" i="69"/>
  <c r="L16" i="69"/>
  <c r="N16" i="70" s="1"/>
  <c r="L15" i="69"/>
  <c r="L14" i="69"/>
  <c r="N14" i="70" s="1"/>
  <c r="L13" i="69"/>
  <c r="L12" i="69"/>
  <c r="L11" i="69"/>
  <c r="N11" i="70" s="1"/>
  <c r="L10" i="69"/>
  <c r="L9" i="69"/>
  <c r="K32" i="69"/>
  <c r="I32" i="69"/>
  <c r="F32" i="69"/>
  <c r="K31" i="69"/>
  <c r="I31" i="69"/>
  <c r="F31" i="69"/>
  <c r="K30" i="69"/>
  <c r="I30" i="69"/>
  <c r="F30" i="69"/>
  <c r="K29" i="69"/>
  <c r="I29" i="69"/>
  <c r="F29" i="69"/>
  <c r="K28" i="69"/>
  <c r="I28" i="69"/>
  <c r="F28" i="69"/>
  <c r="K27" i="69"/>
  <c r="I27" i="69"/>
  <c r="F27" i="69"/>
  <c r="K26" i="69"/>
  <c r="I26" i="69"/>
  <c r="F26" i="69"/>
  <c r="K25" i="69"/>
  <c r="I25" i="69"/>
  <c r="F25" i="69"/>
  <c r="K24" i="69"/>
  <c r="I24" i="69"/>
  <c r="F24" i="69"/>
  <c r="K23" i="69"/>
  <c r="I23" i="69"/>
  <c r="F23" i="69"/>
  <c r="K22" i="69"/>
  <c r="I22" i="69"/>
  <c r="F22" i="69"/>
  <c r="K21" i="69"/>
  <c r="I21" i="69"/>
  <c r="F21" i="69"/>
  <c r="K20" i="69"/>
  <c r="I20" i="69"/>
  <c r="F20" i="69"/>
  <c r="K19" i="69"/>
  <c r="I19" i="69"/>
  <c r="F19" i="69"/>
  <c r="K18" i="69"/>
  <c r="I18" i="69"/>
  <c r="F18" i="69"/>
  <c r="K17" i="69"/>
  <c r="I17" i="69"/>
  <c r="K16" i="69"/>
  <c r="I16" i="69"/>
  <c r="F16" i="69"/>
  <c r="K15" i="69"/>
  <c r="I15" i="69"/>
  <c r="F15" i="69"/>
  <c r="K14" i="69"/>
  <c r="I14" i="69"/>
  <c r="F14" i="69"/>
  <c r="K13" i="69"/>
  <c r="I13" i="69"/>
  <c r="F13" i="69"/>
  <c r="K12" i="69"/>
  <c r="I12" i="69"/>
  <c r="F12" i="69"/>
  <c r="K11" i="69"/>
  <c r="I11" i="69"/>
  <c r="F11" i="69"/>
  <c r="K10" i="69"/>
  <c r="I10" i="69"/>
  <c r="F10" i="69"/>
  <c r="K9" i="69"/>
  <c r="I9" i="69"/>
  <c r="F9" i="69"/>
  <c r="C24" i="69" l="1"/>
  <c r="C26" i="69"/>
  <c r="N12" i="70"/>
  <c r="C15" i="69"/>
  <c r="C27" i="69"/>
  <c r="C17" i="69"/>
  <c r="C29" i="69"/>
  <c r="N13" i="70"/>
  <c r="C18" i="69"/>
  <c r="C30" i="69"/>
  <c r="N27" i="70"/>
  <c r="N26" i="70"/>
  <c r="N15" i="70"/>
  <c r="C14" i="69"/>
  <c r="C20" i="69"/>
  <c r="C32" i="69"/>
  <c r="N29" i="70"/>
  <c r="N25" i="70"/>
  <c r="C9" i="69"/>
  <c r="L8" i="69"/>
  <c r="C12" i="69"/>
  <c r="C13" i="69"/>
  <c r="N20" i="70"/>
  <c r="N31" i="70"/>
  <c r="N17" i="70"/>
  <c r="C16" i="69"/>
  <c r="C11" i="69"/>
  <c r="C23" i="69"/>
  <c r="C19" i="69"/>
  <c r="N19" i="70"/>
  <c r="C8" i="70"/>
  <c r="D28" i="70" s="1"/>
  <c r="D22" i="71"/>
  <c r="D29" i="71"/>
  <c r="D25" i="71"/>
  <c r="D20" i="71"/>
  <c r="D30" i="71"/>
  <c r="D11" i="71"/>
  <c r="D9" i="71"/>
  <c r="D24" i="71"/>
  <c r="D26" i="71"/>
  <c r="D27" i="71"/>
  <c r="D31" i="71"/>
  <c r="D23" i="71"/>
  <c r="D10" i="71"/>
  <c r="D14" i="71"/>
  <c r="D12" i="71"/>
  <c r="D18" i="71"/>
  <c r="D13" i="71"/>
  <c r="D17" i="71"/>
  <c r="D15" i="71"/>
  <c r="D21" i="71"/>
  <c r="D28" i="71"/>
  <c r="D32" i="71"/>
  <c r="D19" i="71"/>
  <c r="D17" i="70"/>
  <c r="D19" i="70"/>
  <c r="D18" i="70"/>
  <c r="D31" i="70"/>
  <c r="D21" i="70"/>
  <c r="D16" i="70"/>
  <c r="D24" i="70"/>
  <c r="D20" i="70"/>
  <c r="D29" i="70"/>
  <c r="D32" i="70"/>
  <c r="C28" i="69"/>
  <c r="I8" i="69"/>
  <c r="F8" i="69"/>
  <c r="K8" i="69"/>
  <c r="C10" i="69"/>
  <c r="C8" i="69" s="1"/>
  <c r="C22" i="69"/>
  <c r="D22" i="69" l="1"/>
  <c r="D26" i="70"/>
  <c r="D25" i="70"/>
  <c r="D15" i="70"/>
  <c r="D22" i="70"/>
  <c r="N8" i="70"/>
  <c r="D12" i="70"/>
  <c r="D13" i="70"/>
  <c r="D9" i="70"/>
  <c r="D10" i="70"/>
  <c r="D23" i="70"/>
  <c r="D14" i="70"/>
  <c r="D11" i="70"/>
  <c r="D30" i="70"/>
  <c r="D27" i="70"/>
  <c r="D8" i="71"/>
  <c r="D12" i="69"/>
  <c r="D18" i="69"/>
  <c r="D24" i="69"/>
  <c r="D30" i="69"/>
  <c r="D25" i="69"/>
  <c r="D26" i="69"/>
  <c r="D13" i="69"/>
  <c r="D15" i="69"/>
  <c r="D17" i="69"/>
  <c r="D27" i="69"/>
  <c r="D19" i="69"/>
  <c r="D31" i="69"/>
  <c r="D14" i="69"/>
  <c r="D32" i="69"/>
  <c r="D11" i="69"/>
  <c r="D9" i="69"/>
  <c r="D23" i="69"/>
  <c r="D20" i="69"/>
  <c r="D29" i="69"/>
  <c r="D21" i="69"/>
  <c r="D16" i="69"/>
  <c r="D10" i="69"/>
  <c r="D28" i="69"/>
  <c r="D8" i="70" l="1"/>
  <c r="D8" i="69"/>
  <c r="L9" i="67"/>
  <c r="L10" i="67"/>
  <c r="L11" i="67"/>
  <c r="L12" i="67"/>
  <c r="L13" i="67"/>
  <c r="L14" i="67"/>
  <c r="L15" i="67"/>
  <c r="L16" i="67"/>
  <c r="L17" i="67"/>
  <c r="L18" i="67"/>
  <c r="L19" i="67"/>
  <c r="L20" i="67"/>
  <c r="L21" i="67"/>
  <c r="L22" i="67"/>
  <c r="L23" i="67"/>
  <c r="L24" i="67"/>
  <c r="L25" i="67"/>
  <c r="L26" i="67"/>
  <c r="L27" i="67"/>
  <c r="L28" i="67"/>
  <c r="L29" i="67"/>
  <c r="L30" i="67"/>
  <c r="L31" i="67"/>
  <c r="L32" i="67"/>
  <c r="C22" i="67"/>
  <c r="C13" i="67"/>
  <c r="C12" i="67"/>
  <c r="C10" i="67"/>
  <c r="N27" i="69" l="1"/>
  <c r="N30" i="69"/>
  <c r="N29" i="69"/>
  <c r="C14" i="67"/>
  <c r="N14" i="69"/>
  <c r="N31" i="69"/>
  <c r="N17" i="69"/>
  <c r="N25" i="69"/>
  <c r="N13" i="69"/>
  <c r="N19" i="69"/>
  <c r="C28" i="67"/>
  <c r="N28" i="69"/>
  <c r="N24" i="69"/>
  <c r="N12" i="69"/>
  <c r="N15" i="69"/>
  <c r="C18" i="67"/>
  <c r="N18" i="69"/>
  <c r="N26" i="69"/>
  <c r="N23" i="69"/>
  <c r="N11" i="69"/>
  <c r="N22" i="69"/>
  <c r="N10" i="69"/>
  <c r="N21" i="69"/>
  <c r="L8" i="67"/>
  <c r="N9" i="69"/>
  <c r="N16" i="69"/>
  <c r="N32" i="69"/>
  <c r="N20" i="69"/>
  <c r="C16" i="67"/>
  <c r="C24" i="67"/>
  <c r="C23" i="67"/>
  <c r="C20" i="67"/>
  <c r="C30" i="67"/>
  <c r="C25" i="67"/>
  <c r="C15" i="67"/>
  <c r="C19" i="67"/>
  <c r="C26" i="67"/>
  <c r="C31" i="67"/>
  <c r="C9" i="67"/>
  <c r="C21" i="67"/>
  <c r="C32" i="67"/>
  <c r="C29" i="67"/>
  <c r="C11" i="67"/>
  <c r="C17" i="67"/>
  <c r="C27" i="67"/>
  <c r="G23" i="66"/>
  <c r="N8" i="67" l="1"/>
  <c r="N8" i="69"/>
  <c r="M10" i="67"/>
  <c r="M11" i="67"/>
  <c r="M13" i="67"/>
  <c r="M31" i="67"/>
  <c r="M24" i="67"/>
  <c r="M26" i="67"/>
  <c r="M22" i="67"/>
  <c r="M21" i="67"/>
  <c r="M32" i="67"/>
  <c r="M15" i="67"/>
  <c r="M19" i="67"/>
  <c r="M27" i="67"/>
  <c r="M20" i="67"/>
  <c r="M14" i="67"/>
  <c r="M30" i="67"/>
  <c r="M28" i="67"/>
  <c r="M18" i="67"/>
  <c r="M9" i="67"/>
  <c r="M8" i="67" s="1"/>
  <c r="M16" i="67"/>
  <c r="M25" i="67"/>
  <c r="M29" i="67"/>
  <c r="M23" i="67"/>
  <c r="M12" i="67"/>
  <c r="M17" i="67"/>
  <c r="C8" i="67"/>
  <c r="N26" i="66"/>
  <c r="N13" i="66"/>
  <c r="N15" i="66"/>
  <c r="N8" i="66"/>
  <c r="M10" i="66"/>
  <c r="M27" i="66"/>
  <c r="M29" i="66"/>
  <c r="M30" i="66"/>
  <c r="L10" i="66"/>
  <c r="L11" i="66"/>
  <c r="L12" i="66"/>
  <c r="N12" i="67" s="1"/>
  <c r="L13" i="66"/>
  <c r="L14" i="66"/>
  <c r="L15" i="66"/>
  <c r="N15" i="67" s="1"/>
  <c r="L16" i="66"/>
  <c r="L17" i="66"/>
  <c r="L18" i="66"/>
  <c r="L19" i="66"/>
  <c r="L20" i="66"/>
  <c r="N20" i="66" s="1"/>
  <c r="L21" i="66"/>
  <c r="N21" i="67" s="1"/>
  <c r="L22" i="66"/>
  <c r="L23" i="66"/>
  <c r="L24" i="66"/>
  <c r="N24" i="67" s="1"/>
  <c r="L25" i="66"/>
  <c r="L26" i="66"/>
  <c r="L27" i="66"/>
  <c r="L28" i="66"/>
  <c r="L29" i="66"/>
  <c r="L30" i="66"/>
  <c r="L31" i="66"/>
  <c r="L32" i="66"/>
  <c r="L9" i="66"/>
  <c r="N9" i="66" s="1"/>
  <c r="M9" i="62"/>
  <c r="N10" i="66" l="1"/>
  <c r="N10" i="67"/>
  <c r="M20" i="66"/>
  <c r="N20" i="67"/>
  <c r="N19" i="66"/>
  <c r="N19" i="67"/>
  <c r="N30" i="66"/>
  <c r="N30" i="67"/>
  <c r="N18" i="66"/>
  <c r="N18" i="67"/>
  <c r="M24" i="66"/>
  <c r="N12" i="66"/>
  <c r="M32" i="66"/>
  <c r="N32" i="67"/>
  <c r="N16" i="66"/>
  <c r="N16" i="67"/>
  <c r="M21" i="66"/>
  <c r="N24" i="66"/>
  <c r="N11" i="66"/>
  <c r="N11" i="67"/>
  <c r="N29" i="66"/>
  <c r="N29" i="67"/>
  <c r="N22" i="66"/>
  <c r="N22" i="67"/>
  <c r="N31" i="66"/>
  <c r="N31" i="67"/>
  <c r="N17" i="66"/>
  <c r="N17" i="67"/>
  <c r="M22" i="66"/>
  <c r="N28" i="66"/>
  <c r="N28" i="67"/>
  <c r="N27" i="66"/>
  <c r="N27" i="67"/>
  <c r="M18" i="66"/>
  <c r="M26" i="66"/>
  <c r="N26" i="67"/>
  <c r="N14" i="66"/>
  <c r="N14" i="67"/>
  <c r="M17" i="66"/>
  <c r="N25" i="66"/>
  <c r="N25" i="67"/>
  <c r="M13" i="66"/>
  <c r="N13" i="67"/>
  <c r="M15" i="66"/>
  <c r="M23" i="66"/>
  <c r="N23" i="67"/>
  <c r="M9" i="66"/>
  <c r="N9" i="67"/>
  <c r="M12" i="66"/>
  <c r="M9" i="69"/>
  <c r="M29" i="69"/>
  <c r="M21" i="69"/>
  <c r="M17" i="69"/>
  <c r="M24" i="69"/>
  <c r="M30" i="69"/>
  <c r="M25" i="69"/>
  <c r="M32" i="69"/>
  <c r="M20" i="69"/>
  <c r="M11" i="69"/>
  <c r="M15" i="69"/>
  <c r="M23" i="69"/>
  <c r="M28" i="69"/>
  <c r="M19" i="69"/>
  <c r="M22" i="69"/>
  <c r="M31" i="69"/>
  <c r="M10" i="69"/>
  <c r="M18" i="69"/>
  <c r="M13" i="69"/>
  <c r="M12" i="69"/>
  <c r="M14" i="69"/>
  <c r="M26" i="69"/>
  <c r="M16" i="69"/>
  <c r="M27" i="69"/>
  <c r="M31" i="66"/>
  <c r="M19" i="66"/>
  <c r="M28" i="66"/>
  <c r="M16" i="66"/>
  <c r="N32" i="66"/>
  <c r="M14" i="66"/>
  <c r="M25" i="66"/>
  <c r="M11" i="66"/>
  <c r="D27" i="67"/>
  <c r="D20" i="67"/>
  <c r="D14" i="67"/>
  <c r="D18" i="67"/>
  <c r="D13" i="67"/>
  <c r="D30" i="67"/>
  <c r="D16" i="67"/>
  <c r="D19" i="67"/>
  <c r="D28" i="67"/>
  <c r="D10" i="67"/>
  <c r="D25" i="67"/>
  <c r="D26" i="67"/>
  <c r="D23" i="67"/>
  <c r="D9" i="67"/>
  <c r="D21" i="67"/>
  <c r="D15" i="67"/>
  <c r="D24" i="67"/>
  <c r="D12" i="67"/>
  <c r="D32" i="67"/>
  <c r="D22" i="67"/>
  <c r="D31" i="67"/>
  <c r="D29" i="67"/>
  <c r="D17" i="67"/>
  <c r="D11" i="67"/>
  <c r="C32" i="66"/>
  <c r="C31" i="66"/>
  <c r="C30" i="66"/>
  <c r="C29" i="66"/>
  <c r="C28" i="66"/>
  <c r="C27" i="66"/>
  <c r="C26" i="66"/>
  <c r="C25" i="66"/>
  <c r="C24" i="66"/>
  <c r="C22" i="66"/>
  <c r="C23" i="66"/>
  <c r="C21" i="66"/>
  <c r="C20" i="66"/>
  <c r="C19" i="66"/>
  <c r="C18" i="66"/>
  <c r="C17" i="66"/>
  <c r="C16" i="66"/>
  <c r="C15" i="66"/>
  <c r="C14" i="66"/>
  <c r="C13" i="66"/>
  <c r="C12" i="66"/>
  <c r="C11" i="66"/>
  <c r="C10" i="66"/>
  <c r="C9" i="66"/>
  <c r="K32" i="66"/>
  <c r="I32" i="66"/>
  <c r="G32" i="66"/>
  <c r="F32" i="66"/>
  <c r="K31" i="66"/>
  <c r="I31" i="66"/>
  <c r="G31" i="66"/>
  <c r="F31" i="66"/>
  <c r="K30" i="66"/>
  <c r="I30" i="66"/>
  <c r="G30" i="66"/>
  <c r="F30" i="66"/>
  <c r="K29" i="66"/>
  <c r="I29" i="66"/>
  <c r="G29" i="66"/>
  <c r="F29" i="66"/>
  <c r="K28" i="66"/>
  <c r="I28" i="66"/>
  <c r="G28" i="66"/>
  <c r="F28" i="66"/>
  <c r="K27" i="66"/>
  <c r="I27" i="66"/>
  <c r="G27" i="66"/>
  <c r="F27" i="66"/>
  <c r="K26" i="66"/>
  <c r="I26" i="66"/>
  <c r="G26" i="66"/>
  <c r="F26" i="66"/>
  <c r="K25" i="66"/>
  <c r="I25" i="66"/>
  <c r="G25" i="66"/>
  <c r="F25" i="66"/>
  <c r="K24" i="66"/>
  <c r="I24" i="66"/>
  <c r="G24" i="66"/>
  <c r="F24" i="66"/>
  <c r="K23" i="66"/>
  <c r="I23" i="66"/>
  <c r="F23" i="66"/>
  <c r="K22" i="66"/>
  <c r="I22" i="66"/>
  <c r="G22" i="66"/>
  <c r="F22" i="66"/>
  <c r="K21" i="66"/>
  <c r="I21" i="66"/>
  <c r="G21" i="66"/>
  <c r="F21" i="66"/>
  <c r="K20" i="66"/>
  <c r="I20" i="66"/>
  <c r="G20" i="66"/>
  <c r="F20" i="66"/>
  <c r="K19" i="66"/>
  <c r="I19" i="66"/>
  <c r="G19" i="66"/>
  <c r="F19" i="66"/>
  <c r="K18" i="66"/>
  <c r="I18" i="66"/>
  <c r="G18" i="66"/>
  <c r="F18" i="66"/>
  <c r="K17" i="66"/>
  <c r="I17" i="66"/>
  <c r="G17" i="66"/>
  <c r="F17" i="66"/>
  <c r="K16" i="66"/>
  <c r="I16" i="66"/>
  <c r="G16" i="66"/>
  <c r="F16" i="66"/>
  <c r="K15" i="66"/>
  <c r="I15" i="66"/>
  <c r="G15" i="66"/>
  <c r="F15" i="66"/>
  <c r="K14" i="66"/>
  <c r="I14" i="66"/>
  <c r="G14" i="66"/>
  <c r="F14" i="66"/>
  <c r="K13" i="66"/>
  <c r="I13" i="66"/>
  <c r="G13" i="66"/>
  <c r="F13" i="66"/>
  <c r="K12" i="66"/>
  <c r="I12" i="66"/>
  <c r="G12" i="66"/>
  <c r="F12" i="66"/>
  <c r="K11" i="66"/>
  <c r="I11" i="66"/>
  <c r="G11" i="66"/>
  <c r="F11" i="66"/>
  <c r="K10" i="66"/>
  <c r="I10" i="66"/>
  <c r="G10" i="66"/>
  <c r="F10" i="66"/>
  <c r="K9" i="66"/>
  <c r="I9" i="66"/>
  <c r="G9" i="66"/>
  <c r="F9" i="66"/>
  <c r="D8" i="67" l="1"/>
  <c r="M8" i="66"/>
  <c r="M8" i="69"/>
  <c r="C8" i="66"/>
  <c r="F8" i="66"/>
  <c r="R8" i="66"/>
  <c r="G8" i="66"/>
  <c r="I8" i="66"/>
  <c r="K8" i="66"/>
  <c r="R21" i="62"/>
  <c r="R23" i="62"/>
  <c r="R24" i="62"/>
  <c r="R25" i="62"/>
  <c r="R26" i="62"/>
  <c r="R27" i="62"/>
  <c r="R28" i="62"/>
  <c r="R29" i="62"/>
  <c r="R30" i="62"/>
  <c r="R31" i="62"/>
  <c r="R22" i="62"/>
  <c r="R20" i="62"/>
  <c r="R10" i="62"/>
  <c r="R11" i="62"/>
  <c r="R12" i="62"/>
  <c r="R13" i="62"/>
  <c r="R14" i="62"/>
  <c r="R15" i="62"/>
  <c r="R16" i="62"/>
  <c r="R17" i="62"/>
  <c r="R18" i="62"/>
  <c r="R19" i="62"/>
  <c r="R9" i="62"/>
  <c r="R8" i="62"/>
  <c r="D18" i="66" l="1"/>
  <c r="D32" i="66"/>
  <c r="D13" i="66"/>
  <c r="D11" i="66"/>
  <c r="D21" i="66"/>
  <c r="D9" i="66"/>
  <c r="D14" i="66"/>
  <c r="D19" i="66"/>
  <c r="D20" i="66"/>
  <c r="D24" i="66"/>
  <c r="D22" i="66"/>
  <c r="D31" i="66"/>
  <c r="D30" i="66"/>
  <c r="D16" i="66"/>
  <c r="D28" i="66"/>
  <c r="D17" i="66"/>
  <c r="D15" i="66"/>
  <c r="D29" i="66"/>
  <c r="D12" i="66"/>
  <c r="D27" i="66"/>
  <c r="D23" i="66"/>
  <c r="D26" i="66"/>
  <c r="D10" i="66"/>
  <c r="D25" i="66"/>
  <c r="C10" i="62"/>
  <c r="C11" i="62"/>
  <c r="C12" i="62"/>
  <c r="C13" i="62"/>
  <c r="C14" i="62"/>
  <c r="C15" i="62"/>
  <c r="C16" i="62"/>
  <c r="C17" i="62"/>
  <c r="C18" i="62"/>
  <c r="C19" i="62"/>
  <c r="C20" i="62"/>
  <c r="C22" i="62"/>
  <c r="C23" i="62"/>
  <c r="C24" i="62"/>
  <c r="C25" i="62"/>
  <c r="C26" i="62"/>
  <c r="C27" i="62"/>
  <c r="C28" i="62"/>
  <c r="C29" i="62"/>
  <c r="C30" i="62"/>
  <c r="C31" i="62"/>
  <c r="C9" i="62"/>
  <c r="L21" i="62"/>
  <c r="N21" i="62" l="1"/>
  <c r="N21" i="66"/>
  <c r="M21" i="62"/>
  <c r="C21" i="62"/>
  <c r="D8" i="66"/>
  <c r="C8" i="62"/>
  <c r="D21" i="62" l="1"/>
  <c r="F23" i="62"/>
  <c r="F11" i="62"/>
  <c r="F22" i="62"/>
  <c r="F10" i="62"/>
  <c r="F21" i="62"/>
  <c r="F9" i="62"/>
  <c r="F26" i="62"/>
  <c r="F20" i="62"/>
  <c r="F31" i="62"/>
  <c r="F19" i="62"/>
  <c r="F14" i="62"/>
  <c r="F12" i="62"/>
  <c r="F30" i="62"/>
  <c r="F18" i="62"/>
  <c r="F29" i="62"/>
  <c r="F17" i="62"/>
  <c r="F24" i="62"/>
  <c r="F28" i="62"/>
  <c r="F16" i="62"/>
  <c r="F27" i="62"/>
  <c r="F15" i="62"/>
  <c r="F25" i="62"/>
  <c r="F13" i="62"/>
  <c r="D29" i="62"/>
  <c r="M23" i="62"/>
  <c r="M11" i="62"/>
  <c r="M17" i="62"/>
  <c r="M31" i="62"/>
  <c r="M13" i="62"/>
  <c r="M19" i="62"/>
  <c r="M28" i="62"/>
  <c r="R9" i="61"/>
  <c r="R10" i="61"/>
  <c r="R11" i="61"/>
  <c r="R12" i="61"/>
  <c r="R13" i="61"/>
  <c r="R14" i="61"/>
  <c r="R15" i="61"/>
  <c r="R16" i="61"/>
  <c r="R17" i="61"/>
  <c r="R18" i="61"/>
  <c r="R19" i="61"/>
  <c r="R20" i="61"/>
  <c r="R21" i="61"/>
  <c r="R22" i="61"/>
  <c r="R23" i="61"/>
  <c r="R24" i="61"/>
  <c r="R25" i="61"/>
  <c r="R26" i="61"/>
  <c r="R27" i="61"/>
  <c r="R28" i="61"/>
  <c r="R29" i="61"/>
  <c r="R30" i="61"/>
  <c r="R8" i="61"/>
  <c r="N13" i="61"/>
  <c r="N25" i="61"/>
  <c r="N25" i="60"/>
  <c r="L30" i="61"/>
  <c r="N31" i="62" s="1"/>
  <c r="L29" i="61"/>
  <c r="N30" i="62" s="1"/>
  <c r="L28" i="61"/>
  <c r="N29" i="62" s="1"/>
  <c r="L27" i="61"/>
  <c r="N28" i="62" s="1"/>
  <c r="L26" i="61"/>
  <c r="N27" i="62" s="1"/>
  <c r="L25" i="61"/>
  <c r="N26" i="62" s="1"/>
  <c r="L24" i="61"/>
  <c r="N25" i="62" s="1"/>
  <c r="L23" i="61"/>
  <c r="N23" i="61" s="1"/>
  <c r="L22" i="61"/>
  <c r="N22" i="61" s="1"/>
  <c r="L21" i="61"/>
  <c r="N22" i="62" s="1"/>
  <c r="L20" i="61"/>
  <c r="N20" i="62" s="1"/>
  <c r="L19" i="61"/>
  <c r="N19" i="62" s="1"/>
  <c r="L18" i="61"/>
  <c r="N18" i="62" s="1"/>
  <c r="L17" i="61"/>
  <c r="N17" i="62" s="1"/>
  <c r="L16" i="61"/>
  <c r="L15" i="61"/>
  <c r="N15" i="62" s="1"/>
  <c r="L14" i="61"/>
  <c r="N14" i="62" s="1"/>
  <c r="L13" i="61"/>
  <c r="L12" i="61"/>
  <c r="N12" i="62" s="1"/>
  <c r="L11" i="61"/>
  <c r="N11" i="61" s="1"/>
  <c r="L10" i="61"/>
  <c r="N10" i="61" s="1"/>
  <c r="L9" i="61"/>
  <c r="N9" i="62" s="1"/>
  <c r="L11" i="58"/>
  <c r="C9" i="61"/>
  <c r="C12" i="61"/>
  <c r="C14" i="61"/>
  <c r="C15" i="61"/>
  <c r="C25" i="61"/>
  <c r="C26" i="61"/>
  <c r="C27" i="61"/>
  <c r="C21" i="61" l="1"/>
  <c r="C29" i="61"/>
  <c r="C24" i="61"/>
  <c r="C17" i="61"/>
  <c r="N24" i="61"/>
  <c r="N12" i="61"/>
  <c r="C16" i="61"/>
  <c r="N16" i="62"/>
  <c r="L8" i="61"/>
  <c r="M14" i="61" s="1"/>
  <c r="N21" i="61"/>
  <c r="N9" i="61"/>
  <c r="N20" i="61"/>
  <c r="C10" i="61"/>
  <c r="N10" i="62"/>
  <c r="C22" i="61"/>
  <c r="N23" i="62"/>
  <c r="N19" i="61"/>
  <c r="N11" i="62"/>
  <c r="N24" i="62"/>
  <c r="N30" i="61"/>
  <c r="N18" i="61"/>
  <c r="N29" i="61"/>
  <c r="N17" i="61"/>
  <c r="C30" i="61"/>
  <c r="C13" i="61"/>
  <c r="N13" i="62"/>
  <c r="N28" i="61"/>
  <c r="N16" i="61"/>
  <c r="C18" i="61"/>
  <c r="N27" i="61"/>
  <c r="N15" i="61"/>
  <c r="N26" i="61"/>
  <c r="N14" i="61"/>
  <c r="D24" i="62"/>
  <c r="D23" i="62"/>
  <c r="D31" i="62"/>
  <c r="D9" i="62"/>
  <c r="M16" i="62"/>
  <c r="M10" i="62"/>
  <c r="D20" i="62"/>
  <c r="D25" i="62"/>
  <c r="D27" i="62"/>
  <c r="D11" i="62"/>
  <c r="D30" i="62"/>
  <c r="D22" i="62"/>
  <c r="D18" i="62"/>
  <c r="D13" i="62"/>
  <c r="W31" i="62"/>
  <c r="M22" i="62"/>
  <c r="M15" i="62"/>
  <c r="D10" i="62"/>
  <c r="M14" i="62"/>
  <c r="M29" i="62"/>
  <c r="D17" i="62"/>
  <c r="D14" i="62"/>
  <c r="D19" i="62"/>
  <c r="M18" i="62"/>
  <c r="M25" i="62"/>
  <c r="D26" i="62"/>
  <c r="M20" i="62"/>
  <c r="M27" i="62"/>
  <c r="M26" i="62"/>
  <c r="M30" i="62"/>
  <c r="D16" i="62"/>
  <c r="M12" i="62"/>
  <c r="D28" i="62"/>
  <c r="M24" i="62"/>
  <c r="D15" i="62"/>
  <c r="D12" i="62"/>
  <c r="M28" i="61"/>
  <c r="M22" i="61"/>
  <c r="M24" i="61"/>
  <c r="C19" i="61"/>
  <c r="M19" i="61"/>
  <c r="C20" i="61"/>
  <c r="M20" i="61"/>
  <c r="C28" i="61"/>
  <c r="C23" i="61"/>
  <c r="C11" i="61"/>
  <c r="N9" i="60"/>
  <c r="F8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9" i="60"/>
  <c r="K10" i="60"/>
  <c r="K11" i="60"/>
  <c r="K12" i="60"/>
  <c r="K13" i="60"/>
  <c r="K14" i="60"/>
  <c r="K15" i="60"/>
  <c r="K16" i="60"/>
  <c r="K17" i="60"/>
  <c r="K18" i="60"/>
  <c r="K19" i="60"/>
  <c r="K20" i="60"/>
  <c r="K21" i="60"/>
  <c r="K22" i="60"/>
  <c r="K23" i="60"/>
  <c r="K24" i="60"/>
  <c r="K25" i="60"/>
  <c r="K26" i="60"/>
  <c r="K27" i="60"/>
  <c r="K28" i="60"/>
  <c r="K29" i="60"/>
  <c r="K30" i="60"/>
  <c r="K9" i="60"/>
  <c r="M9" i="61" l="1"/>
  <c r="M30" i="61"/>
  <c r="M15" i="61"/>
  <c r="M18" i="61"/>
  <c r="I8" i="60"/>
  <c r="M16" i="61"/>
  <c r="N8" i="62"/>
  <c r="M25" i="61"/>
  <c r="M21" i="61"/>
  <c r="M17" i="61"/>
  <c r="M13" i="61"/>
  <c r="M10" i="61"/>
  <c r="M26" i="61"/>
  <c r="N8" i="61"/>
  <c r="M12" i="61"/>
  <c r="M29" i="61"/>
  <c r="M27" i="61"/>
  <c r="K8" i="60"/>
  <c r="M23" i="61"/>
  <c r="M11" i="61"/>
  <c r="M8" i="62"/>
  <c r="D8" i="62"/>
  <c r="C8" i="61"/>
  <c r="D24" i="61" s="1"/>
  <c r="D30" i="61"/>
  <c r="N8" i="60"/>
  <c r="M9" i="60"/>
  <c r="M10" i="60"/>
  <c r="N10" i="60"/>
  <c r="M11" i="60"/>
  <c r="N11" i="60"/>
  <c r="M12" i="60"/>
  <c r="N12" i="60"/>
  <c r="M13" i="60"/>
  <c r="N13" i="60"/>
  <c r="M14" i="60"/>
  <c r="N14" i="60"/>
  <c r="M15" i="60"/>
  <c r="N15" i="60"/>
  <c r="M16" i="60"/>
  <c r="N16" i="60"/>
  <c r="M17" i="60"/>
  <c r="N17" i="60"/>
  <c r="M18" i="60"/>
  <c r="N18" i="60"/>
  <c r="M19" i="60"/>
  <c r="N19" i="60"/>
  <c r="M20" i="60"/>
  <c r="N20" i="60"/>
  <c r="M21" i="60"/>
  <c r="N21" i="60"/>
  <c r="M22" i="60"/>
  <c r="N22" i="60"/>
  <c r="M23" i="60"/>
  <c r="N23" i="60"/>
  <c r="M24" i="60"/>
  <c r="N24" i="60"/>
  <c r="M25" i="60"/>
  <c r="M26" i="60"/>
  <c r="N26" i="60"/>
  <c r="M27" i="60"/>
  <c r="N27" i="60"/>
  <c r="M28" i="60"/>
  <c r="N28" i="60"/>
  <c r="M29" i="60"/>
  <c r="N29" i="60"/>
  <c r="M30" i="60"/>
  <c r="N30" i="60"/>
  <c r="M8" i="61" l="1"/>
  <c r="D27" i="61"/>
  <c r="D21" i="61"/>
  <c r="D25" i="61"/>
  <c r="D18" i="61"/>
  <c r="D29" i="61"/>
  <c r="D10" i="61"/>
  <c r="D23" i="61"/>
  <c r="D13" i="61"/>
  <c r="D20" i="61"/>
  <c r="D12" i="61"/>
  <c r="D28" i="61"/>
  <c r="D14" i="61"/>
  <c r="D26" i="61"/>
  <c r="D22" i="61"/>
  <c r="W30" i="61"/>
  <c r="D15" i="61"/>
  <c r="D16" i="61"/>
  <c r="D11" i="61"/>
  <c r="D9" i="61"/>
  <c r="D17" i="61"/>
  <c r="D19" i="61"/>
  <c r="M8" i="60"/>
  <c r="C30" i="60"/>
  <c r="C29" i="60"/>
  <c r="C28" i="60"/>
  <c r="C27" i="60"/>
  <c r="C26" i="60"/>
  <c r="C25" i="60"/>
  <c r="C24" i="60"/>
  <c r="C23" i="60"/>
  <c r="C22" i="60"/>
  <c r="C21" i="60"/>
  <c r="C20" i="60"/>
  <c r="C19" i="60"/>
  <c r="C18" i="60"/>
  <c r="C17" i="60"/>
  <c r="C16" i="60"/>
  <c r="C15" i="60"/>
  <c r="C14" i="60"/>
  <c r="C13" i="60"/>
  <c r="C12" i="60"/>
  <c r="C11" i="60"/>
  <c r="C10" i="60"/>
  <c r="C9" i="60"/>
  <c r="D8" i="61" l="1"/>
  <c r="C8" i="60"/>
  <c r="D16" i="60" l="1"/>
  <c r="D29" i="60"/>
  <c r="D10" i="60"/>
  <c r="D12" i="60"/>
  <c r="D23" i="60"/>
  <c r="D9" i="60"/>
  <c r="D24" i="60"/>
  <c r="D20" i="60"/>
  <c r="W30" i="60"/>
  <c r="D15" i="60"/>
  <c r="D14" i="60"/>
  <c r="D27" i="60"/>
  <c r="D13" i="60"/>
  <c r="D18" i="60"/>
  <c r="D17" i="60"/>
  <c r="D28" i="60"/>
  <c r="D22" i="60"/>
  <c r="D19" i="60"/>
  <c r="D26" i="60"/>
  <c r="D25" i="60"/>
  <c r="D30" i="60"/>
  <c r="D11" i="60"/>
  <c r="D21" i="60"/>
  <c r="P8" i="59"/>
  <c r="O8" i="59"/>
  <c r="R18" i="59"/>
  <c r="R10" i="59"/>
  <c r="R11" i="59"/>
  <c r="R12" i="59"/>
  <c r="R13" i="59"/>
  <c r="R14" i="59"/>
  <c r="R15" i="59"/>
  <c r="R16" i="59"/>
  <c r="R17" i="59"/>
  <c r="R19" i="59"/>
  <c r="R20" i="59"/>
  <c r="R21" i="59"/>
  <c r="R22" i="59"/>
  <c r="R23" i="59"/>
  <c r="R24" i="59"/>
  <c r="R25" i="59"/>
  <c r="R26" i="59"/>
  <c r="R27" i="59"/>
  <c r="R28" i="59"/>
  <c r="R29" i="59"/>
  <c r="R30" i="59"/>
  <c r="R8" i="59"/>
  <c r="D8" i="60" l="1"/>
  <c r="C30" i="59"/>
  <c r="C27" i="59"/>
  <c r="C26" i="59"/>
  <c r="C25" i="59"/>
  <c r="C24" i="59"/>
  <c r="C21" i="59"/>
  <c r="C20" i="59"/>
  <c r="C19" i="59"/>
  <c r="C18" i="59"/>
  <c r="C17" i="59"/>
  <c r="C16" i="59"/>
  <c r="C15" i="59"/>
  <c r="C14" i="59"/>
  <c r="C13" i="59"/>
  <c r="C12" i="59"/>
  <c r="C11" i="59"/>
  <c r="C9" i="59"/>
  <c r="L9" i="58"/>
  <c r="L10" i="58"/>
  <c r="N10" i="59" s="1"/>
  <c r="N11" i="59"/>
  <c r="L12" i="58"/>
  <c r="N12" i="59" s="1"/>
  <c r="L13" i="58"/>
  <c r="N13" i="59" s="1"/>
  <c r="L14" i="58"/>
  <c r="N14" i="59" s="1"/>
  <c r="L15" i="58"/>
  <c r="N15" i="59" s="1"/>
  <c r="L16" i="58"/>
  <c r="N16" i="59" s="1"/>
  <c r="L17" i="58"/>
  <c r="N17" i="59" s="1"/>
  <c r="L18" i="58"/>
  <c r="N18" i="59" s="1"/>
  <c r="L19" i="58"/>
  <c r="N19" i="59" s="1"/>
  <c r="L20" i="58"/>
  <c r="N20" i="59" s="1"/>
  <c r="L21" i="58"/>
  <c r="N21" i="59" s="1"/>
  <c r="L22" i="58"/>
  <c r="N22" i="59" s="1"/>
  <c r="L23" i="58"/>
  <c r="N23" i="59" s="1"/>
  <c r="L24" i="58"/>
  <c r="N24" i="59" s="1"/>
  <c r="L25" i="58"/>
  <c r="N25" i="59" s="1"/>
  <c r="L26" i="58"/>
  <c r="N26" i="59" s="1"/>
  <c r="L27" i="58"/>
  <c r="N27" i="59" s="1"/>
  <c r="L28" i="58"/>
  <c r="N28" i="59" s="1"/>
  <c r="L29" i="58"/>
  <c r="N29" i="59" s="1"/>
  <c r="L30" i="58"/>
  <c r="N30" i="59" s="1"/>
  <c r="L8" i="58" l="1"/>
  <c r="N9" i="59"/>
  <c r="M13" i="59"/>
  <c r="M15" i="59"/>
  <c r="M27" i="59"/>
  <c r="M28" i="59"/>
  <c r="C23" i="59"/>
  <c r="C29" i="59"/>
  <c r="C10" i="59"/>
  <c r="C22" i="59"/>
  <c r="C28" i="59"/>
  <c r="M12" i="59"/>
  <c r="M18" i="59"/>
  <c r="M24" i="59"/>
  <c r="M30" i="59"/>
  <c r="M22" i="59"/>
  <c r="E8" i="58"/>
  <c r="G8" i="59" s="1"/>
  <c r="N8" i="59" l="1"/>
  <c r="C8" i="59"/>
  <c r="D13" i="59" s="1"/>
  <c r="D25" i="59"/>
  <c r="D19" i="59"/>
  <c r="D30" i="59"/>
  <c r="D21" i="59"/>
  <c r="D24" i="59"/>
  <c r="D9" i="59"/>
  <c r="D12" i="59"/>
  <c r="D15" i="59"/>
  <c r="D16" i="59"/>
  <c r="D28" i="59"/>
  <c r="D29" i="59"/>
  <c r="M17" i="59"/>
  <c r="M11" i="59"/>
  <c r="M25" i="59"/>
  <c r="M19" i="59"/>
  <c r="M26" i="59"/>
  <c r="M20" i="59"/>
  <c r="M14" i="59"/>
  <c r="M29" i="59"/>
  <c r="M9" i="59"/>
  <c r="D23" i="59"/>
  <c r="M16" i="59"/>
  <c r="D10" i="59"/>
  <c r="M21" i="59"/>
  <c r="M23" i="59"/>
  <c r="M10" i="59"/>
  <c r="R8" i="57"/>
  <c r="R8" i="58"/>
  <c r="R10" i="58"/>
  <c r="R11" i="58"/>
  <c r="R12" i="58"/>
  <c r="R13" i="58"/>
  <c r="R14" i="58"/>
  <c r="R15" i="58"/>
  <c r="R16" i="58"/>
  <c r="R17" i="58"/>
  <c r="R18" i="58"/>
  <c r="R19" i="58"/>
  <c r="R20" i="58"/>
  <c r="R21" i="58"/>
  <c r="R22" i="58"/>
  <c r="R23" i="58"/>
  <c r="R24" i="58"/>
  <c r="R25" i="58"/>
  <c r="R26" i="58"/>
  <c r="R27" i="58"/>
  <c r="R28" i="58"/>
  <c r="R29" i="58"/>
  <c r="R30" i="58"/>
  <c r="R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9" i="58"/>
  <c r="G8" i="58"/>
  <c r="K30" i="58"/>
  <c r="I30" i="58"/>
  <c r="F30" i="58"/>
  <c r="C29" i="58"/>
  <c r="K29" i="58"/>
  <c r="I29" i="58"/>
  <c r="F29" i="58"/>
  <c r="K28" i="58"/>
  <c r="I28" i="58"/>
  <c r="F28" i="58"/>
  <c r="K27" i="58"/>
  <c r="I27" i="58"/>
  <c r="F27" i="58"/>
  <c r="K26" i="58"/>
  <c r="I26" i="58"/>
  <c r="F26" i="58"/>
  <c r="C25" i="58"/>
  <c r="K25" i="58"/>
  <c r="I25" i="58"/>
  <c r="F25" i="58"/>
  <c r="K24" i="58"/>
  <c r="I24" i="58"/>
  <c r="F24" i="58"/>
  <c r="K23" i="58"/>
  <c r="I23" i="58"/>
  <c r="F23" i="58"/>
  <c r="K22" i="58"/>
  <c r="I22" i="58"/>
  <c r="F22" i="58"/>
  <c r="K21" i="58"/>
  <c r="I21" i="58"/>
  <c r="F21" i="58"/>
  <c r="K20" i="58"/>
  <c r="I20" i="58"/>
  <c r="F20" i="58"/>
  <c r="C19" i="58"/>
  <c r="K19" i="58"/>
  <c r="I19" i="58"/>
  <c r="F19" i="58"/>
  <c r="K18" i="58"/>
  <c r="I18" i="58"/>
  <c r="F18" i="58"/>
  <c r="C17" i="58"/>
  <c r="K17" i="58"/>
  <c r="I17" i="58"/>
  <c r="F17" i="58"/>
  <c r="K16" i="58"/>
  <c r="I16" i="58"/>
  <c r="F16" i="58"/>
  <c r="K15" i="58"/>
  <c r="I15" i="58"/>
  <c r="F15" i="58"/>
  <c r="K14" i="58"/>
  <c r="I14" i="58"/>
  <c r="F14" i="58"/>
  <c r="K13" i="58"/>
  <c r="I13" i="58"/>
  <c r="F13" i="58"/>
  <c r="K12" i="58"/>
  <c r="I12" i="58"/>
  <c r="F12" i="58"/>
  <c r="K11" i="58"/>
  <c r="I11" i="58"/>
  <c r="F11" i="58"/>
  <c r="K10" i="58"/>
  <c r="I10" i="58"/>
  <c r="F10" i="58"/>
  <c r="C9" i="58"/>
  <c r="K9" i="58"/>
  <c r="I9" i="58"/>
  <c r="F9" i="58"/>
  <c r="F8" i="58"/>
  <c r="D18" i="59" l="1"/>
  <c r="D22" i="59"/>
  <c r="D27" i="59"/>
  <c r="D17" i="59"/>
  <c r="D20" i="59"/>
  <c r="W30" i="59"/>
  <c r="D26" i="59"/>
  <c r="D11" i="59"/>
  <c r="M8" i="59"/>
  <c r="D14" i="59"/>
  <c r="I8" i="58"/>
  <c r="K8" i="58"/>
  <c r="C15" i="58"/>
  <c r="C23" i="58"/>
  <c r="C13" i="58"/>
  <c r="C21" i="58"/>
  <c r="C11" i="58"/>
  <c r="C27" i="58"/>
  <c r="M18" i="58"/>
  <c r="C10" i="58"/>
  <c r="C12" i="58"/>
  <c r="C14" i="58"/>
  <c r="C16" i="58"/>
  <c r="C18" i="58"/>
  <c r="C20" i="58"/>
  <c r="C22" i="58"/>
  <c r="C24" i="58"/>
  <c r="C26" i="58"/>
  <c r="C28" i="58"/>
  <c r="C30" i="58"/>
  <c r="R10" i="57"/>
  <c r="R11" i="57"/>
  <c r="R12" i="57"/>
  <c r="R13" i="57"/>
  <c r="R14" i="57"/>
  <c r="R15" i="57"/>
  <c r="R16" i="57"/>
  <c r="R17" i="57"/>
  <c r="R18" i="57"/>
  <c r="R19" i="57"/>
  <c r="R20" i="57"/>
  <c r="R21" i="57"/>
  <c r="R22" i="57"/>
  <c r="R23" i="57"/>
  <c r="R24" i="57"/>
  <c r="R25" i="57"/>
  <c r="R26" i="57"/>
  <c r="R27" i="57"/>
  <c r="R28" i="57"/>
  <c r="R29" i="57"/>
  <c r="R30" i="57"/>
  <c r="R9" i="57"/>
  <c r="G10" i="57"/>
  <c r="G11" i="57"/>
  <c r="G12" i="57"/>
  <c r="G13" i="57"/>
  <c r="G14" i="57"/>
  <c r="G15" i="57"/>
  <c r="G16" i="57"/>
  <c r="G17" i="57"/>
  <c r="G18" i="57"/>
  <c r="G19" i="57"/>
  <c r="G20" i="57"/>
  <c r="G21" i="57"/>
  <c r="G22" i="57"/>
  <c r="G23" i="57"/>
  <c r="G24" i="57"/>
  <c r="G25" i="57"/>
  <c r="G26" i="57"/>
  <c r="G27" i="57"/>
  <c r="G28" i="57"/>
  <c r="G29" i="57"/>
  <c r="G30" i="57"/>
  <c r="G9" i="57"/>
  <c r="L30" i="57"/>
  <c r="C30" i="57" s="1"/>
  <c r="K30" i="57"/>
  <c r="I30" i="57"/>
  <c r="F30" i="57"/>
  <c r="L29" i="57"/>
  <c r="N29" i="58" s="1"/>
  <c r="K29" i="57"/>
  <c r="I29" i="57"/>
  <c r="F29" i="57"/>
  <c r="L28" i="57"/>
  <c r="C28" i="57" s="1"/>
  <c r="K28" i="57"/>
  <c r="I28" i="57"/>
  <c r="F28" i="57"/>
  <c r="L27" i="57"/>
  <c r="K27" i="57"/>
  <c r="I27" i="57"/>
  <c r="F27" i="57"/>
  <c r="L26" i="57"/>
  <c r="K26" i="57"/>
  <c r="I26" i="57"/>
  <c r="F26" i="57"/>
  <c r="L25" i="57"/>
  <c r="K25" i="57"/>
  <c r="I25" i="57"/>
  <c r="F25" i="57"/>
  <c r="L24" i="57"/>
  <c r="K24" i="57"/>
  <c r="I24" i="57"/>
  <c r="F24" i="57"/>
  <c r="L23" i="57"/>
  <c r="N23" i="58" s="1"/>
  <c r="K23" i="57"/>
  <c r="I23" i="57"/>
  <c r="F23" i="57"/>
  <c r="L22" i="57"/>
  <c r="N22" i="58" s="1"/>
  <c r="K22" i="57"/>
  <c r="I22" i="57"/>
  <c r="F22" i="57"/>
  <c r="L21" i="57"/>
  <c r="K21" i="57"/>
  <c r="I21" i="57"/>
  <c r="F21" i="57"/>
  <c r="L20" i="57"/>
  <c r="K20" i="57"/>
  <c r="I20" i="57"/>
  <c r="F20" i="57"/>
  <c r="L19" i="57"/>
  <c r="K19" i="57"/>
  <c r="I19" i="57"/>
  <c r="F19" i="57"/>
  <c r="L18" i="57"/>
  <c r="K18" i="57"/>
  <c r="I18" i="57"/>
  <c r="F18" i="57"/>
  <c r="L17" i="57"/>
  <c r="N17" i="58" s="1"/>
  <c r="K17" i="57"/>
  <c r="I17" i="57"/>
  <c r="F17" i="57"/>
  <c r="L16" i="57"/>
  <c r="N16" i="58" s="1"/>
  <c r="K16" i="57"/>
  <c r="I16" i="57"/>
  <c r="F16" i="57"/>
  <c r="L15" i="57"/>
  <c r="K15" i="57"/>
  <c r="I15" i="57"/>
  <c r="F15" i="57"/>
  <c r="L14" i="57"/>
  <c r="N14" i="58" s="1"/>
  <c r="K14" i="57"/>
  <c r="I14" i="57"/>
  <c r="F14" i="57"/>
  <c r="L13" i="57"/>
  <c r="K13" i="57"/>
  <c r="I13" i="57"/>
  <c r="F13" i="57"/>
  <c r="L12" i="57"/>
  <c r="K12" i="57"/>
  <c r="I12" i="57"/>
  <c r="F12" i="57"/>
  <c r="L11" i="57"/>
  <c r="N11" i="58" s="1"/>
  <c r="K11" i="57"/>
  <c r="I11" i="57"/>
  <c r="F11" i="57"/>
  <c r="L10" i="57"/>
  <c r="N10" i="58" s="1"/>
  <c r="K10" i="57"/>
  <c r="I10" i="57"/>
  <c r="F10" i="57"/>
  <c r="L9" i="57"/>
  <c r="K9" i="57"/>
  <c r="I9" i="57"/>
  <c r="F9" i="57"/>
  <c r="F8" i="57"/>
  <c r="I8" i="57" l="1"/>
  <c r="D8" i="59"/>
  <c r="L8" i="57"/>
  <c r="M16" i="58"/>
  <c r="M14" i="58"/>
  <c r="M12" i="58"/>
  <c r="M19" i="58"/>
  <c r="M23" i="58"/>
  <c r="M17" i="58"/>
  <c r="M15" i="58"/>
  <c r="M21" i="58"/>
  <c r="M13" i="58"/>
  <c r="M11" i="58"/>
  <c r="M22" i="58"/>
  <c r="M20" i="58"/>
  <c r="N28" i="58"/>
  <c r="M25" i="58"/>
  <c r="N19" i="58"/>
  <c r="M9" i="58"/>
  <c r="M10" i="58"/>
  <c r="M29" i="58"/>
  <c r="N9" i="58"/>
  <c r="N13" i="58"/>
  <c r="M30" i="58"/>
  <c r="M27" i="58"/>
  <c r="M28" i="58"/>
  <c r="N15" i="58"/>
  <c r="N24" i="58"/>
  <c r="M26" i="58"/>
  <c r="N25" i="58"/>
  <c r="N26" i="58"/>
  <c r="N18" i="58"/>
  <c r="M24" i="58"/>
  <c r="N27" i="58"/>
  <c r="N20" i="58"/>
  <c r="N30" i="58"/>
  <c r="N12" i="58"/>
  <c r="N21" i="58"/>
  <c r="C8" i="58"/>
  <c r="D16" i="58" s="1"/>
  <c r="C26" i="57"/>
  <c r="C24" i="57"/>
  <c r="C22" i="57"/>
  <c r="C20" i="57"/>
  <c r="C18" i="57"/>
  <c r="C16" i="57"/>
  <c r="C12" i="57"/>
  <c r="C10" i="57"/>
  <c r="C14" i="57"/>
  <c r="K8" i="57"/>
  <c r="C9" i="57"/>
  <c r="C11" i="57"/>
  <c r="C13" i="57"/>
  <c r="C15" i="57"/>
  <c r="C17" i="57"/>
  <c r="C19" i="57"/>
  <c r="C21" i="57"/>
  <c r="C23" i="57"/>
  <c r="C25" i="57"/>
  <c r="C27" i="57"/>
  <c r="C29" i="57"/>
  <c r="L30" i="56"/>
  <c r="N30" i="57" s="1"/>
  <c r="L10" i="56"/>
  <c r="N10" i="57" s="1"/>
  <c r="L11" i="56"/>
  <c r="N11" i="57" s="1"/>
  <c r="L12" i="56"/>
  <c r="N12" i="57" s="1"/>
  <c r="L13" i="56"/>
  <c r="N13" i="57" s="1"/>
  <c r="L14" i="56"/>
  <c r="N14" i="57" s="1"/>
  <c r="L15" i="56"/>
  <c r="N15" i="57" s="1"/>
  <c r="L16" i="56"/>
  <c r="N16" i="57" s="1"/>
  <c r="L17" i="56"/>
  <c r="N17" i="57" s="1"/>
  <c r="L18" i="56"/>
  <c r="N18" i="57" s="1"/>
  <c r="L19" i="56"/>
  <c r="N19" i="57" s="1"/>
  <c r="L20" i="56"/>
  <c r="N20" i="57" s="1"/>
  <c r="L21" i="56"/>
  <c r="N21" i="57" s="1"/>
  <c r="L22" i="56"/>
  <c r="N22" i="57" s="1"/>
  <c r="L23" i="56"/>
  <c r="N23" i="57" s="1"/>
  <c r="L24" i="56"/>
  <c r="N24" i="57" s="1"/>
  <c r="L25" i="56"/>
  <c r="N25" i="57" s="1"/>
  <c r="L26" i="56"/>
  <c r="N26" i="57" s="1"/>
  <c r="L27" i="56"/>
  <c r="N27" i="57" s="1"/>
  <c r="L28" i="56"/>
  <c r="N28" i="57" s="1"/>
  <c r="L29" i="56"/>
  <c r="N29" i="57" s="1"/>
  <c r="L9" i="56"/>
  <c r="N9" i="57" s="1"/>
  <c r="M21" i="57" l="1"/>
  <c r="N8" i="58"/>
  <c r="M8" i="58"/>
  <c r="D28" i="58"/>
  <c r="D30" i="58"/>
  <c r="D22" i="58"/>
  <c r="D10" i="58"/>
  <c r="D18" i="58"/>
  <c r="D26" i="58"/>
  <c r="D12" i="58"/>
  <c r="D15" i="58"/>
  <c r="D29" i="58"/>
  <c r="D23" i="58"/>
  <c r="D17" i="58"/>
  <c r="D27" i="58"/>
  <c r="D19" i="58"/>
  <c r="D13" i="58"/>
  <c r="D11" i="58"/>
  <c r="D9" i="58"/>
  <c r="D21" i="58"/>
  <c r="D25" i="58"/>
  <c r="D14" i="58"/>
  <c r="D20" i="58"/>
  <c r="D24" i="58"/>
  <c r="M27" i="57"/>
  <c r="M11" i="57"/>
  <c r="M9" i="57"/>
  <c r="M19" i="57"/>
  <c r="M29" i="57"/>
  <c r="M13" i="57"/>
  <c r="C8" i="57"/>
  <c r="D17" i="57" s="1"/>
  <c r="M25" i="57"/>
  <c r="M17" i="57"/>
  <c r="M30" i="57"/>
  <c r="M28" i="57"/>
  <c r="M26" i="57"/>
  <c r="M24" i="57"/>
  <c r="M22" i="57"/>
  <c r="M20" i="57"/>
  <c r="M18" i="57"/>
  <c r="M16" i="57"/>
  <c r="M14" i="57"/>
  <c r="M12" i="57"/>
  <c r="M10" i="57"/>
  <c r="M23" i="57"/>
  <c r="M15" i="57"/>
  <c r="R10" i="56"/>
  <c r="R11" i="56"/>
  <c r="R12" i="56"/>
  <c r="R13" i="56"/>
  <c r="R14" i="56"/>
  <c r="R15" i="56"/>
  <c r="R16" i="56"/>
  <c r="R17" i="56"/>
  <c r="R18" i="56"/>
  <c r="R19" i="56"/>
  <c r="R20" i="56"/>
  <c r="R21" i="56"/>
  <c r="R22" i="56"/>
  <c r="R23" i="56"/>
  <c r="R24" i="56"/>
  <c r="R25" i="56"/>
  <c r="R26" i="56"/>
  <c r="R27" i="56"/>
  <c r="R28" i="56"/>
  <c r="R29" i="56"/>
  <c r="R30" i="56"/>
  <c r="R9" i="56"/>
  <c r="R8" i="56"/>
  <c r="N10" i="56"/>
  <c r="N11" i="56"/>
  <c r="N12" i="56"/>
  <c r="N13" i="56"/>
  <c r="N14" i="56"/>
  <c r="N15" i="56"/>
  <c r="N16" i="56"/>
  <c r="N17" i="56"/>
  <c r="N18" i="56"/>
  <c r="N19" i="56"/>
  <c r="N20" i="56"/>
  <c r="N21" i="56"/>
  <c r="N22" i="56"/>
  <c r="N23" i="56"/>
  <c r="N24" i="56"/>
  <c r="N25" i="56"/>
  <c r="N26" i="56"/>
  <c r="N27" i="56"/>
  <c r="N28" i="56"/>
  <c r="N29" i="56"/>
  <c r="N30" i="56"/>
  <c r="N9" i="56"/>
  <c r="G8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9" i="56"/>
  <c r="K30" i="56"/>
  <c r="I30" i="56"/>
  <c r="F30" i="56"/>
  <c r="C30" i="56"/>
  <c r="K29" i="56"/>
  <c r="I29" i="56"/>
  <c r="F29" i="56"/>
  <c r="C29" i="56"/>
  <c r="K28" i="56"/>
  <c r="I28" i="56"/>
  <c r="F28" i="56"/>
  <c r="C28" i="56"/>
  <c r="K27" i="56"/>
  <c r="I27" i="56"/>
  <c r="F27" i="56"/>
  <c r="C27" i="56"/>
  <c r="K26" i="56"/>
  <c r="I26" i="56"/>
  <c r="F26" i="56"/>
  <c r="C26" i="56"/>
  <c r="K25" i="56"/>
  <c r="I25" i="56"/>
  <c r="F25" i="56"/>
  <c r="C25" i="56"/>
  <c r="K24" i="56"/>
  <c r="I24" i="56"/>
  <c r="F24" i="56"/>
  <c r="C24" i="56"/>
  <c r="K23" i="56"/>
  <c r="I23" i="56"/>
  <c r="F23" i="56"/>
  <c r="C23" i="56"/>
  <c r="K22" i="56"/>
  <c r="I22" i="56"/>
  <c r="F22" i="56"/>
  <c r="C22" i="56"/>
  <c r="K21" i="56"/>
  <c r="I21" i="56"/>
  <c r="F21" i="56"/>
  <c r="C21" i="56"/>
  <c r="K20" i="56"/>
  <c r="I20" i="56"/>
  <c r="F20" i="56"/>
  <c r="C20" i="56"/>
  <c r="K19" i="56"/>
  <c r="I19" i="56"/>
  <c r="F19" i="56"/>
  <c r="C19" i="56"/>
  <c r="K18" i="56"/>
  <c r="I18" i="56"/>
  <c r="F18" i="56"/>
  <c r="C18" i="56"/>
  <c r="K17" i="56"/>
  <c r="I17" i="56"/>
  <c r="F17" i="56"/>
  <c r="C17" i="56"/>
  <c r="K16" i="56"/>
  <c r="I16" i="56"/>
  <c r="F16" i="56"/>
  <c r="C16" i="56"/>
  <c r="K15" i="56"/>
  <c r="I15" i="56"/>
  <c r="F15" i="56"/>
  <c r="C15" i="56"/>
  <c r="K14" i="56"/>
  <c r="I14" i="56"/>
  <c r="F14" i="56"/>
  <c r="C14" i="56"/>
  <c r="K13" i="56"/>
  <c r="I13" i="56"/>
  <c r="F13" i="56"/>
  <c r="C13" i="56"/>
  <c r="K12" i="56"/>
  <c r="I12" i="56"/>
  <c r="F12" i="56"/>
  <c r="C12" i="56"/>
  <c r="K11" i="56"/>
  <c r="I11" i="56"/>
  <c r="F11" i="56"/>
  <c r="C11" i="56"/>
  <c r="K10" i="56"/>
  <c r="I10" i="56"/>
  <c r="F10" i="56"/>
  <c r="C10" i="56"/>
  <c r="K9" i="56"/>
  <c r="I9" i="56"/>
  <c r="F9" i="56"/>
  <c r="C9" i="56"/>
  <c r="L8" i="56"/>
  <c r="M28" i="56" s="1"/>
  <c r="J8" i="56"/>
  <c r="H8" i="56"/>
  <c r="F8" i="56"/>
  <c r="K8" i="56" l="1"/>
  <c r="D8" i="58"/>
  <c r="D13" i="57"/>
  <c r="M8" i="57"/>
  <c r="D27" i="57"/>
  <c r="D21" i="57"/>
  <c r="D16" i="57"/>
  <c r="D18" i="57"/>
  <c r="D28" i="57"/>
  <c r="D20" i="57"/>
  <c r="D22" i="57"/>
  <c r="D24" i="57"/>
  <c r="D14" i="57"/>
  <c r="D10" i="57"/>
  <c r="D26" i="57"/>
  <c r="D12" i="57"/>
  <c r="D30" i="57"/>
  <c r="D29" i="57"/>
  <c r="D15" i="57"/>
  <c r="D25" i="57"/>
  <c r="D19" i="57"/>
  <c r="D23" i="57"/>
  <c r="D9" i="57"/>
  <c r="D11" i="57"/>
  <c r="M14" i="56"/>
  <c r="M18" i="56"/>
  <c r="M22" i="56"/>
  <c r="M10" i="56"/>
  <c r="M26" i="56"/>
  <c r="I8" i="56"/>
  <c r="M19" i="56"/>
  <c r="M23" i="56"/>
  <c r="M27" i="56"/>
  <c r="M9" i="56"/>
  <c r="M13" i="56"/>
  <c r="M17" i="56"/>
  <c r="M21" i="56"/>
  <c r="M25" i="56"/>
  <c r="M29" i="56"/>
  <c r="M30" i="56"/>
  <c r="C8" i="56"/>
  <c r="M11" i="56"/>
  <c r="M15" i="56"/>
  <c r="M12" i="56"/>
  <c r="M16" i="56"/>
  <c r="M20" i="56"/>
  <c r="M24" i="56"/>
  <c r="H8" i="55"/>
  <c r="J8" i="55"/>
  <c r="D8" i="57" l="1"/>
  <c r="D23" i="56"/>
  <c r="D19" i="56"/>
  <c r="D15" i="56"/>
  <c r="D11" i="56"/>
  <c r="D27" i="56"/>
  <c r="D22" i="56"/>
  <c r="D24" i="56"/>
  <c r="D25" i="56"/>
  <c r="D26" i="56"/>
  <c r="D17" i="56"/>
  <c r="D18" i="56"/>
  <c r="D20" i="56"/>
  <c r="D21" i="56"/>
  <c r="M8" i="56"/>
  <c r="D12" i="56"/>
  <c r="D13" i="56"/>
  <c r="D14" i="56"/>
  <c r="D16" i="56"/>
  <c r="D28" i="56"/>
  <c r="D29" i="56"/>
  <c r="D30" i="56"/>
  <c r="D9" i="56"/>
  <c r="D10" i="56"/>
  <c r="L8" i="55"/>
  <c r="N8" i="57" l="1"/>
  <c r="N8" i="56"/>
  <c r="D8" i="56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9" i="55"/>
  <c r="G8" i="55"/>
  <c r="R10" i="55"/>
  <c r="R11" i="55"/>
  <c r="R12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9" i="55"/>
  <c r="R8" i="55"/>
  <c r="K30" i="55"/>
  <c r="I30" i="55"/>
  <c r="F30" i="55"/>
  <c r="K29" i="55"/>
  <c r="I29" i="55"/>
  <c r="F29" i="55"/>
  <c r="C29" i="55"/>
  <c r="M28" i="55"/>
  <c r="K28" i="55"/>
  <c r="I28" i="55"/>
  <c r="F28" i="55"/>
  <c r="C28" i="55"/>
  <c r="M27" i="55"/>
  <c r="K27" i="55"/>
  <c r="I27" i="55"/>
  <c r="F27" i="55"/>
  <c r="M26" i="55"/>
  <c r="K26" i="55"/>
  <c r="I26" i="55"/>
  <c r="F26" i="55"/>
  <c r="C26" i="55"/>
  <c r="M25" i="55"/>
  <c r="K25" i="55"/>
  <c r="I25" i="55"/>
  <c r="F25" i="55"/>
  <c r="M24" i="55"/>
  <c r="K24" i="55"/>
  <c r="I24" i="55"/>
  <c r="F24" i="55"/>
  <c r="C24" i="55"/>
  <c r="M23" i="55"/>
  <c r="K23" i="55"/>
  <c r="I23" i="55"/>
  <c r="F23" i="55"/>
  <c r="M22" i="55"/>
  <c r="K22" i="55"/>
  <c r="I22" i="55"/>
  <c r="F22" i="55"/>
  <c r="C22" i="55"/>
  <c r="M21" i="55"/>
  <c r="K21" i="55"/>
  <c r="I21" i="55"/>
  <c r="F21" i="55"/>
  <c r="M20" i="55"/>
  <c r="K20" i="55"/>
  <c r="I20" i="55"/>
  <c r="F20" i="55"/>
  <c r="C20" i="55"/>
  <c r="M19" i="55"/>
  <c r="K19" i="55"/>
  <c r="I19" i="55"/>
  <c r="F19" i="55"/>
  <c r="M18" i="55"/>
  <c r="K18" i="55"/>
  <c r="I18" i="55"/>
  <c r="F18" i="55"/>
  <c r="C18" i="55"/>
  <c r="M17" i="55"/>
  <c r="K17" i="55"/>
  <c r="I17" i="55"/>
  <c r="F17" i="55"/>
  <c r="M16" i="55"/>
  <c r="K16" i="55"/>
  <c r="I16" i="55"/>
  <c r="F16" i="55"/>
  <c r="C16" i="55"/>
  <c r="M15" i="55"/>
  <c r="K15" i="55"/>
  <c r="I15" i="55"/>
  <c r="F15" i="55"/>
  <c r="M14" i="55"/>
  <c r="K14" i="55"/>
  <c r="I14" i="55"/>
  <c r="F14" i="55"/>
  <c r="C14" i="55"/>
  <c r="M13" i="55"/>
  <c r="K13" i="55"/>
  <c r="I13" i="55"/>
  <c r="F13" i="55"/>
  <c r="M12" i="55"/>
  <c r="K12" i="55"/>
  <c r="I12" i="55"/>
  <c r="F12" i="55"/>
  <c r="C12" i="55"/>
  <c r="M11" i="55"/>
  <c r="K11" i="55"/>
  <c r="I11" i="55"/>
  <c r="F11" i="55"/>
  <c r="M10" i="55"/>
  <c r="K10" i="55"/>
  <c r="I10" i="55"/>
  <c r="F10" i="55"/>
  <c r="C10" i="55"/>
  <c r="M9" i="55"/>
  <c r="K9" i="55"/>
  <c r="I9" i="55"/>
  <c r="F9" i="55"/>
  <c r="M29" i="55"/>
  <c r="F8" i="55"/>
  <c r="K8" i="55" l="1"/>
  <c r="I8" i="55"/>
  <c r="C9" i="55"/>
  <c r="C11" i="55"/>
  <c r="C13" i="55"/>
  <c r="C15" i="55"/>
  <c r="C17" i="55"/>
  <c r="C19" i="55"/>
  <c r="C21" i="55"/>
  <c r="C23" i="55"/>
  <c r="C25" i="55"/>
  <c r="C27" i="55"/>
  <c r="M30" i="55"/>
  <c r="M8" i="55" s="1"/>
  <c r="C30" i="55"/>
  <c r="C8" i="55" l="1"/>
  <c r="D19" i="55" s="1"/>
  <c r="D29" i="55" l="1"/>
  <c r="D14" i="55"/>
  <c r="D28" i="55"/>
  <c r="D16" i="55"/>
  <c r="D22" i="55"/>
  <c r="D10" i="55"/>
  <c r="D24" i="55"/>
  <c r="D12" i="55"/>
  <c r="D18" i="55"/>
  <c r="D20" i="55"/>
  <c r="D26" i="55"/>
  <c r="D25" i="55"/>
  <c r="D30" i="55"/>
  <c r="D23" i="55"/>
  <c r="D13" i="55"/>
  <c r="D11" i="55"/>
  <c r="D27" i="55"/>
  <c r="D17" i="55"/>
  <c r="D15" i="55"/>
  <c r="D9" i="55"/>
  <c r="D21" i="55"/>
  <c r="D8" i="55" l="1"/>
  <c r="R9" i="54" l="1"/>
  <c r="R10" i="54"/>
  <c r="R11" i="54"/>
  <c r="R12" i="54"/>
  <c r="R13" i="54"/>
  <c r="R14" i="54"/>
  <c r="R15" i="54"/>
  <c r="R16" i="54"/>
  <c r="R17" i="54"/>
  <c r="R18" i="54"/>
  <c r="R19" i="54"/>
  <c r="R20" i="54"/>
  <c r="R21" i="54"/>
  <c r="R22" i="54"/>
  <c r="R23" i="54"/>
  <c r="R24" i="54"/>
  <c r="R25" i="54"/>
  <c r="R26" i="54"/>
  <c r="R27" i="54"/>
  <c r="R28" i="54"/>
  <c r="R29" i="54"/>
  <c r="R30" i="54"/>
  <c r="R8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9" i="54"/>
  <c r="G8" i="54"/>
  <c r="L30" i="54"/>
  <c r="K30" i="54"/>
  <c r="I30" i="54"/>
  <c r="F30" i="54"/>
  <c r="L29" i="54"/>
  <c r="C29" i="54" s="1"/>
  <c r="K29" i="54"/>
  <c r="I29" i="54"/>
  <c r="F29" i="54"/>
  <c r="L28" i="54"/>
  <c r="N28" i="55" s="1"/>
  <c r="K28" i="54"/>
  <c r="I28" i="54"/>
  <c r="F28" i="54"/>
  <c r="L27" i="54"/>
  <c r="K27" i="54"/>
  <c r="I27" i="54"/>
  <c r="F27" i="54"/>
  <c r="L26" i="54"/>
  <c r="K26" i="54"/>
  <c r="I26" i="54"/>
  <c r="F26" i="54"/>
  <c r="L25" i="54"/>
  <c r="N25" i="55" s="1"/>
  <c r="K25" i="54"/>
  <c r="I25" i="54"/>
  <c r="F25" i="54"/>
  <c r="L24" i="54"/>
  <c r="K24" i="54"/>
  <c r="I24" i="54"/>
  <c r="F24" i="54"/>
  <c r="L23" i="54"/>
  <c r="K23" i="54"/>
  <c r="I23" i="54"/>
  <c r="F23" i="54"/>
  <c r="C23" i="54"/>
  <c r="L22" i="54"/>
  <c r="K22" i="54"/>
  <c r="I22" i="54"/>
  <c r="F22" i="54"/>
  <c r="L21" i="54"/>
  <c r="C21" i="54" s="1"/>
  <c r="K21" i="54"/>
  <c r="I21" i="54"/>
  <c r="F21" i="54"/>
  <c r="L20" i="54"/>
  <c r="K20" i="54"/>
  <c r="I20" i="54"/>
  <c r="F20" i="54"/>
  <c r="L19" i="54"/>
  <c r="C19" i="54" s="1"/>
  <c r="K19" i="54"/>
  <c r="I19" i="54"/>
  <c r="F19" i="54"/>
  <c r="L18" i="54"/>
  <c r="K18" i="54"/>
  <c r="I18" i="54"/>
  <c r="F18" i="54"/>
  <c r="L17" i="54"/>
  <c r="N17" i="55" s="1"/>
  <c r="K17" i="54"/>
  <c r="I17" i="54"/>
  <c r="F17" i="54"/>
  <c r="L16" i="54"/>
  <c r="K16" i="54"/>
  <c r="I16" i="54"/>
  <c r="F16" i="54"/>
  <c r="L15" i="54"/>
  <c r="C15" i="54" s="1"/>
  <c r="K15" i="54"/>
  <c r="I15" i="54"/>
  <c r="F15" i="54"/>
  <c r="L14" i="54"/>
  <c r="K14" i="54"/>
  <c r="I14" i="54"/>
  <c r="F14" i="54"/>
  <c r="L13" i="54"/>
  <c r="K13" i="54"/>
  <c r="I13" i="54"/>
  <c r="F13" i="54"/>
  <c r="L12" i="54"/>
  <c r="K12" i="54"/>
  <c r="I12" i="54"/>
  <c r="F12" i="54"/>
  <c r="L11" i="54"/>
  <c r="C11" i="54" s="1"/>
  <c r="K11" i="54"/>
  <c r="I11" i="54"/>
  <c r="F11" i="54"/>
  <c r="L10" i="54"/>
  <c r="K10" i="54"/>
  <c r="I10" i="54"/>
  <c r="F10" i="54"/>
  <c r="L9" i="54"/>
  <c r="N9" i="55" s="1"/>
  <c r="K9" i="54"/>
  <c r="I9" i="54"/>
  <c r="F9" i="54"/>
  <c r="P8" i="54"/>
  <c r="O8" i="54"/>
  <c r="F8" i="54"/>
  <c r="N15" i="55" l="1"/>
  <c r="N10" i="55"/>
  <c r="N18" i="55"/>
  <c r="N26" i="55"/>
  <c r="N12" i="55"/>
  <c r="N29" i="55"/>
  <c r="N21" i="55"/>
  <c r="N13" i="55"/>
  <c r="N16" i="55"/>
  <c r="N24" i="55"/>
  <c r="C9" i="54"/>
  <c r="C17" i="54"/>
  <c r="C25" i="54"/>
  <c r="N27" i="55"/>
  <c r="N23" i="55"/>
  <c r="N19" i="55"/>
  <c r="N30" i="55"/>
  <c r="N20" i="55"/>
  <c r="N11" i="55"/>
  <c r="N14" i="55"/>
  <c r="N22" i="55"/>
  <c r="L8" i="54"/>
  <c r="M10" i="54" s="1"/>
  <c r="I8" i="54"/>
  <c r="K8" i="54"/>
  <c r="C27" i="54"/>
  <c r="C13" i="54"/>
  <c r="C10" i="54"/>
  <c r="C12" i="54"/>
  <c r="C14" i="54"/>
  <c r="C16" i="54"/>
  <c r="C18" i="54"/>
  <c r="C20" i="54"/>
  <c r="C22" i="54"/>
  <c r="C24" i="54"/>
  <c r="C26" i="54"/>
  <c r="C28" i="54"/>
  <c r="C30" i="54"/>
  <c r="M27" i="54" l="1"/>
  <c r="M22" i="54"/>
  <c r="M24" i="54"/>
  <c r="M16" i="54"/>
  <c r="M30" i="54"/>
  <c r="M28" i="54"/>
  <c r="M25" i="54"/>
  <c r="M17" i="54"/>
  <c r="M9" i="54"/>
  <c r="M29" i="54"/>
  <c r="M20" i="54"/>
  <c r="M12" i="54"/>
  <c r="M19" i="54"/>
  <c r="M14" i="54"/>
  <c r="M18" i="54"/>
  <c r="M11" i="54"/>
  <c r="M13" i="54"/>
  <c r="N8" i="55"/>
  <c r="N8" i="54"/>
  <c r="M26" i="54"/>
  <c r="M15" i="54"/>
  <c r="M23" i="54"/>
  <c r="M21" i="54"/>
  <c r="C8" i="54"/>
  <c r="D14" i="54" s="1"/>
  <c r="R8" i="53"/>
  <c r="R30" i="53"/>
  <c r="R29" i="53"/>
  <c r="R28" i="53"/>
  <c r="R27" i="53"/>
  <c r="R26" i="53"/>
  <c r="R25" i="53"/>
  <c r="R24" i="53"/>
  <c r="R23" i="53"/>
  <c r="R22" i="53"/>
  <c r="R21" i="53"/>
  <c r="R20" i="53"/>
  <c r="R19" i="53"/>
  <c r="R18" i="53"/>
  <c r="R17" i="53"/>
  <c r="R16" i="53"/>
  <c r="R15" i="53"/>
  <c r="R14" i="53"/>
  <c r="R13" i="53"/>
  <c r="R12" i="53"/>
  <c r="R11" i="53"/>
  <c r="R10" i="53"/>
  <c r="R9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G8" i="53"/>
  <c r="L30" i="53"/>
  <c r="K30" i="53"/>
  <c r="I30" i="53"/>
  <c r="F30" i="53"/>
  <c r="L29" i="53"/>
  <c r="K29" i="53"/>
  <c r="I29" i="53"/>
  <c r="F29" i="53"/>
  <c r="C29" i="53"/>
  <c r="L28" i="53"/>
  <c r="K28" i="53"/>
  <c r="I28" i="53"/>
  <c r="F28" i="53"/>
  <c r="L27" i="53"/>
  <c r="C27" i="53" s="1"/>
  <c r="K27" i="53"/>
  <c r="I27" i="53"/>
  <c r="F27" i="53"/>
  <c r="L26" i="53"/>
  <c r="K26" i="53"/>
  <c r="I26" i="53"/>
  <c r="F26" i="53"/>
  <c r="L25" i="53"/>
  <c r="C25" i="53" s="1"/>
  <c r="K25" i="53"/>
  <c r="I25" i="53"/>
  <c r="F25" i="53"/>
  <c r="L24" i="53"/>
  <c r="K24" i="53"/>
  <c r="I24" i="53"/>
  <c r="F24" i="53"/>
  <c r="L23" i="53"/>
  <c r="K23" i="53"/>
  <c r="I23" i="53"/>
  <c r="F23" i="53"/>
  <c r="L22" i="53"/>
  <c r="K22" i="53"/>
  <c r="I22" i="53"/>
  <c r="F22" i="53"/>
  <c r="L21" i="53"/>
  <c r="C21" i="53" s="1"/>
  <c r="K21" i="53"/>
  <c r="I21" i="53"/>
  <c r="F21" i="53"/>
  <c r="L20" i="53"/>
  <c r="K20" i="53"/>
  <c r="I20" i="53"/>
  <c r="F20" i="53"/>
  <c r="L19" i="53"/>
  <c r="C19" i="53" s="1"/>
  <c r="K19" i="53"/>
  <c r="I19" i="53"/>
  <c r="F19" i="53"/>
  <c r="L18" i="53"/>
  <c r="K18" i="53"/>
  <c r="I18" i="53"/>
  <c r="F18" i="53"/>
  <c r="L17" i="53"/>
  <c r="C17" i="53" s="1"/>
  <c r="K17" i="53"/>
  <c r="I17" i="53"/>
  <c r="F17" i="53"/>
  <c r="L16" i="53"/>
  <c r="K16" i="53"/>
  <c r="I16" i="53"/>
  <c r="F16" i="53"/>
  <c r="L15" i="53"/>
  <c r="K15" i="53"/>
  <c r="I15" i="53"/>
  <c r="F15" i="53"/>
  <c r="L14" i="53"/>
  <c r="K14" i="53"/>
  <c r="I14" i="53"/>
  <c r="F14" i="53"/>
  <c r="L13" i="53"/>
  <c r="C13" i="53" s="1"/>
  <c r="K13" i="53"/>
  <c r="I13" i="53"/>
  <c r="F13" i="53"/>
  <c r="L12" i="53"/>
  <c r="K12" i="53"/>
  <c r="I12" i="53"/>
  <c r="F12" i="53"/>
  <c r="L11" i="53"/>
  <c r="K11" i="53"/>
  <c r="I11" i="53"/>
  <c r="F11" i="53"/>
  <c r="C11" i="53"/>
  <c r="L10" i="53"/>
  <c r="K10" i="53"/>
  <c r="I10" i="53"/>
  <c r="F10" i="53"/>
  <c r="L9" i="53"/>
  <c r="C9" i="53" s="1"/>
  <c r="K9" i="53"/>
  <c r="I9" i="53"/>
  <c r="F9" i="53"/>
  <c r="P8" i="53"/>
  <c r="O8" i="53"/>
  <c r="F8" i="53"/>
  <c r="M8" i="54" l="1"/>
  <c r="N12" i="54"/>
  <c r="N20" i="54"/>
  <c r="N28" i="54"/>
  <c r="N15" i="54"/>
  <c r="N10" i="54"/>
  <c r="N18" i="54"/>
  <c r="N26" i="54"/>
  <c r="N21" i="54"/>
  <c r="N29" i="54"/>
  <c r="N16" i="54"/>
  <c r="N24" i="54"/>
  <c r="N23" i="54"/>
  <c r="N19" i="54"/>
  <c r="N27" i="54"/>
  <c r="N13" i="54"/>
  <c r="N11" i="54"/>
  <c r="N14" i="54"/>
  <c r="N22" i="54"/>
  <c r="N30" i="54"/>
  <c r="C15" i="53"/>
  <c r="C23" i="53"/>
  <c r="N9" i="54"/>
  <c r="N17" i="54"/>
  <c r="N25" i="54"/>
  <c r="D10" i="54"/>
  <c r="D16" i="54"/>
  <c r="D29" i="54"/>
  <c r="D27" i="54"/>
  <c r="D25" i="54"/>
  <c r="D23" i="54"/>
  <c r="D21" i="54"/>
  <c r="D19" i="54"/>
  <c r="D17" i="54"/>
  <c r="D15" i="54"/>
  <c r="D13" i="54"/>
  <c r="D9" i="54"/>
  <c r="D11" i="54"/>
  <c r="D12" i="54"/>
  <c r="D22" i="54"/>
  <c r="D18" i="54"/>
  <c r="D20" i="54"/>
  <c r="D30" i="54"/>
  <c r="D26" i="54"/>
  <c r="D28" i="54"/>
  <c r="D24" i="54"/>
  <c r="K8" i="53"/>
  <c r="I8" i="53"/>
  <c r="C10" i="53"/>
  <c r="C12" i="53"/>
  <c r="C14" i="53"/>
  <c r="C16" i="53"/>
  <c r="C18" i="53"/>
  <c r="C20" i="53"/>
  <c r="C22" i="53"/>
  <c r="C24" i="53"/>
  <c r="C26" i="53"/>
  <c r="C28" i="53"/>
  <c r="C30" i="53"/>
  <c r="L9" i="52"/>
  <c r="N9" i="53" s="1"/>
  <c r="D8" i="54" l="1"/>
  <c r="C8" i="53"/>
  <c r="D24" i="53" s="1"/>
  <c r="M27" i="53"/>
  <c r="M25" i="53"/>
  <c r="M23" i="53"/>
  <c r="M21" i="53"/>
  <c r="M19" i="53"/>
  <c r="M17" i="53"/>
  <c r="M15" i="53"/>
  <c r="M13" i="53"/>
  <c r="M11" i="53"/>
  <c r="M9" i="53"/>
  <c r="M28" i="53"/>
  <c r="M26" i="53"/>
  <c r="M24" i="53"/>
  <c r="M20" i="53"/>
  <c r="M18" i="53"/>
  <c r="M14" i="53"/>
  <c r="M10" i="53"/>
  <c r="M30" i="53"/>
  <c r="M22" i="53"/>
  <c r="M16" i="53"/>
  <c r="M12" i="53"/>
  <c r="M29" i="53"/>
  <c r="R8" i="52"/>
  <c r="R10" i="52"/>
  <c r="R11" i="52"/>
  <c r="R12" i="52"/>
  <c r="R13" i="52"/>
  <c r="R14" i="52"/>
  <c r="R15" i="52"/>
  <c r="R16" i="52"/>
  <c r="R17" i="52"/>
  <c r="R18" i="52"/>
  <c r="R19" i="52"/>
  <c r="R20" i="52"/>
  <c r="R21" i="52"/>
  <c r="R22" i="52"/>
  <c r="R23" i="52"/>
  <c r="R24" i="52"/>
  <c r="R25" i="52"/>
  <c r="R26" i="52"/>
  <c r="R27" i="52"/>
  <c r="R28" i="52"/>
  <c r="R29" i="52"/>
  <c r="R30" i="52"/>
  <c r="R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9" i="52"/>
  <c r="G8" i="52"/>
  <c r="D22" i="53" l="1"/>
  <c r="D18" i="53"/>
  <c r="D12" i="53"/>
  <c r="D14" i="53"/>
  <c r="D20" i="53"/>
  <c r="D30" i="53"/>
  <c r="D28" i="53"/>
  <c r="M8" i="53"/>
  <c r="D25" i="53"/>
  <c r="D19" i="53"/>
  <c r="D15" i="53"/>
  <c r="D29" i="53"/>
  <c r="D27" i="53"/>
  <c r="D23" i="53"/>
  <c r="D21" i="53"/>
  <c r="D17" i="53"/>
  <c r="D11" i="53"/>
  <c r="D9" i="53"/>
  <c r="D13" i="53"/>
  <c r="D10" i="53"/>
  <c r="D16" i="53"/>
  <c r="D26" i="53"/>
  <c r="L30" i="52"/>
  <c r="K30" i="52"/>
  <c r="I30" i="52"/>
  <c r="F30" i="52"/>
  <c r="L29" i="52"/>
  <c r="K29" i="52"/>
  <c r="I29" i="52"/>
  <c r="F29" i="52"/>
  <c r="C29" i="52"/>
  <c r="L28" i="52"/>
  <c r="K28" i="52"/>
  <c r="I28" i="52"/>
  <c r="F28" i="52"/>
  <c r="L27" i="52"/>
  <c r="K27" i="52"/>
  <c r="I27" i="52"/>
  <c r="F27" i="52"/>
  <c r="L26" i="52"/>
  <c r="K26" i="52"/>
  <c r="I26" i="52"/>
  <c r="F26" i="52"/>
  <c r="L25" i="52"/>
  <c r="K25" i="52"/>
  <c r="I25" i="52"/>
  <c r="F25" i="52"/>
  <c r="C25" i="52"/>
  <c r="L24" i="52"/>
  <c r="K24" i="52"/>
  <c r="I24" i="52"/>
  <c r="F24" i="52"/>
  <c r="L23" i="52"/>
  <c r="K23" i="52"/>
  <c r="I23" i="52"/>
  <c r="F23" i="52"/>
  <c r="C23" i="52"/>
  <c r="L22" i="52"/>
  <c r="K22" i="52"/>
  <c r="I22" i="52"/>
  <c r="F22" i="52"/>
  <c r="L21" i="52"/>
  <c r="K21" i="52"/>
  <c r="I21" i="52"/>
  <c r="F21" i="52"/>
  <c r="C21" i="52"/>
  <c r="L20" i="52"/>
  <c r="K20" i="52"/>
  <c r="I20" i="52"/>
  <c r="F20" i="52"/>
  <c r="L19" i="52"/>
  <c r="K19" i="52"/>
  <c r="I19" i="52"/>
  <c r="F19" i="52"/>
  <c r="L18" i="52"/>
  <c r="K18" i="52"/>
  <c r="I18" i="52"/>
  <c r="F18" i="52"/>
  <c r="L17" i="52"/>
  <c r="K17" i="52"/>
  <c r="I17" i="52"/>
  <c r="F17" i="52"/>
  <c r="C17" i="52"/>
  <c r="L16" i="52"/>
  <c r="K16" i="52"/>
  <c r="I16" i="52"/>
  <c r="F16" i="52"/>
  <c r="L15" i="52"/>
  <c r="K15" i="52"/>
  <c r="I15" i="52"/>
  <c r="F15" i="52"/>
  <c r="C15" i="52"/>
  <c r="L14" i="52"/>
  <c r="K14" i="52"/>
  <c r="I14" i="52"/>
  <c r="F14" i="52"/>
  <c r="L13" i="52"/>
  <c r="C13" i="52" s="1"/>
  <c r="K13" i="52"/>
  <c r="I13" i="52"/>
  <c r="F13" i="52"/>
  <c r="L12" i="52"/>
  <c r="K12" i="52"/>
  <c r="I12" i="52"/>
  <c r="F12" i="52"/>
  <c r="L11" i="52"/>
  <c r="K11" i="52"/>
  <c r="I11" i="52"/>
  <c r="F11" i="52"/>
  <c r="L10" i="52"/>
  <c r="K10" i="52"/>
  <c r="I10" i="52"/>
  <c r="F10" i="52"/>
  <c r="K9" i="52"/>
  <c r="I9" i="52"/>
  <c r="F9" i="52"/>
  <c r="C9" i="52"/>
  <c r="P8" i="52"/>
  <c r="O8" i="52"/>
  <c r="F8" i="52"/>
  <c r="N27" i="53" l="1"/>
  <c r="N19" i="53"/>
  <c r="N14" i="53"/>
  <c r="N22" i="53"/>
  <c r="N30" i="53"/>
  <c r="N17" i="53"/>
  <c r="N25" i="53"/>
  <c r="N12" i="53"/>
  <c r="N20" i="53"/>
  <c r="N28" i="53"/>
  <c r="N11" i="53"/>
  <c r="N15" i="53"/>
  <c r="N23" i="53"/>
  <c r="N10" i="53"/>
  <c r="N18" i="53"/>
  <c r="N26" i="53"/>
  <c r="C11" i="52"/>
  <c r="C19" i="52"/>
  <c r="C27" i="52"/>
  <c r="N13" i="53"/>
  <c r="N21" i="53"/>
  <c r="N29" i="53"/>
  <c r="N16" i="53"/>
  <c r="N24" i="53"/>
  <c r="D8" i="53"/>
  <c r="K8" i="52"/>
  <c r="I8" i="52"/>
  <c r="L8" i="52"/>
  <c r="C10" i="52"/>
  <c r="C12" i="52"/>
  <c r="C14" i="52"/>
  <c r="C16" i="52"/>
  <c r="C18" i="52"/>
  <c r="C20" i="52"/>
  <c r="C22" i="52"/>
  <c r="C24" i="52"/>
  <c r="C26" i="52"/>
  <c r="C28" i="52"/>
  <c r="C30" i="52"/>
  <c r="R30" i="51"/>
  <c r="R29" i="51"/>
  <c r="R28" i="51"/>
  <c r="R27" i="51"/>
  <c r="R26" i="51"/>
  <c r="R25" i="51"/>
  <c r="R24" i="51"/>
  <c r="R23" i="51"/>
  <c r="R22" i="51"/>
  <c r="R21" i="51"/>
  <c r="R20" i="51"/>
  <c r="R19" i="51"/>
  <c r="R18" i="51"/>
  <c r="R17" i="51"/>
  <c r="R16" i="51"/>
  <c r="R15" i="51"/>
  <c r="R14" i="51"/>
  <c r="R13" i="51"/>
  <c r="R12" i="51"/>
  <c r="R11" i="51"/>
  <c r="R10" i="51"/>
  <c r="R9" i="51"/>
  <c r="R8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G8" i="51"/>
  <c r="L30" i="51"/>
  <c r="K30" i="51"/>
  <c r="I30" i="51"/>
  <c r="F30" i="51"/>
  <c r="L29" i="51"/>
  <c r="N29" i="52" s="1"/>
  <c r="K29" i="51"/>
  <c r="I29" i="51"/>
  <c r="F29" i="51"/>
  <c r="L28" i="51"/>
  <c r="K28" i="51"/>
  <c r="I28" i="51"/>
  <c r="F28" i="51"/>
  <c r="L27" i="51"/>
  <c r="N27" i="52" s="1"/>
  <c r="K27" i="51"/>
  <c r="I27" i="51"/>
  <c r="F27" i="51"/>
  <c r="L26" i="51"/>
  <c r="N26" i="52" s="1"/>
  <c r="K26" i="51"/>
  <c r="I26" i="51"/>
  <c r="F26" i="51"/>
  <c r="L25" i="51"/>
  <c r="C25" i="51" s="1"/>
  <c r="K25" i="51"/>
  <c r="I25" i="51"/>
  <c r="F25" i="51"/>
  <c r="L24" i="51"/>
  <c r="K24" i="51"/>
  <c r="I24" i="51"/>
  <c r="F24" i="51"/>
  <c r="L23" i="51"/>
  <c r="N23" i="52" s="1"/>
  <c r="K23" i="51"/>
  <c r="I23" i="51"/>
  <c r="F23" i="51"/>
  <c r="L22" i="51"/>
  <c r="N22" i="52" s="1"/>
  <c r="K22" i="51"/>
  <c r="I22" i="51"/>
  <c r="F22" i="51"/>
  <c r="L21" i="51"/>
  <c r="C21" i="51" s="1"/>
  <c r="K21" i="51"/>
  <c r="I21" i="51"/>
  <c r="F21" i="51"/>
  <c r="L20" i="51"/>
  <c r="K20" i="51"/>
  <c r="I20" i="51"/>
  <c r="F20" i="51"/>
  <c r="L19" i="51"/>
  <c r="K19" i="51"/>
  <c r="I19" i="51"/>
  <c r="F19" i="51"/>
  <c r="L18" i="51"/>
  <c r="N18" i="52" s="1"/>
  <c r="K18" i="51"/>
  <c r="I18" i="51"/>
  <c r="F18" i="51"/>
  <c r="L17" i="51"/>
  <c r="N17" i="52" s="1"/>
  <c r="K17" i="51"/>
  <c r="I17" i="51"/>
  <c r="F17" i="51"/>
  <c r="L16" i="51"/>
  <c r="K16" i="51"/>
  <c r="I16" i="51"/>
  <c r="F16" i="51"/>
  <c r="L15" i="51"/>
  <c r="N15" i="52" s="1"/>
  <c r="K15" i="51"/>
  <c r="I15" i="51"/>
  <c r="F15" i="51"/>
  <c r="L14" i="51"/>
  <c r="K14" i="51"/>
  <c r="I14" i="51"/>
  <c r="F14" i="51"/>
  <c r="L13" i="51"/>
  <c r="K13" i="51"/>
  <c r="I13" i="51"/>
  <c r="F13" i="51"/>
  <c r="L12" i="51"/>
  <c r="K12" i="51"/>
  <c r="I12" i="51"/>
  <c r="F12" i="51"/>
  <c r="L11" i="51"/>
  <c r="K11" i="51"/>
  <c r="I11" i="51"/>
  <c r="F11" i="51"/>
  <c r="C11" i="51"/>
  <c r="L10" i="51"/>
  <c r="N10" i="52" s="1"/>
  <c r="K10" i="51"/>
  <c r="I10" i="51"/>
  <c r="F10" i="51"/>
  <c r="L9" i="51"/>
  <c r="C9" i="51" s="1"/>
  <c r="K9" i="51"/>
  <c r="I9" i="51"/>
  <c r="F9" i="51"/>
  <c r="P8" i="51"/>
  <c r="O8" i="51"/>
  <c r="F8" i="51"/>
  <c r="N25" i="52" l="1"/>
  <c r="C23" i="51"/>
  <c r="C17" i="51"/>
  <c r="C15" i="51"/>
  <c r="N8" i="53"/>
  <c r="N13" i="52"/>
  <c r="N11" i="52"/>
  <c r="N30" i="52"/>
  <c r="N24" i="52"/>
  <c r="N28" i="52"/>
  <c r="N16" i="52"/>
  <c r="N20" i="52"/>
  <c r="N14" i="52"/>
  <c r="N9" i="52"/>
  <c r="C13" i="51"/>
  <c r="C27" i="51"/>
  <c r="N12" i="52"/>
  <c r="N19" i="52"/>
  <c r="N21" i="52"/>
  <c r="M30" i="52"/>
  <c r="M22" i="52"/>
  <c r="C8" i="52"/>
  <c r="D24" i="52" s="1"/>
  <c r="M29" i="52"/>
  <c r="M27" i="52"/>
  <c r="M25" i="52"/>
  <c r="M23" i="52"/>
  <c r="M21" i="52"/>
  <c r="M19" i="52"/>
  <c r="M17" i="52"/>
  <c r="M15" i="52"/>
  <c r="M13" i="52"/>
  <c r="M11" i="52"/>
  <c r="M9" i="52"/>
  <c r="M28" i="52"/>
  <c r="M18" i="52"/>
  <c r="M16" i="52"/>
  <c r="M14" i="52"/>
  <c r="M26" i="52"/>
  <c r="M10" i="52"/>
  <c r="M12" i="52"/>
  <c r="M24" i="52"/>
  <c r="M20" i="52"/>
  <c r="C19" i="51"/>
  <c r="C29" i="51"/>
  <c r="I8" i="51"/>
  <c r="K8" i="51"/>
  <c r="L8" i="51"/>
  <c r="C10" i="51"/>
  <c r="C12" i="51"/>
  <c r="C14" i="51"/>
  <c r="C16" i="51"/>
  <c r="C18" i="51"/>
  <c r="C20" i="51"/>
  <c r="C22" i="51"/>
  <c r="C24" i="51"/>
  <c r="C26" i="51"/>
  <c r="C28" i="51"/>
  <c r="C30" i="51"/>
  <c r="P8" i="50"/>
  <c r="N8" i="52" l="1"/>
  <c r="D14" i="52"/>
  <c r="D11" i="52"/>
  <c r="D13" i="52"/>
  <c r="D29" i="52"/>
  <c r="D15" i="52"/>
  <c r="D23" i="52"/>
  <c r="D17" i="52"/>
  <c r="D27" i="52"/>
  <c r="D21" i="52"/>
  <c r="D19" i="52"/>
  <c r="D9" i="52"/>
  <c r="D25" i="52"/>
  <c r="D20" i="52"/>
  <c r="D10" i="52"/>
  <c r="D12" i="52"/>
  <c r="D26" i="52"/>
  <c r="D16" i="52"/>
  <c r="D22" i="52"/>
  <c r="D18" i="52"/>
  <c r="M8" i="52"/>
  <c r="D28" i="52"/>
  <c r="D30" i="52"/>
  <c r="M26" i="51"/>
  <c r="M18" i="51"/>
  <c r="M10" i="51"/>
  <c r="C8" i="51"/>
  <c r="D16" i="51" s="1"/>
  <c r="M29" i="51"/>
  <c r="M27" i="51"/>
  <c r="M25" i="51"/>
  <c r="M23" i="51"/>
  <c r="M21" i="51"/>
  <c r="M19" i="51"/>
  <c r="M17" i="51"/>
  <c r="M15" i="51"/>
  <c r="M13" i="51"/>
  <c r="M11" i="51"/>
  <c r="M9" i="51"/>
  <c r="M24" i="51"/>
  <c r="M16" i="51"/>
  <c r="M30" i="51"/>
  <c r="M22" i="51"/>
  <c r="M14" i="51"/>
  <c r="M28" i="51"/>
  <c r="M20" i="51"/>
  <c r="M12" i="51"/>
  <c r="R30" i="50"/>
  <c r="R29" i="50"/>
  <c r="R28" i="50"/>
  <c r="R27" i="50"/>
  <c r="R26" i="50"/>
  <c r="R25" i="50"/>
  <c r="R24" i="50"/>
  <c r="R23" i="50"/>
  <c r="R22" i="50"/>
  <c r="R21" i="50"/>
  <c r="R20" i="50"/>
  <c r="R19" i="50"/>
  <c r="R18" i="50"/>
  <c r="R17" i="50"/>
  <c r="R16" i="50"/>
  <c r="R15" i="50"/>
  <c r="R14" i="50"/>
  <c r="R13" i="50"/>
  <c r="R12" i="50"/>
  <c r="R11" i="50"/>
  <c r="R10" i="50"/>
  <c r="R9" i="50"/>
  <c r="L30" i="50"/>
  <c r="L29" i="50"/>
  <c r="L28" i="50"/>
  <c r="L27" i="50"/>
  <c r="L26" i="50"/>
  <c r="L25" i="50"/>
  <c r="L24" i="50"/>
  <c r="L23" i="50"/>
  <c r="L22" i="50"/>
  <c r="L21" i="50"/>
  <c r="L20" i="50"/>
  <c r="C20" i="50"/>
  <c r="L19" i="50"/>
  <c r="L18" i="50"/>
  <c r="L17" i="50"/>
  <c r="L16" i="50"/>
  <c r="L15" i="50"/>
  <c r="L14" i="50"/>
  <c r="L13" i="50"/>
  <c r="L12" i="50"/>
  <c r="L11" i="50"/>
  <c r="L10" i="50"/>
  <c r="L9" i="50"/>
  <c r="O8" i="50"/>
  <c r="N28" i="51" l="1"/>
  <c r="N9" i="51"/>
  <c r="N11" i="51"/>
  <c r="N19" i="51"/>
  <c r="N23" i="51"/>
  <c r="N21" i="51"/>
  <c r="N13" i="51"/>
  <c r="N30" i="51"/>
  <c r="N20" i="51"/>
  <c r="N12" i="51"/>
  <c r="N25" i="51"/>
  <c r="N18" i="51"/>
  <c r="N24" i="51"/>
  <c r="N14" i="51"/>
  <c r="N15" i="51"/>
  <c r="N26" i="51"/>
  <c r="N17" i="51"/>
  <c r="N29" i="51"/>
  <c r="N10" i="51"/>
  <c r="N22" i="51"/>
  <c r="N16" i="51"/>
  <c r="N27" i="51"/>
  <c r="D8" i="52"/>
  <c r="D20" i="51"/>
  <c r="D28" i="51"/>
  <c r="D14" i="51"/>
  <c r="D18" i="51"/>
  <c r="D22" i="51"/>
  <c r="D24" i="51"/>
  <c r="M8" i="51"/>
  <c r="D11" i="51"/>
  <c r="D9" i="51"/>
  <c r="D25" i="51"/>
  <c r="D27" i="51"/>
  <c r="D19" i="51"/>
  <c r="D13" i="51"/>
  <c r="D29" i="51"/>
  <c r="D21" i="51"/>
  <c r="D23" i="51"/>
  <c r="D17" i="51"/>
  <c r="D15" i="51"/>
  <c r="D10" i="51"/>
  <c r="D12" i="51"/>
  <c r="D30" i="51"/>
  <c r="D26" i="51"/>
  <c r="C21" i="50"/>
  <c r="C28" i="50"/>
  <c r="C13" i="50"/>
  <c r="C12" i="50"/>
  <c r="C29" i="50"/>
  <c r="L8" i="50"/>
  <c r="C9" i="50"/>
  <c r="C16" i="50"/>
  <c r="C24" i="50"/>
  <c r="F15" i="50"/>
  <c r="C17" i="50"/>
  <c r="C25" i="50"/>
  <c r="I27" i="50"/>
  <c r="C11" i="50"/>
  <c r="K28" i="50"/>
  <c r="K24" i="50"/>
  <c r="I23" i="50"/>
  <c r="K20" i="50"/>
  <c r="K16" i="50"/>
  <c r="I15" i="50"/>
  <c r="K12" i="50"/>
  <c r="F8" i="50"/>
  <c r="K29" i="50"/>
  <c r="I28" i="50"/>
  <c r="I24" i="50"/>
  <c r="K21" i="50"/>
  <c r="I20" i="50"/>
  <c r="I16" i="50"/>
  <c r="K13" i="50"/>
  <c r="I12" i="50"/>
  <c r="F28" i="50"/>
  <c r="I26" i="50"/>
  <c r="F24" i="50"/>
  <c r="F20" i="50"/>
  <c r="I18" i="50"/>
  <c r="F16" i="50"/>
  <c r="F12" i="50"/>
  <c r="K14" i="50"/>
  <c r="F11" i="50"/>
  <c r="K23" i="50"/>
  <c r="K19" i="50"/>
  <c r="K15" i="50"/>
  <c r="K10" i="50"/>
  <c r="K30" i="50"/>
  <c r="K26" i="50"/>
  <c r="I25" i="50"/>
  <c r="I21" i="50"/>
  <c r="F10" i="50"/>
  <c r="I9" i="50"/>
  <c r="I10" i="50"/>
  <c r="K22" i="50"/>
  <c r="K18" i="50"/>
  <c r="I17" i="50"/>
  <c r="F27" i="50"/>
  <c r="C23" i="50"/>
  <c r="F23" i="50"/>
  <c r="C15" i="50"/>
  <c r="C19" i="50"/>
  <c r="C27" i="50"/>
  <c r="F13" i="50"/>
  <c r="C14" i="50"/>
  <c r="F14" i="50"/>
  <c r="C18" i="50"/>
  <c r="F21" i="50"/>
  <c r="M21" i="50"/>
  <c r="C22" i="50"/>
  <c r="F22" i="50"/>
  <c r="C26" i="50"/>
  <c r="F29" i="50"/>
  <c r="C30" i="50"/>
  <c r="F30" i="50"/>
  <c r="C10" i="50"/>
  <c r="N8" i="51" l="1"/>
  <c r="D8" i="51"/>
  <c r="M16" i="50"/>
  <c r="M9" i="50"/>
  <c r="M24" i="50"/>
  <c r="M29" i="50"/>
  <c r="M13" i="50"/>
  <c r="M23" i="50"/>
  <c r="M15" i="50"/>
  <c r="M10" i="50"/>
  <c r="M22" i="50"/>
  <c r="M28" i="50"/>
  <c r="M25" i="50"/>
  <c r="M20" i="50"/>
  <c r="M17" i="50"/>
  <c r="M12" i="50"/>
  <c r="M30" i="50"/>
  <c r="M18" i="50"/>
  <c r="M27" i="50"/>
  <c r="M19" i="50"/>
  <c r="M11" i="50"/>
  <c r="F26" i="50"/>
  <c r="F25" i="50"/>
  <c r="F18" i="50"/>
  <c r="F17" i="50"/>
  <c r="F9" i="50"/>
  <c r="M26" i="50"/>
  <c r="M14" i="50"/>
  <c r="F19" i="50"/>
  <c r="K9" i="50"/>
  <c r="I13" i="50"/>
  <c r="I29" i="50"/>
  <c r="K11" i="50"/>
  <c r="K27" i="50"/>
  <c r="I14" i="50"/>
  <c r="I22" i="50"/>
  <c r="I30" i="50"/>
  <c r="K17" i="50"/>
  <c r="K25" i="50"/>
  <c r="I11" i="50"/>
  <c r="I19" i="50"/>
  <c r="C8" i="50"/>
  <c r="D14" i="50" s="1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9" i="49"/>
  <c r="M8" i="50" l="1"/>
  <c r="D22" i="50"/>
  <c r="I8" i="50"/>
  <c r="K8" i="50"/>
  <c r="D26" i="50"/>
  <c r="D25" i="50"/>
  <c r="D16" i="50"/>
  <c r="D12" i="50"/>
  <c r="D11" i="50"/>
  <c r="D13" i="50"/>
  <c r="D28" i="50"/>
  <c r="D9" i="50"/>
  <c r="D21" i="50"/>
  <c r="D24" i="50"/>
  <c r="D20" i="50"/>
  <c r="D17" i="50"/>
  <c r="D29" i="50"/>
  <c r="D10" i="50"/>
  <c r="D30" i="50"/>
  <c r="D19" i="50"/>
  <c r="D23" i="50"/>
  <c r="D18" i="50"/>
  <c r="D15" i="50"/>
  <c r="D27" i="50"/>
  <c r="E9" i="49"/>
  <c r="G9" i="50" s="1"/>
  <c r="E10" i="49"/>
  <c r="G10" i="50" s="1"/>
  <c r="E11" i="49"/>
  <c r="G11" i="50" s="1"/>
  <c r="E12" i="49"/>
  <c r="E13" i="49"/>
  <c r="G13" i="50" s="1"/>
  <c r="E14" i="49"/>
  <c r="G14" i="50" s="1"/>
  <c r="E15" i="49"/>
  <c r="G15" i="50" s="1"/>
  <c r="E16" i="49"/>
  <c r="E17" i="49"/>
  <c r="G17" i="50" s="1"/>
  <c r="E18" i="49"/>
  <c r="G18" i="50" s="1"/>
  <c r="E19" i="49"/>
  <c r="E20" i="49"/>
  <c r="G20" i="50" s="1"/>
  <c r="E21" i="49"/>
  <c r="G21" i="50" s="1"/>
  <c r="E22" i="49"/>
  <c r="G22" i="50" s="1"/>
  <c r="E23" i="49"/>
  <c r="G23" i="50" s="1"/>
  <c r="E24" i="49"/>
  <c r="E25" i="49"/>
  <c r="G25" i="50" s="1"/>
  <c r="E26" i="49"/>
  <c r="G26" i="50" s="1"/>
  <c r="E27" i="49"/>
  <c r="G27" i="50" s="1"/>
  <c r="E28" i="49"/>
  <c r="G28" i="50" s="1"/>
  <c r="E29" i="49"/>
  <c r="G29" i="50" s="1"/>
  <c r="E30" i="49"/>
  <c r="G30" i="50" s="1"/>
  <c r="L30" i="49"/>
  <c r="L29" i="49"/>
  <c r="L28" i="49"/>
  <c r="L27" i="49"/>
  <c r="L26" i="49"/>
  <c r="L25" i="49"/>
  <c r="L24" i="49"/>
  <c r="L23" i="49"/>
  <c r="L22" i="49"/>
  <c r="L21" i="49"/>
  <c r="C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Q8" i="49"/>
  <c r="P8" i="49"/>
  <c r="O8" i="49"/>
  <c r="J8" i="49"/>
  <c r="H8" i="49"/>
  <c r="E8" i="49" s="1"/>
  <c r="C15" i="49" l="1"/>
  <c r="N20" i="50"/>
  <c r="C19" i="49"/>
  <c r="G19" i="50"/>
  <c r="N19" i="50"/>
  <c r="N12" i="50"/>
  <c r="N21" i="50"/>
  <c r="N23" i="50"/>
  <c r="N29" i="50"/>
  <c r="G8" i="50"/>
  <c r="N25" i="50"/>
  <c r="N30" i="50"/>
  <c r="N22" i="50"/>
  <c r="N14" i="50"/>
  <c r="N16" i="50"/>
  <c r="N26" i="50"/>
  <c r="C24" i="49"/>
  <c r="G24" i="50"/>
  <c r="C12" i="49"/>
  <c r="G12" i="50"/>
  <c r="N11" i="50"/>
  <c r="N15" i="50"/>
  <c r="C17" i="49"/>
  <c r="N17" i="50"/>
  <c r="C27" i="49"/>
  <c r="N9" i="50"/>
  <c r="N13" i="50"/>
  <c r="C18" i="49"/>
  <c r="N27" i="50"/>
  <c r="N10" i="50"/>
  <c r="C16" i="49"/>
  <c r="G16" i="50"/>
  <c r="N24" i="50"/>
  <c r="R8" i="50"/>
  <c r="N18" i="50"/>
  <c r="C28" i="49"/>
  <c r="N28" i="50"/>
  <c r="D8" i="50"/>
  <c r="C23" i="49"/>
  <c r="C11" i="49"/>
  <c r="C30" i="49"/>
  <c r="C26" i="49"/>
  <c r="C22" i="49"/>
  <c r="C14" i="49"/>
  <c r="C10" i="49"/>
  <c r="C20" i="49"/>
  <c r="C29" i="49"/>
  <c r="C25" i="49"/>
  <c r="C13" i="49"/>
  <c r="C9" i="49"/>
  <c r="I30" i="49"/>
  <c r="K29" i="49"/>
  <c r="I25" i="49"/>
  <c r="K24" i="49"/>
  <c r="I20" i="49"/>
  <c r="K19" i="49"/>
  <c r="I16" i="49"/>
  <c r="K15" i="49"/>
  <c r="I12" i="49"/>
  <c r="K11" i="49"/>
  <c r="I26" i="49"/>
  <c r="K25" i="49"/>
  <c r="F22" i="49"/>
  <c r="I17" i="49"/>
  <c r="I13" i="49"/>
  <c r="K12" i="49"/>
  <c r="F10" i="49"/>
  <c r="I9" i="49"/>
  <c r="I29" i="49"/>
  <c r="K28" i="49"/>
  <c r="K27" i="49"/>
  <c r="I24" i="49"/>
  <c r="K23" i="49"/>
  <c r="K22" i="49"/>
  <c r="I19" i="49"/>
  <c r="K18" i="49"/>
  <c r="I15" i="49"/>
  <c r="K14" i="49"/>
  <c r="I11" i="49"/>
  <c r="K10" i="49"/>
  <c r="F23" i="49"/>
  <c r="I21" i="49"/>
  <c r="K20" i="49"/>
  <c r="F18" i="49"/>
  <c r="K16" i="49"/>
  <c r="I28" i="49"/>
  <c r="I27" i="49"/>
  <c r="K26" i="49"/>
  <c r="I23" i="49"/>
  <c r="I22" i="49"/>
  <c r="K21" i="49"/>
  <c r="I18" i="49"/>
  <c r="K17" i="49"/>
  <c r="I14" i="49"/>
  <c r="K13" i="49"/>
  <c r="I10" i="49"/>
  <c r="K9" i="49"/>
  <c r="F8" i="49"/>
  <c r="K30" i="49"/>
  <c r="F28" i="49"/>
  <c r="F27" i="49"/>
  <c r="F14" i="49"/>
  <c r="F9" i="49"/>
  <c r="F17" i="49"/>
  <c r="M9" i="49"/>
  <c r="F21" i="49"/>
  <c r="F13" i="49"/>
  <c r="F26" i="49"/>
  <c r="F11" i="49"/>
  <c r="F15" i="49"/>
  <c r="F19" i="49"/>
  <c r="F24" i="49"/>
  <c r="F29" i="49"/>
  <c r="L8" i="49"/>
  <c r="F12" i="49"/>
  <c r="F16" i="49"/>
  <c r="F20" i="49"/>
  <c r="F25" i="49"/>
  <c r="F30" i="49"/>
  <c r="O8" i="48"/>
  <c r="P8" i="48"/>
  <c r="M12" i="49" l="1"/>
  <c r="N8" i="50"/>
  <c r="M24" i="49"/>
  <c r="M15" i="49"/>
  <c r="C8" i="49"/>
  <c r="D25" i="49" s="1"/>
  <c r="D16" i="49"/>
  <c r="D21" i="49"/>
  <c r="D9" i="49"/>
  <c r="D26" i="49"/>
  <c r="M29" i="49"/>
  <c r="M19" i="49"/>
  <c r="M11" i="49"/>
  <c r="M17" i="49"/>
  <c r="M25" i="49"/>
  <c r="M16" i="49"/>
  <c r="M30" i="49"/>
  <c r="M20" i="49"/>
  <c r="D30" i="49"/>
  <c r="D19" i="49"/>
  <c r="D14" i="49"/>
  <c r="D24" i="49"/>
  <c r="D12" i="49"/>
  <c r="D11" i="49"/>
  <c r="D28" i="49"/>
  <c r="M14" i="49"/>
  <c r="M10" i="49"/>
  <c r="M28" i="49"/>
  <c r="M27" i="49"/>
  <c r="M23" i="49"/>
  <c r="M22" i="49"/>
  <c r="M18" i="49"/>
  <c r="M26" i="49"/>
  <c r="M13" i="49"/>
  <c r="M21" i="49"/>
  <c r="K8" i="49"/>
  <c r="I8" i="49"/>
  <c r="Q8" i="48"/>
  <c r="R8" i="49" s="1"/>
  <c r="D29" i="49" l="1"/>
  <c r="D27" i="49"/>
  <c r="D17" i="49"/>
  <c r="D18" i="49"/>
  <c r="D10" i="49"/>
  <c r="D22" i="49"/>
  <c r="D13" i="49"/>
  <c r="D15" i="49"/>
  <c r="D23" i="49"/>
  <c r="M8" i="49"/>
  <c r="D20" i="49"/>
  <c r="D8" i="49"/>
  <c r="L30" i="48"/>
  <c r="E30" i="48"/>
  <c r="G30" i="49" s="1"/>
  <c r="L29" i="48"/>
  <c r="E29" i="48"/>
  <c r="G29" i="49" s="1"/>
  <c r="L28" i="48"/>
  <c r="E28" i="48"/>
  <c r="G28" i="49" s="1"/>
  <c r="L27" i="48"/>
  <c r="E27" i="48"/>
  <c r="G27" i="49" s="1"/>
  <c r="L26" i="48"/>
  <c r="E26" i="48"/>
  <c r="G26" i="49" s="1"/>
  <c r="L25" i="48"/>
  <c r="E25" i="48"/>
  <c r="G25" i="49" s="1"/>
  <c r="L24" i="48"/>
  <c r="E24" i="48"/>
  <c r="G24" i="49" s="1"/>
  <c r="L23" i="48"/>
  <c r="E23" i="48"/>
  <c r="G23" i="49" s="1"/>
  <c r="L22" i="48"/>
  <c r="E22" i="48"/>
  <c r="G22" i="49" s="1"/>
  <c r="L21" i="48"/>
  <c r="E21" i="48"/>
  <c r="G21" i="49" s="1"/>
  <c r="L20" i="48"/>
  <c r="E20" i="48"/>
  <c r="G20" i="49" s="1"/>
  <c r="L19" i="48"/>
  <c r="E19" i="48"/>
  <c r="G19" i="49" s="1"/>
  <c r="L18" i="48"/>
  <c r="E18" i="48"/>
  <c r="G18" i="49" s="1"/>
  <c r="L17" i="48"/>
  <c r="E17" i="48"/>
  <c r="G17" i="49" s="1"/>
  <c r="L16" i="48"/>
  <c r="E16" i="48"/>
  <c r="G16" i="49" s="1"/>
  <c r="L15" i="48"/>
  <c r="E15" i="48"/>
  <c r="G15" i="49" s="1"/>
  <c r="L14" i="48"/>
  <c r="E14" i="48"/>
  <c r="G14" i="49" s="1"/>
  <c r="L13" i="48"/>
  <c r="E13" i="48"/>
  <c r="G13" i="49" s="1"/>
  <c r="L12" i="48"/>
  <c r="E12" i="48"/>
  <c r="G12" i="49" s="1"/>
  <c r="L11" i="48"/>
  <c r="E11" i="48"/>
  <c r="G11" i="49" s="1"/>
  <c r="L10" i="48"/>
  <c r="E10" i="48"/>
  <c r="G10" i="49" s="1"/>
  <c r="L9" i="48"/>
  <c r="E9" i="48"/>
  <c r="G9" i="49" s="1"/>
  <c r="J8" i="48"/>
  <c r="H8" i="48"/>
  <c r="N23" i="49" l="1"/>
  <c r="N29" i="49"/>
  <c r="N17" i="49"/>
  <c r="N25" i="49"/>
  <c r="N18" i="49"/>
  <c r="N24" i="49"/>
  <c r="N20" i="49"/>
  <c r="N11" i="49"/>
  <c r="N12" i="49"/>
  <c r="N13" i="49"/>
  <c r="N9" i="49"/>
  <c r="N15" i="49"/>
  <c r="N21" i="49"/>
  <c r="N27" i="49"/>
  <c r="N30" i="49"/>
  <c r="N19" i="49"/>
  <c r="N14" i="49"/>
  <c r="N26" i="49"/>
  <c r="N10" i="49"/>
  <c r="N16" i="49"/>
  <c r="N22" i="49"/>
  <c r="N28" i="49"/>
  <c r="C13" i="48"/>
  <c r="C15" i="48"/>
  <c r="C17" i="48"/>
  <c r="C19" i="48"/>
  <c r="C21" i="48"/>
  <c r="C23" i="48"/>
  <c r="C25" i="48"/>
  <c r="C27" i="48"/>
  <c r="C29" i="48"/>
  <c r="C30" i="48"/>
  <c r="C10" i="48"/>
  <c r="C12" i="48"/>
  <c r="C18" i="48"/>
  <c r="C26" i="48"/>
  <c r="C28" i="48"/>
  <c r="C14" i="48"/>
  <c r="C9" i="48"/>
  <c r="C11" i="48"/>
  <c r="C20" i="48"/>
  <c r="C22" i="48"/>
  <c r="C24" i="48"/>
  <c r="L8" i="48"/>
  <c r="M11" i="48" s="1"/>
  <c r="C16" i="48"/>
  <c r="E8" i="48"/>
  <c r="F11" i="48" s="1"/>
  <c r="L10" i="47"/>
  <c r="N10" i="48" s="1"/>
  <c r="L11" i="47"/>
  <c r="N11" i="48" s="1"/>
  <c r="L12" i="47"/>
  <c r="N12" i="48" s="1"/>
  <c r="L13" i="47"/>
  <c r="N13" i="48" s="1"/>
  <c r="L14" i="47"/>
  <c r="N14" i="48" s="1"/>
  <c r="L15" i="47"/>
  <c r="N15" i="48" s="1"/>
  <c r="L16" i="47"/>
  <c r="N16" i="48" s="1"/>
  <c r="L17" i="47"/>
  <c r="N17" i="48" s="1"/>
  <c r="L18" i="47"/>
  <c r="N18" i="48" s="1"/>
  <c r="L19" i="47"/>
  <c r="N19" i="48" s="1"/>
  <c r="L20" i="47"/>
  <c r="N20" i="48" s="1"/>
  <c r="L21" i="47"/>
  <c r="N21" i="48" s="1"/>
  <c r="L22" i="47"/>
  <c r="N22" i="48" s="1"/>
  <c r="L23" i="47"/>
  <c r="N23" i="48" s="1"/>
  <c r="L24" i="47"/>
  <c r="N24" i="48" s="1"/>
  <c r="L25" i="47"/>
  <c r="N25" i="48" s="1"/>
  <c r="L26" i="47"/>
  <c r="N26" i="48" s="1"/>
  <c r="L27" i="47"/>
  <c r="N27" i="48" s="1"/>
  <c r="L28" i="47"/>
  <c r="N28" i="48" s="1"/>
  <c r="L29" i="47"/>
  <c r="N29" i="48" s="1"/>
  <c r="L30" i="47"/>
  <c r="N30" i="48" s="1"/>
  <c r="L9" i="47"/>
  <c r="N9" i="48" s="1"/>
  <c r="M22" i="48" l="1"/>
  <c r="I24" i="48"/>
  <c r="G8" i="49"/>
  <c r="N8" i="49"/>
  <c r="M20" i="48"/>
  <c r="I17" i="48"/>
  <c r="K14" i="48"/>
  <c r="I29" i="48"/>
  <c r="I11" i="48"/>
  <c r="K13" i="48"/>
  <c r="F23" i="48"/>
  <c r="I26" i="48"/>
  <c r="I25" i="48"/>
  <c r="F19" i="48"/>
  <c r="I9" i="48"/>
  <c r="K21" i="48"/>
  <c r="K28" i="48"/>
  <c r="K19" i="48"/>
  <c r="F22" i="48"/>
  <c r="K20" i="48"/>
  <c r="I14" i="48"/>
  <c r="I28" i="48"/>
  <c r="F18" i="48"/>
  <c r="F28" i="48"/>
  <c r="K27" i="48"/>
  <c r="K23" i="48"/>
  <c r="I16" i="48"/>
  <c r="F29" i="48"/>
  <c r="F21" i="48"/>
  <c r="F14" i="48"/>
  <c r="K24" i="48"/>
  <c r="K15" i="48"/>
  <c r="F30" i="48"/>
  <c r="I13" i="48"/>
  <c r="I21" i="48"/>
  <c r="K9" i="48"/>
  <c r="K17" i="48"/>
  <c r="I23" i="48"/>
  <c r="K29" i="48"/>
  <c r="F8" i="48"/>
  <c r="F20" i="48"/>
  <c r="I27" i="48"/>
  <c r="F12" i="48"/>
  <c r="F24" i="48"/>
  <c r="K11" i="48"/>
  <c r="F16" i="48"/>
  <c r="K18" i="48"/>
  <c r="K10" i="48"/>
  <c r="K12" i="48"/>
  <c r="K30" i="48"/>
  <c r="I22" i="48"/>
  <c r="F9" i="48"/>
  <c r="F27" i="48"/>
  <c r="F26" i="48"/>
  <c r="K22" i="48"/>
  <c r="F15" i="48"/>
  <c r="F25" i="48"/>
  <c r="I19" i="48"/>
  <c r="F13" i="48"/>
  <c r="I20" i="48"/>
  <c r="I12" i="48"/>
  <c r="F10" i="48"/>
  <c r="K16" i="48"/>
  <c r="K25" i="48"/>
  <c r="I10" i="48"/>
  <c r="I18" i="48"/>
  <c r="K26" i="48"/>
  <c r="I30" i="48"/>
  <c r="I15" i="48"/>
  <c r="F17" i="48"/>
  <c r="M24" i="48"/>
  <c r="M15" i="48"/>
  <c r="M10" i="48"/>
  <c r="M29" i="48"/>
  <c r="M19" i="48"/>
  <c r="M30" i="48"/>
  <c r="M18" i="48"/>
  <c r="M14" i="48"/>
  <c r="M16" i="48"/>
  <c r="M25" i="48"/>
  <c r="M26" i="48"/>
  <c r="M28" i="48"/>
  <c r="M12" i="48"/>
  <c r="M17" i="48"/>
  <c r="M9" i="48"/>
  <c r="M27" i="48"/>
  <c r="M21" i="48"/>
  <c r="M13" i="48"/>
  <c r="M23" i="48"/>
  <c r="C8" i="48"/>
  <c r="D9" i="48" s="1"/>
  <c r="J8" i="47"/>
  <c r="H8" i="47"/>
  <c r="N30" i="47"/>
  <c r="E30" i="47"/>
  <c r="C30" i="47" s="1"/>
  <c r="N29" i="47"/>
  <c r="E29" i="47"/>
  <c r="C29" i="47" s="1"/>
  <c r="N28" i="47"/>
  <c r="E28" i="47"/>
  <c r="C28" i="47" s="1"/>
  <c r="E27" i="47"/>
  <c r="N26" i="47"/>
  <c r="E26" i="47"/>
  <c r="N25" i="47"/>
  <c r="E25" i="47"/>
  <c r="C25" i="47" s="1"/>
  <c r="N24" i="47"/>
  <c r="E24" i="47"/>
  <c r="N23" i="47"/>
  <c r="E23" i="47"/>
  <c r="E22" i="47"/>
  <c r="C22" i="47" s="1"/>
  <c r="N21" i="47"/>
  <c r="E21" i="47"/>
  <c r="C21" i="47" s="1"/>
  <c r="N20" i="47"/>
  <c r="E20" i="47"/>
  <c r="C20" i="47" s="1"/>
  <c r="N19" i="47"/>
  <c r="E19" i="47"/>
  <c r="C19" i="47" s="1"/>
  <c r="N18" i="47"/>
  <c r="E18" i="47"/>
  <c r="C18" i="47" s="1"/>
  <c r="N17" i="47"/>
  <c r="E17" i="47"/>
  <c r="C17" i="47" s="1"/>
  <c r="N16" i="47"/>
  <c r="E16" i="47"/>
  <c r="C16" i="47" s="1"/>
  <c r="N15" i="47"/>
  <c r="E15" i="47"/>
  <c r="C15" i="47" s="1"/>
  <c r="N14" i="47"/>
  <c r="E14" i="47"/>
  <c r="C14" i="47" s="1"/>
  <c r="N13" i="47"/>
  <c r="E13" i="47"/>
  <c r="C13" i="47" s="1"/>
  <c r="N12" i="47"/>
  <c r="E12" i="47"/>
  <c r="C12" i="47" s="1"/>
  <c r="N11" i="47"/>
  <c r="E11" i="47"/>
  <c r="C11" i="47" s="1"/>
  <c r="N10" i="47"/>
  <c r="E10" i="47"/>
  <c r="C10" i="47" s="1"/>
  <c r="N9" i="47"/>
  <c r="E9" i="47"/>
  <c r="C9" i="47" s="1"/>
  <c r="P8" i="47"/>
  <c r="O8" i="47"/>
  <c r="L8" i="47"/>
  <c r="M30" i="47" s="1"/>
  <c r="I8" i="48" l="1"/>
  <c r="E8" i="47"/>
  <c r="K27" i="47" s="1"/>
  <c r="N8" i="48"/>
  <c r="M23" i="47"/>
  <c r="K8" i="48"/>
  <c r="M8" i="48"/>
  <c r="D17" i="48"/>
  <c r="D14" i="48"/>
  <c r="D23" i="48"/>
  <c r="D18" i="48"/>
  <c r="D10" i="48"/>
  <c r="D26" i="48"/>
  <c r="D22" i="48"/>
  <c r="D28" i="48"/>
  <c r="D27" i="48"/>
  <c r="D19" i="48"/>
  <c r="D11" i="48"/>
  <c r="D24" i="48"/>
  <c r="D25" i="48"/>
  <c r="D20" i="48"/>
  <c r="D21" i="48"/>
  <c r="D12" i="48"/>
  <c r="D15" i="48"/>
  <c r="D16" i="48"/>
  <c r="D13" i="48"/>
  <c r="D29" i="48"/>
  <c r="D30" i="48"/>
  <c r="M27" i="47"/>
  <c r="M24" i="47"/>
  <c r="M26" i="47"/>
  <c r="M25" i="47"/>
  <c r="K10" i="47"/>
  <c r="K14" i="47"/>
  <c r="K18" i="47"/>
  <c r="K22" i="47"/>
  <c r="F24" i="47"/>
  <c r="F28" i="47"/>
  <c r="K9" i="47"/>
  <c r="K13" i="47"/>
  <c r="K17" i="47"/>
  <c r="K21" i="47"/>
  <c r="F23" i="47"/>
  <c r="F27" i="47"/>
  <c r="K12" i="47"/>
  <c r="K16" i="47"/>
  <c r="K20" i="47"/>
  <c r="F26" i="47"/>
  <c r="F30" i="47"/>
  <c r="K11" i="47"/>
  <c r="K15" i="47"/>
  <c r="K19" i="47"/>
  <c r="F29" i="47"/>
  <c r="M9" i="47"/>
  <c r="M10" i="47"/>
  <c r="M11" i="47"/>
  <c r="M12" i="47"/>
  <c r="M13" i="47"/>
  <c r="M14" i="47"/>
  <c r="M15" i="47"/>
  <c r="M16" i="47"/>
  <c r="F25" i="47"/>
  <c r="I28" i="47"/>
  <c r="F9" i="47"/>
  <c r="F10" i="47"/>
  <c r="F11" i="47"/>
  <c r="F12" i="47"/>
  <c r="F15" i="47"/>
  <c r="F16" i="47"/>
  <c r="F17" i="47"/>
  <c r="F18" i="47"/>
  <c r="F19" i="47"/>
  <c r="F20" i="47"/>
  <c r="F21" i="47"/>
  <c r="F22" i="47"/>
  <c r="C23" i="47"/>
  <c r="I23" i="47"/>
  <c r="C24" i="47"/>
  <c r="I24" i="47"/>
  <c r="I25" i="47"/>
  <c r="C26" i="47"/>
  <c r="I26" i="47"/>
  <c r="C27" i="47"/>
  <c r="I27" i="47"/>
  <c r="K28" i="47"/>
  <c r="K29" i="47"/>
  <c r="K30" i="47"/>
  <c r="M17" i="47"/>
  <c r="M18" i="47"/>
  <c r="M19" i="47"/>
  <c r="M20" i="47"/>
  <c r="M21" i="47"/>
  <c r="M22" i="47"/>
  <c r="I29" i="47"/>
  <c r="I30" i="47"/>
  <c r="F8" i="47"/>
  <c r="F13" i="47"/>
  <c r="F14" i="47"/>
  <c r="N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K23" i="47"/>
  <c r="K24" i="47"/>
  <c r="K25" i="47"/>
  <c r="K26" i="47"/>
  <c r="M28" i="47"/>
  <c r="M29" i="47"/>
  <c r="L8" i="46"/>
  <c r="D8" i="48" l="1"/>
  <c r="I8" i="47"/>
  <c r="K8" i="47"/>
  <c r="M8" i="47"/>
  <c r="C8" i="47"/>
  <c r="D23" i="47" s="1"/>
  <c r="Q8" i="46"/>
  <c r="N30" i="46"/>
  <c r="M30" i="46"/>
  <c r="E30" i="46"/>
  <c r="C30" i="46" s="1"/>
  <c r="N29" i="46"/>
  <c r="M29" i="46"/>
  <c r="E29" i="46"/>
  <c r="C29" i="46" s="1"/>
  <c r="N28" i="46"/>
  <c r="M28" i="46"/>
  <c r="E28" i="46"/>
  <c r="C28" i="46" s="1"/>
  <c r="M27" i="46"/>
  <c r="E27" i="46"/>
  <c r="C27" i="46" s="1"/>
  <c r="N26" i="46"/>
  <c r="M26" i="46"/>
  <c r="E26" i="46"/>
  <c r="C26" i="46" s="1"/>
  <c r="N25" i="46"/>
  <c r="M25" i="46"/>
  <c r="E25" i="46"/>
  <c r="C25" i="46" s="1"/>
  <c r="N24" i="46"/>
  <c r="M24" i="46"/>
  <c r="E24" i="46"/>
  <c r="C24" i="46" s="1"/>
  <c r="N23" i="46"/>
  <c r="M23" i="46"/>
  <c r="E23" i="46"/>
  <c r="C23" i="46" s="1"/>
  <c r="M22" i="46"/>
  <c r="E22" i="46"/>
  <c r="C22" i="46" s="1"/>
  <c r="N21" i="46"/>
  <c r="M21" i="46"/>
  <c r="E21" i="46"/>
  <c r="C21" i="46" s="1"/>
  <c r="N20" i="46"/>
  <c r="M20" i="46"/>
  <c r="E20" i="46"/>
  <c r="C20" i="46" s="1"/>
  <c r="N19" i="46"/>
  <c r="M19" i="46"/>
  <c r="E19" i="46"/>
  <c r="C19" i="46" s="1"/>
  <c r="N18" i="46"/>
  <c r="M18" i="46"/>
  <c r="E18" i="46"/>
  <c r="C18" i="46" s="1"/>
  <c r="N17" i="46"/>
  <c r="M17" i="46"/>
  <c r="E17" i="46"/>
  <c r="C17" i="46" s="1"/>
  <c r="N16" i="46"/>
  <c r="M16" i="46"/>
  <c r="E16" i="46"/>
  <c r="C16" i="46" s="1"/>
  <c r="N15" i="46"/>
  <c r="M15" i="46"/>
  <c r="E15" i="46"/>
  <c r="C15" i="46" s="1"/>
  <c r="N14" i="46"/>
  <c r="M14" i="46"/>
  <c r="E14" i="46"/>
  <c r="C14" i="46" s="1"/>
  <c r="N13" i="46"/>
  <c r="M13" i="46"/>
  <c r="E13" i="46"/>
  <c r="C13" i="46" s="1"/>
  <c r="N12" i="46"/>
  <c r="M12" i="46"/>
  <c r="E12" i="46"/>
  <c r="C12" i="46" s="1"/>
  <c r="N11" i="46"/>
  <c r="M11" i="46"/>
  <c r="E11" i="46"/>
  <c r="C11" i="46" s="1"/>
  <c r="N10" i="46"/>
  <c r="M10" i="46"/>
  <c r="E10" i="46"/>
  <c r="C10" i="46" s="1"/>
  <c r="N9" i="46"/>
  <c r="M9" i="46"/>
  <c r="E9" i="46"/>
  <c r="C9" i="46" s="1"/>
  <c r="P8" i="46"/>
  <c r="O8" i="46"/>
  <c r="N8" i="46"/>
  <c r="E8" i="46"/>
  <c r="K30" i="46" s="1"/>
  <c r="D24" i="47" l="1"/>
  <c r="D20" i="47"/>
  <c r="D10" i="47"/>
  <c r="D25" i="47"/>
  <c r="D21" i="47"/>
  <c r="D11" i="47"/>
  <c r="D14" i="47"/>
  <c r="D28" i="47"/>
  <c r="D9" i="47"/>
  <c r="D12" i="47"/>
  <c r="D15" i="47"/>
  <c r="D18" i="47"/>
  <c r="D29" i="47"/>
  <c r="D13" i="47"/>
  <c r="D16" i="47"/>
  <c r="D19" i="47"/>
  <c r="D22" i="47"/>
  <c r="D30" i="47"/>
  <c r="D17" i="47"/>
  <c r="D26" i="47"/>
  <c r="D27" i="47"/>
  <c r="M8" i="46"/>
  <c r="I9" i="46"/>
  <c r="I11" i="46"/>
  <c r="I13" i="46"/>
  <c r="I15" i="46"/>
  <c r="I17" i="46"/>
  <c r="I19" i="46"/>
  <c r="I21" i="46"/>
  <c r="F8" i="46"/>
  <c r="K9" i="46"/>
  <c r="F10" i="46"/>
  <c r="K11" i="46"/>
  <c r="F12" i="46"/>
  <c r="K13" i="46"/>
  <c r="F14" i="46"/>
  <c r="K15" i="46"/>
  <c r="F16" i="46"/>
  <c r="K17" i="46"/>
  <c r="F18" i="46"/>
  <c r="K19" i="46"/>
  <c r="F20" i="46"/>
  <c r="K21" i="46"/>
  <c r="F22" i="46"/>
  <c r="I28" i="46"/>
  <c r="I29" i="46"/>
  <c r="I30" i="46"/>
  <c r="I10" i="46"/>
  <c r="I12" i="46"/>
  <c r="I14" i="46"/>
  <c r="I16" i="46"/>
  <c r="I18" i="46"/>
  <c r="I20" i="46"/>
  <c r="I22" i="46"/>
  <c r="K23" i="46"/>
  <c r="K24" i="46"/>
  <c r="K25" i="46"/>
  <c r="K26" i="46"/>
  <c r="K27" i="46"/>
  <c r="F9" i="46"/>
  <c r="K10" i="46"/>
  <c r="F11" i="46"/>
  <c r="K12" i="46"/>
  <c r="F13" i="46"/>
  <c r="K14" i="46"/>
  <c r="F15" i="46"/>
  <c r="K16" i="46"/>
  <c r="F17" i="46"/>
  <c r="K18" i="46"/>
  <c r="F19" i="46"/>
  <c r="K20" i="46"/>
  <c r="F21" i="46"/>
  <c r="K22" i="46"/>
  <c r="C8" i="46"/>
  <c r="D29" i="46" s="1"/>
  <c r="F28" i="46"/>
  <c r="F29" i="46"/>
  <c r="F30" i="46"/>
  <c r="F23" i="46"/>
  <c r="F24" i="46"/>
  <c r="F25" i="46"/>
  <c r="F26" i="46"/>
  <c r="F27" i="46"/>
  <c r="I23" i="46"/>
  <c r="I24" i="46"/>
  <c r="I25" i="46"/>
  <c r="I26" i="46"/>
  <c r="I27" i="46"/>
  <c r="K28" i="46"/>
  <c r="K29" i="46"/>
  <c r="D8" i="47" l="1"/>
  <c r="D9" i="46"/>
  <c r="D18" i="46"/>
  <c r="D20" i="46"/>
  <c r="I8" i="46"/>
  <c r="D27" i="46"/>
  <c r="D14" i="46"/>
  <c r="D19" i="46"/>
  <c r="D23" i="46"/>
  <c r="D15" i="46"/>
  <c r="K8" i="46"/>
  <c r="D17" i="46"/>
  <c r="D30" i="46"/>
  <c r="D25" i="46"/>
  <c r="D16" i="46"/>
  <c r="D13" i="46"/>
  <c r="D26" i="46"/>
  <c r="D28" i="46"/>
  <c r="D10" i="46"/>
  <c r="D12" i="46"/>
  <c r="D11" i="46"/>
  <c r="D24" i="46"/>
  <c r="D22" i="46"/>
  <c r="D21" i="46"/>
  <c r="D8" i="46" l="1"/>
  <c r="N8" i="45" l="1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3" i="45"/>
  <c r="N24" i="45"/>
  <c r="N25" i="45"/>
  <c r="N26" i="45"/>
  <c r="N28" i="45"/>
  <c r="N29" i="45"/>
  <c r="N30" i="45"/>
  <c r="E27" i="45" l="1"/>
  <c r="C27" i="45" s="1"/>
  <c r="R8" i="45"/>
  <c r="E30" i="45" l="1"/>
  <c r="E29" i="45"/>
  <c r="E28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C12" i="45" s="1"/>
  <c r="E11" i="45"/>
  <c r="C11" i="45" s="1"/>
  <c r="E10" i="45"/>
  <c r="C10" i="45" s="1"/>
  <c r="E9" i="45"/>
  <c r="C9" i="45" s="1"/>
  <c r="P8" i="45"/>
  <c r="O8" i="45"/>
  <c r="M13" i="45"/>
  <c r="E8" i="45"/>
  <c r="F29" i="45" l="1"/>
  <c r="F19" i="45"/>
  <c r="C19" i="45"/>
  <c r="C23" i="45"/>
  <c r="F23" i="45"/>
  <c r="F24" i="45"/>
  <c r="C24" i="45"/>
  <c r="C28" i="45"/>
  <c r="F28" i="45"/>
  <c r="F21" i="45"/>
  <c r="C21" i="45"/>
  <c r="C22" i="45"/>
  <c r="F22" i="45"/>
  <c r="F25" i="45"/>
  <c r="C25" i="45"/>
  <c r="C14" i="45"/>
  <c r="F14" i="45"/>
  <c r="C15" i="45"/>
  <c r="F15" i="45"/>
  <c r="K30" i="45"/>
  <c r="K22" i="45"/>
  <c r="I16" i="45"/>
  <c r="I28" i="45"/>
  <c r="K24" i="45"/>
  <c r="K26" i="45"/>
  <c r="K15" i="45"/>
  <c r="I13" i="45"/>
  <c r="I14" i="45"/>
  <c r="I27" i="45"/>
  <c r="K11" i="45"/>
  <c r="K23" i="45"/>
  <c r="I17" i="45"/>
  <c r="I29" i="45"/>
  <c r="I18" i="45"/>
  <c r="I23" i="45"/>
  <c r="K21" i="45"/>
  <c r="K12" i="45"/>
  <c r="K28" i="45"/>
  <c r="K17" i="45"/>
  <c r="K13" i="45"/>
  <c r="K25" i="45"/>
  <c r="I19" i="45"/>
  <c r="I22" i="45"/>
  <c r="I11" i="45"/>
  <c r="I12" i="45"/>
  <c r="K19" i="45"/>
  <c r="K14" i="45"/>
  <c r="I20" i="45"/>
  <c r="I21" i="45"/>
  <c r="K16" i="45"/>
  <c r="I15" i="45"/>
  <c r="K27" i="45"/>
  <c r="K18" i="45"/>
  <c r="I25" i="45"/>
  <c r="K20" i="45"/>
  <c r="I26" i="45"/>
  <c r="I24" i="45"/>
  <c r="F17" i="45"/>
  <c r="C17" i="45"/>
  <c r="F20" i="45"/>
  <c r="C20" i="45"/>
  <c r="C13" i="45"/>
  <c r="F13" i="45"/>
  <c r="F26" i="45"/>
  <c r="C26" i="45"/>
  <c r="F16" i="45"/>
  <c r="C16" i="45"/>
  <c r="C18" i="45"/>
  <c r="F18" i="45"/>
  <c r="F27" i="45"/>
  <c r="M11" i="45"/>
  <c r="M23" i="45"/>
  <c r="M10" i="45"/>
  <c r="M14" i="45"/>
  <c r="M15" i="45"/>
  <c r="M29" i="45"/>
  <c r="M22" i="45"/>
  <c r="M25" i="45"/>
  <c r="M26" i="45"/>
  <c r="M27" i="45"/>
  <c r="M28" i="45"/>
  <c r="M9" i="45"/>
  <c r="M12" i="45"/>
  <c r="M24" i="45"/>
  <c r="K9" i="45"/>
  <c r="K10" i="45"/>
  <c r="F30" i="45"/>
  <c r="F9" i="45"/>
  <c r="F10" i="45"/>
  <c r="F11" i="45"/>
  <c r="F12" i="45"/>
  <c r="C29" i="45"/>
  <c r="C30" i="45"/>
  <c r="I30" i="45"/>
  <c r="F8" i="45"/>
  <c r="I9" i="45"/>
  <c r="I10" i="45"/>
  <c r="K29" i="45"/>
  <c r="M30" i="45"/>
  <c r="M16" i="45"/>
  <c r="M17" i="45"/>
  <c r="M18" i="45"/>
  <c r="M19" i="45"/>
  <c r="M20" i="45"/>
  <c r="M21" i="45"/>
  <c r="L8" i="44"/>
  <c r="P8" i="44"/>
  <c r="O8" i="44"/>
  <c r="M8" i="45" l="1"/>
  <c r="K8" i="45"/>
  <c r="I8" i="45"/>
  <c r="C8" i="45"/>
  <c r="M22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C22" i="44" l="1"/>
  <c r="D19" i="45"/>
  <c r="D23" i="45"/>
  <c r="D27" i="45"/>
  <c r="D26" i="45"/>
  <c r="D20" i="45"/>
  <c r="D24" i="45"/>
  <c r="D28" i="45"/>
  <c r="D22" i="45"/>
  <c r="D29" i="45"/>
  <c r="D30" i="45"/>
  <c r="D21" i="45"/>
  <c r="D25" i="45"/>
  <c r="D18" i="45"/>
  <c r="D12" i="45"/>
  <c r="D16" i="45"/>
  <c r="D9" i="45"/>
  <c r="D13" i="45"/>
  <c r="D17" i="45"/>
  <c r="D10" i="45"/>
  <c r="D14" i="45"/>
  <c r="D11" i="45"/>
  <c r="D15" i="45"/>
  <c r="N29" i="44"/>
  <c r="M29" i="44"/>
  <c r="N28" i="44"/>
  <c r="M28" i="44"/>
  <c r="N27" i="44"/>
  <c r="M27" i="44"/>
  <c r="N26" i="44"/>
  <c r="M26" i="44"/>
  <c r="N25" i="44"/>
  <c r="M25" i="44"/>
  <c r="N24" i="44"/>
  <c r="M24" i="44"/>
  <c r="N23" i="44"/>
  <c r="M23" i="44"/>
  <c r="N21" i="44"/>
  <c r="M21" i="44"/>
  <c r="N20" i="44"/>
  <c r="M20" i="44"/>
  <c r="N19" i="44"/>
  <c r="M19" i="44"/>
  <c r="N18" i="44"/>
  <c r="M18" i="44"/>
  <c r="N17" i="44"/>
  <c r="M17" i="44"/>
  <c r="N16" i="44"/>
  <c r="M16" i="44"/>
  <c r="N15" i="44"/>
  <c r="M15" i="44"/>
  <c r="N14" i="44"/>
  <c r="M14" i="44"/>
  <c r="N13" i="44"/>
  <c r="M13" i="44"/>
  <c r="N12" i="44"/>
  <c r="M12" i="44"/>
  <c r="N11" i="44"/>
  <c r="M11" i="44"/>
  <c r="N10" i="44"/>
  <c r="M10" i="44"/>
  <c r="N9" i="44"/>
  <c r="M9" i="44"/>
  <c r="E9" i="44"/>
  <c r="N8" i="44"/>
  <c r="E8" i="44"/>
  <c r="F12" i="44" s="1"/>
  <c r="F25" i="44" l="1"/>
  <c r="F14" i="44"/>
  <c r="F20" i="44"/>
  <c r="F22" i="44"/>
  <c r="F11" i="44"/>
  <c r="F24" i="44"/>
  <c r="F26" i="44"/>
  <c r="F9" i="44"/>
  <c r="F10" i="44"/>
  <c r="F13" i="44"/>
  <c r="F15" i="44"/>
  <c r="F21" i="44"/>
  <c r="K11" i="44"/>
  <c r="K23" i="44"/>
  <c r="I14" i="44"/>
  <c r="I26" i="44"/>
  <c r="I9" i="44"/>
  <c r="I25" i="44"/>
  <c r="K12" i="44"/>
  <c r="K24" i="44"/>
  <c r="I15" i="44"/>
  <c r="I27" i="44"/>
  <c r="K18" i="44"/>
  <c r="I12" i="44"/>
  <c r="K13" i="44"/>
  <c r="K25" i="44"/>
  <c r="I16" i="44"/>
  <c r="I28" i="44"/>
  <c r="K27" i="44"/>
  <c r="I21" i="44"/>
  <c r="F17" i="44"/>
  <c r="K21" i="44"/>
  <c r="F19" i="44"/>
  <c r="K14" i="44"/>
  <c r="K26" i="44"/>
  <c r="I17" i="44"/>
  <c r="I29" i="44"/>
  <c r="I18" i="44"/>
  <c r="K17" i="44"/>
  <c r="K20" i="44"/>
  <c r="K22" i="44"/>
  <c r="K15" i="44"/>
  <c r="K29" i="44"/>
  <c r="I23" i="44"/>
  <c r="K16" i="44"/>
  <c r="K28" i="44"/>
  <c r="I19" i="44"/>
  <c r="I20" i="44"/>
  <c r="K9" i="44"/>
  <c r="I22" i="44"/>
  <c r="F29" i="44"/>
  <c r="I24" i="44"/>
  <c r="K10" i="44"/>
  <c r="F16" i="44"/>
  <c r="F28" i="44"/>
  <c r="K19" i="44"/>
  <c r="I10" i="44"/>
  <c r="I11" i="44"/>
  <c r="F18" i="44"/>
  <c r="I13" i="44"/>
  <c r="F23" i="44"/>
  <c r="F27" i="44"/>
  <c r="D8" i="45"/>
  <c r="M8" i="44"/>
  <c r="C10" i="44"/>
  <c r="C23" i="44"/>
  <c r="C9" i="44"/>
  <c r="C13" i="44"/>
  <c r="C26" i="44"/>
  <c r="C16" i="44"/>
  <c r="C20" i="44"/>
  <c r="C15" i="44"/>
  <c r="F8" i="44"/>
  <c r="C11" i="44"/>
  <c r="C12" i="44"/>
  <c r="C14" i="44"/>
  <c r="C17" i="44"/>
  <c r="C18" i="44"/>
  <c r="C19" i="44"/>
  <c r="C21" i="44"/>
  <c r="C24" i="44"/>
  <c r="C25" i="44"/>
  <c r="C27" i="44"/>
  <c r="C28" i="44"/>
  <c r="C29" i="44"/>
  <c r="E8" i="43"/>
  <c r="I10" i="43" s="1"/>
  <c r="F8" i="43"/>
  <c r="L8" i="43"/>
  <c r="M12" i="43" s="1"/>
  <c r="O8" i="43"/>
  <c r="P8" i="43"/>
  <c r="E9" i="43"/>
  <c r="K9" i="43"/>
  <c r="M9" i="43"/>
  <c r="N9" i="43"/>
  <c r="E10" i="43"/>
  <c r="F10" i="43" s="1"/>
  <c r="M10" i="43"/>
  <c r="N10" i="43"/>
  <c r="E11" i="43"/>
  <c r="N11" i="43"/>
  <c r="E12" i="43"/>
  <c r="F12" i="43" s="1"/>
  <c r="I12" i="43"/>
  <c r="K12" i="43"/>
  <c r="N12" i="43"/>
  <c r="E13" i="43"/>
  <c r="M13" i="43"/>
  <c r="N13" i="43"/>
  <c r="E14" i="43"/>
  <c r="K14" i="43"/>
  <c r="N14" i="43"/>
  <c r="E15" i="43"/>
  <c r="N15" i="43"/>
  <c r="E16" i="43"/>
  <c r="N16" i="43"/>
  <c r="E17" i="43"/>
  <c r="F17" i="43" s="1"/>
  <c r="I17" i="43"/>
  <c r="N17" i="43"/>
  <c r="E18" i="43"/>
  <c r="M18" i="43"/>
  <c r="N18" i="43"/>
  <c r="E19" i="43"/>
  <c r="F19" i="43" s="1"/>
  <c r="I19" i="43"/>
  <c r="K19" i="43"/>
  <c r="M19" i="43"/>
  <c r="N19" i="43"/>
  <c r="E20" i="43"/>
  <c r="M20" i="43"/>
  <c r="N20" i="43"/>
  <c r="E21" i="43"/>
  <c r="I21" i="43"/>
  <c r="K21" i="43"/>
  <c r="N21" i="43"/>
  <c r="E22" i="43"/>
  <c r="F22" i="43" s="1"/>
  <c r="N22" i="43"/>
  <c r="E23" i="43"/>
  <c r="M23" i="43"/>
  <c r="N23" i="43"/>
  <c r="E24" i="43"/>
  <c r="F24" i="43" s="1"/>
  <c r="I24" i="43"/>
  <c r="K24" i="43"/>
  <c r="M24" i="43"/>
  <c r="N24" i="43"/>
  <c r="E25" i="43"/>
  <c r="M25" i="43"/>
  <c r="N25" i="43"/>
  <c r="E26" i="43"/>
  <c r="F26" i="43" s="1"/>
  <c r="I26" i="43"/>
  <c r="K26" i="43"/>
  <c r="M26" i="43"/>
  <c r="N26" i="43"/>
  <c r="E27" i="43"/>
  <c r="M27" i="43"/>
  <c r="N27" i="43"/>
  <c r="E28" i="43"/>
  <c r="I28" i="43"/>
  <c r="K28" i="43"/>
  <c r="M28" i="43"/>
  <c r="N28" i="43"/>
  <c r="M16" i="43" l="1"/>
  <c r="M22" i="43"/>
  <c r="M15" i="43"/>
  <c r="M21" i="43"/>
  <c r="M14" i="43"/>
  <c r="M11" i="43"/>
  <c r="I14" i="43"/>
  <c r="K16" i="43"/>
  <c r="F14" i="43"/>
  <c r="I9" i="43"/>
  <c r="F21" i="43"/>
  <c r="I16" i="43"/>
  <c r="K11" i="43"/>
  <c r="F9" i="43"/>
  <c r="F28" i="43"/>
  <c r="I23" i="43"/>
  <c r="K18" i="43"/>
  <c r="F16" i="43"/>
  <c r="I11" i="43"/>
  <c r="F23" i="43"/>
  <c r="F11" i="43"/>
  <c r="K13" i="43"/>
  <c r="I25" i="43"/>
  <c r="K20" i="43"/>
  <c r="F18" i="43"/>
  <c r="I13" i="43"/>
  <c r="N8" i="43"/>
  <c r="K23" i="43"/>
  <c r="F25" i="43"/>
  <c r="I20" i="43"/>
  <c r="K15" i="43"/>
  <c r="F13" i="43"/>
  <c r="K25" i="43"/>
  <c r="I18" i="43"/>
  <c r="I27" i="43"/>
  <c r="K22" i="43"/>
  <c r="F20" i="43"/>
  <c r="M17" i="43"/>
  <c r="I15" i="43"/>
  <c r="K10" i="43"/>
  <c r="K27" i="43"/>
  <c r="F27" i="43"/>
  <c r="I22" i="43"/>
  <c r="K17" i="43"/>
  <c r="F15" i="43"/>
  <c r="K8" i="44"/>
  <c r="I8" i="44"/>
  <c r="C8" i="44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M8" i="43" l="1"/>
  <c r="K8" i="43"/>
  <c r="I8" i="43"/>
  <c r="D10" i="44"/>
  <c r="D14" i="44"/>
  <c r="D18" i="44"/>
  <c r="D26" i="44"/>
  <c r="D9" i="44"/>
  <c r="D16" i="44"/>
  <c r="D20" i="44"/>
  <c r="D28" i="44"/>
  <c r="D13" i="44"/>
  <c r="D17" i="44"/>
  <c r="D21" i="44"/>
  <c r="D25" i="44"/>
  <c r="D29" i="44"/>
  <c r="D11" i="44"/>
  <c r="D15" i="44"/>
  <c r="D19" i="44"/>
  <c r="D23" i="44"/>
  <c r="D27" i="44"/>
  <c r="D12" i="44"/>
  <c r="D24" i="44"/>
  <c r="D22" i="44"/>
  <c r="C8" i="43"/>
  <c r="D19" i="43" s="1"/>
  <c r="D13" i="43"/>
  <c r="D17" i="43"/>
  <c r="D21" i="43"/>
  <c r="D25" i="43"/>
  <c r="D11" i="43" l="1"/>
  <c r="D15" i="43"/>
  <c r="D24" i="43"/>
  <c r="D12" i="43"/>
  <c r="D28" i="43"/>
  <c r="D22" i="43"/>
  <c r="D18" i="43"/>
  <c r="D27" i="43"/>
  <c r="D9" i="43"/>
  <c r="D26" i="43"/>
  <c r="D20" i="43"/>
  <c r="D14" i="43"/>
  <c r="D10" i="43"/>
  <c r="D23" i="43"/>
  <c r="D8" i="44"/>
  <c r="D16" i="43"/>
  <c r="D8" i="43" l="1"/>
  <c r="E8" i="42"/>
  <c r="K12" i="42" s="1"/>
  <c r="O8" i="42"/>
  <c r="P8" i="42"/>
  <c r="E9" i="42"/>
  <c r="F9" i="42" s="1"/>
  <c r="I9" i="42"/>
  <c r="K9" i="42"/>
  <c r="L9" i="42"/>
  <c r="N9" i="42"/>
  <c r="E10" i="42"/>
  <c r="F10" i="42" s="1"/>
  <c r="I10" i="42"/>
  <c r="L10" i="42"/>
  <c r="N10" i="42" s="1"/>
  <c r="E11" i="42"/>
  <c r="F11" i="42" s="1"/>
  <c r="I11" i="42"/>
  <c r="K11" i="42"/>
  <c r="L11" i="42"/>
  <c r="N11" i="42" s="1"/>
  <c r="E12" i="42"/>
  <c r="F12" i="42" s="1"/>
  <c r="I12" i="42"/>
  <c r="L12" i="42"/>
  <c r="E13" i="42"/>
  <c r="F13" i="42" s="1"/>
  <c r="I13" i="42"/>
  <c r="K13" i="42"/>
  <c r="L13" i="42"/>
  <c r="N13" i="42" s="1"/>
  <c r="E14" i="42"/>
  <c r="I14" i="42"/>
  <c r="K14" i="42"/>
  <c r="L14" i="42"/>
  <c r="N14" i="42"/>
  <c r="E15" i="42"/>
  <c r="F15" i="42" s="1"/>
  <c r="I15" i="42"/>
  <c r="K15" i="42"/>
  <c r="L15" i="42"/>
  <c r="N15" i="42" s="1"/>
  <c r="E16" i="42"/>
  <c r="F16" i="42" s="1"/>
  <c r="I16" i="42"/>
  <c r="K16" i="42"/>
  <c r="L16" i="42"/>
  <c r="E17" i="42"/>
  <c r="F17" i="42" s="1"/>
  <c r="I17" i="42"/>
  <c r="K17" i="42"/>
  <c r="L17" i="42"/>
  <c r="N17" i="42" s="1"/>
  <c r="E18" i="42"/>
  <c r="F18" i="42" s="1"/>
  <c r="I18" i="42"/>
  <c r="K18" i="42"/>
  <c r="L18" i="42"/>
  <c r="N18" i="42" s="1"/>
  <c r="E19" i="42"/>
  <c r="F19" i="42" s="1"/>
  <c r="I19" i="42"/>
  <c r="K19" i="42"/>
  <c r="L19" i="42"/>
  <c r="N19" i="42" s="1"/>
  <c r="E20" i="42"/>
  <c r="F20" i="42" s="1"/>
  <c r="I20" i="42"/>
  <c r="K20" i="42"/>
  <c r="L20" i="42"/>
  <c r="E21" i="42"/>
  <c r="F21" i="42" s="1"/>
  <c r="I21" i="42"/>
  <c r="K21" i="42"/>
  <c r="L21" i="42"/>
  <c r="N21" i="42" s="1"/>
  <c r="E22" i="42"/>
  <c r="F22" i="42"/>
  <c r="I22" i="42"/>
  <c r="K22" i="42"/>
  <c r="L22" i="42"/>
  <c r="N22" i="42" s="1"/>
  <c r="E23" i="42"/>
  <c r="F23" i="42" s="1"/>
  <c r="I23" i="42"/>
  <c r="K23" i="42"/>
  <c r="L23" i="42"/>
  <c r="N23" i="42" s="1"/>
  <c r="E24" i="42"/>
  <c r="F24" i="42" s="1"/>
  <c r="I24" i="42"/>
  <c r="K24" i="42"/>
  <c r="L24" i="42"/>
  <c r="E25" i="42"/>
  <c r="F25" i="42" s="1"/>
  <c r="I25" i="42"/>
  <c r="K25" i="42"/>
  <c r="L25" i="42"/>
  <c r="N25" i="42"/>
  <c r="E26" i="42"/>
  <c r="F26" i="42"/>
  <c r="I26" i="42"/>
  <c r="K26" i="42"/>
  <c r="L26" i="42"/>
  <c r="N26" i="42" s="1"/>
  <c r="E27" i="42"/>
  <c r="I27" i="42"/>
  <c r="K27" i="42"/>
  <c r="L27" i="42"/>
  <c r="N27" i="42" s="1"/>
  <c r="E28" i="42"/>
  <c r="F28" i="42" s="1"/>
  <c r="I28" i="42"/>
  <c r="K28" i="42"/>
  <c r="L28" i="42"/>
  <c r="F8" i="42" l="1"/>
  <c r="C27" i="42"/>
  <c r="C22" i="42"/>
  <c r="K10" i="42"/>
  <c r="K8" i="42" s="1"/>
  <c r="C14" i="42"/>
  <c r="C10" i="42"/>
  <c r="C21" i="42"/>
  <c r="C18" i="42"/>
  <c r="C26" i="42"/>
  <c r="F27" i="42"/>
  <c r="F14" i="42"/>
  <c r="L8" i="42"/>
  <c r="M25" i="42" s="1"/>
  <c r="C11" i="42"/>
  <c r="C9" i="42"/>
  <c r="C15" i="42"/>
  <c r="C13" i="42"/>
  <c r="C25" i="42"/>
  <c r="C19" i="42"/>
  <c r="I8" i="42"/>
  <c r="C17" i="42"/>
  <c r="C23" i="42"/>
  <c r="N28" i="42"/>
  <c r="C28" i="42"/>
  <c r="N24" i="42"/>
  <c r="C24" i="42"/>
  <c r="N20" i="42"/>
  <c r="C20" i="42"/>
  <c r="N16" i="42"/>
  <c r="C16" i="42"/>
  <c r="N12" i="42"/>
  <c r="C12" i="42"/>
  <c r="M14" i="42" l="1"/>
  <c r="M10" i="42"/>
  <c r="M12" i="42"/>
  <c r="M17" i="42"/>
  <c r="M9" i="42"/>
  <c r="M20" i="42"/>
  <c r="M21" i="42"/>
  <c r="M27" i="42"/>
  <c r="M18" i="42"/>
  <c r="M16" i="42"/>
  <c r="M22" i="42"/>
  <c r="M24" i="42"/>
  <c r="M13" i="42"/>
  <c r="M15" i="42"/>
  <c r="M28" i="42"/>
  <c r="M11" i="42"/>
  <c r="N8" i="42"/>
  <c r="M26" i="42"/>
  <c r="M23" i="42"/>
  <c r="M19" i="42"/>
  <c r="C8" i="42"/>
  <c r="D20" i="42" s="1"/>
  <c r="M8" i="42" l="1"/>
  <c r="D28" i="42"/>
  <c r="D16" i="42"/>
  <c r="D24" i="42"/>
  <c r="D13" i="42"/>
  <c r="D17" i="42"/>
  <c r="D21" i="42"/>
  <c r="D25" i="42"/>
  <c r="D9" i="42"/>
  <c r="D23" i="42"/>
  <c r="D22" i="42"/>
  <c r="D19" i="42"/>
  <c r="D15" i="42"/>
  <c r="D11" i="42"/>
  <c r="D10" i="42"/>
  <c r="D18" i="42"/>
  <c r="D27" i="42"/>
  <c r="D14" i="42"/>
  <c r="D26" i="42"/>
  <c r="D12" i="42"/>
  <c r="D8" i="42" l="1"/>
  <c r="N28" i="41"/>
  <c r="E28" i="41"/>
  <c r="N27" i="41"/>
  <c r="E27" i="41"/>
  <c r="E26" i="41"/>
  <c r="E25" i="41"/>
  <c r="E24" i="41"/>
  <c r="C24" i="41" s="1"/>
  <c r="N23" i="41"/>
  <c r="E23" i="41"/>
  <c r="N22" i="41"/>
  <c r="E22" i="41"/>
  <c r="E21" i="41"/>
  <c r="C21" i="41" s="1"/>
  <c r="N20" i="41"/>
  <c r="E20" i="41"/>
  <c r="N19" i="41"/>
  <c r="E19" i="41"/>
  <c r="E18" i="41"/>
  <c r="N17" i="41"/>
  <c r="E17" i="41"/>
  <c r="N16" i="41"/>
  <c r="E16" i="41"/>
  <c r="C16" i="41" s="1"/>
  <c r="N15" i="41"/>
  <c r="E15" i="41"/>
  <c r="C15" i="41" s="1"/>
  <c r="N14" i="41"/>
  <c r="E14" i="41"/>
  <c r="N13" i="41"/>
  <c r="E13" i="41"/>
  <c r="C13" i="41" s="1"/>
  <c r="E12" i="41"/>
  <c r="N11" i="41"/>
  <c r="E11" i="41"/>
  <c r="N10" i="41"/>
  <c r="E10" i="41"/>
  <c r="E9" i="41"/>
  <c r="P8" i="41"/>
  <c r="O8" i="41"/>
  <c r="E8" i="41"/>
  <c r="I28" i="41" s="1"/>
  <c r="C12" i="41" l="1"/>
  <c r="C14" i="41"/>
  <c r="C17" i="41"/>
  <c r="N18" i="41"/>
  <c r="C20" i="41"/>
  <c r="C22" i="41"/>
  <c r="N26" i="41"/>
  <c r="C28" i="41"/>
  <c r="M18" i="41"/>
  <c r="M12" i="41"/>
  <c r="M14" i="41"/>
  <c r="C19" i="41"/>
  <c r="F23" i="41"/>
  <c r="F11" i="41"/>
  <c r="F18" i="41"/>
  <c r="C23" i="41"/>
  <c r="K10" i="41"/>
  <c r="I11" i="41"/>
  <c r="K18" i="41"/>
  <c r="I19" i="41"/>
  <c r="F25" i="41"/>
  <c r="F10" i="41"/>
  <c r="F9" i="41"/>
  <c r="K14" i="41"/>
  <c r="K26" i="41"/>
  <c r="I27" i="41"/>
  <c r="F15" i="41"/>
  <c r="K13" i="41"/>
  <c r="I14" i="41"/>
  <c r="K21" i="41"/>
  <c r="I22" i="41"/>
  <c r="F26" i="41"/>
  <c r="F27" i="41"/>
  <c r="K9" i="41"/>
  <c r="I10" i="41"/>
  <c r="C11" i="41"/>
  <c r="F14" i="41"/>
  <c r="I15" i="41"/>
  <c r="C18" i="41"/>
  <c r="F19" i="41"/>
  <c r="K22" i="41"/>
  <c r="K25" i="41"/>
  <c r="I26" i="41"/>
  <c r="C27" i="41"/>
  <c r="C10" i="41"/>
  <c r="K17" i="41"/>
  <c r="I18" i="41"/>
  <c r="F22" i="41"/>
  <c r="I23" i="41"/>
  <c r="C26" i="41"/>
  <c r="M23" i="41"/>
  <c r="M19" i="41"/>
  <c r="M27" i="41"/>
  <c r="N8" i="41"/>
  <c r="M15" i="41"/>
  <c r="M11" i="41"/>
  <c r="M22" i="41"/>
  <c r="M25" i="41"/>
  <c r="F12" i="41"/>
  <c r="F20" i="41"/>
  <c r="F24" i="41"/>
  <c r="M28" i="41"/>
  <c r="M9" i="41"/>
  <c r="N12" i="41"/>
  <c r="F13" i="41"/>
  <c r="M13" i="41"/>
  <c r="K15" i="41"/>
  <c r="I16" i="41"/>
  <c r="F17" i="41"/>
  <c r="M17" i="41"/>
  <c r="I20" i="41"/>
  <c r="F21" i="41"/>
  <c r="N24" i="41"/>
  <c r="F8" i="41"/>
  <c r="C9" i="41"/>
  <c r="I9" i="41"/>
  <c r="N9" i="41"/>
  <c r="K12" i="41"/>
  <c r="I13" i="41"/>
  <c r="K16" i="41"/>
  <c r="I17" i="41"/>
  <c r="K20" i="41"/>
  <c r="I21" i="41"/>
  <c r="N21" i="41"/>
  <c r="K24" i="41"/>
  <c r="C25" i="41"/>
  <c r="I25" i="41"/>
  <c r="N25" i="41"/>
  <c r="K28" i="41"/>
  <c r="F16" i="41"/>
  <c r="M16" i="41"/>
  <c r="M20" i="41"/>
  <c r="F28" i="41"/>
  <c r="K11" i="41"/>
  <c r="I12" i="41"/>
  <c r="K19" i="41"/>
  <c r="K23" i="41"/>
  <c r="I24" i="41"/>
  <c r="K27" i="41"/>
  <c r="L28" i="40"/>
  <c r="N28" i="40" s="1"/>
  <c r="E28" i="40"/>
  <c r="L27" i="40"/>
  <c r="E27" i="40"/>
  <c r="L26" i="40"/>
  <c r="N26" i="40" s="1"/>
  <c r="E26" i="40"/>
  <c r="L25" i="40"/>
  <c r="E25" i="40"/>
  <c r="L24" i="40"/>
  <c r="N24" i="40" s="1"/>
  <c r="E24" i="40"/>
  <c r="L23" i="40"/>
  <c r="E23" i="40"/>
  <c r="L22" i="40"/>
  <c r="N22" i="40" s="1"/>
  <c r="E22" i="40"/>
  <c r="L21" i="40"/>
  <c r="N21" i="40" s="1"/>
  <c r="E21" i="40"/>
  <c r="L20" i="40"/>
  <c r="N20" i="40" s="1"/>
  <c r="E20" i="40"/>
  <c r="L19" i="40"/>
  <c r="E19" i="40"/>
  <c r="L18" i="40"/>
  <c r="N18" i="40" s="1"/>
  <c r="E18" i="40"/>
  <c r="L17" i="40"/>
  <c r="E17" i="40"/>
  <c r="L16" i="40"/>
  <c r="N16" i="40" s="1"/>
  <c r="E16" i="40"/>
  <c r="L15" i="40"/>
  <c r="E15" i="40"/>
  <c r="L14" i="40"/>
  <c r="N14" i="40" s="1"/>
  <c r="E14" i="40"/>
  <c r="L13" i="40"/>
  <c r="N13" i="40" s="1"/>
  <c r="E13" i="40"/>
  <c r="L12" i="40"/>
  <c r="N12" i="40" s="1"/>
  <c r="E12" i="40"/>
  <c r="L11" i="40"/>
  <c r="E11" i="40"/>
  <c r="L10" i="40"/>
  <c r="N10" i="40" s="1"/>
  <c r="E10" i="40"/>
  <c r="L9" i="40"/>
  <c r="N9" i="40" s="1"/>
  <c r="E9" i="40"/>
  <c r="P8" i="40"/>
  <c r="O8" i="40"/>
  <c r="E8" i="40"/>
  <c r="K28" i="40" s="1"/>
  <c r="C21" i="40" l="1"/>
  <c r="C13" i="40"/>
  <c r="C11" i="40"/>
  <c r="C25" i="40"/>
  <c r="C19" i="40"/>
  <c r="C27" i="40"/>
  <c r="C15" i="40"/>
  <c r="C17" i="40"/>
  <c r="C23" i="40"/>
  <c r="M26" i="41"/>
  <c r="M24" i="41"/>
  <c r="M21" i="41"/>
  <c r="M10" i="41"/>
  <c r="K8" i="41"/>
  <c r="I8" i="41"/>
  <c r="C8" i="41"/>
  <c r="D9" i="41" s="1"/>
  <c r="N17" i="40"/>
  <c r="N25" i="40"/>
  <c r="C9" i="40"/>
  <c r="N11" i="40"/>
  <c r="N15" i="40"/>
  <c r="N19" i="40"/>
  <c r="N23" i="40"/>
  <c r="N27" i="40"/>
  <c r="I9" i="40"/>
  <c r="I11" i="40"/>
  <c r="I13" i="40"/>
  <c r="I15" i="40"/>
  <c r="I17" i="40"/>
  <c r="I19" i="40"/>
  <c r="I21" i="40"/>
  <c r="I23" i="40"/>
  <c r="I25" i="40"/>
  <c r="I27" i="40"/>
  <c r="K9" i="40"/>
  <c r="F10" i="40"/>
  <c r="K11" i="40"/>
  <c r="F12" i="40"/>
  <c r="K13" i="40"/>
  <c r="F14" i="40"/>
  <c r="K15" i="40"/>
  <c r="F16" i="40"/>
  <c r="K17" i="40"/>
  <c r="F18" i="40"/>
  <c r="K19" i="40"/>
  <c r="F20" i="40"/>
  <c r="K21" i="40"/>
  <c r="F22" i="40"/>
  <c r="K23" i="40"/>
  <c r="F24" i="40"/>
  <c r="K25" i="40"/>
  <c r="F26" i="40"/>
  <c r="K27" i="40"/>
  <c r="F28" i="40"/>
  <c r="L8" i="40"/>
  <c r="M16" i="40" s="1"/>
  <c r="C10" i="40"/>
  <c r="I10" i="40"/>
  <c r="C12" i="40"/>
  <c r="I12" i="40"/>
  <c r="C14" i="40"/>
  <c r="I14" i="40"/>
  <c r="C16" i="40"/>
  <c r="I16" i="40"/>
  <c r="C18" i="40"/>
  <c r="I18" i="40"/>
  <c r="C20" i="40"/>
  <c r="I20" i="40"/>
  <c r="C22" i="40"/>
  <c r="I22" i="40"/>
  <c r="C24" i="40"/>
  <c r="I24" i="40"/>
  <c r="C26" i="40"/>
  <c r="I26" i="40"/>
  <c r="C28" i="40"/>
  <c r="I28" i="40"/>
  <c r="F8" i="40"/>
  <c r="F9" i="40"/>
  <c r="K10" i="40"/>
  <c r="F11" i="40"/>
  <c r="K12" i="40"/>
  <c r="F13" i="40"/>
  <c r="K14" i="40"/>
  <c r="F15" i="40"/>
  <c r="K16" i="40"/>
  <c r="F17" i="40"/>
  <c r="K18" i="40"/>
  <c r="F19" i="40"/>
  <c r="K20" i="40"/>
  <c r="F21" i="40"/>
  <c r="K22" i="40"/>
  <c r="F23" i="40"/>
  <c r="K24" i="40"/>
  <c r="F25" i="40"/>
  <c r="K26" i="40"/>
  <c r="F27" i="40"/>
  <c r="L28" i="39"/>
  <c r="E28" i="39"/>
  <c r="S28" i="39" s="1"/>
  <c r="L27" i="39"/>
  <c r="E27" i="39"/>
  <c r="S27" i="39" s="1"/>
  <c r="L26" i="39"/>
  <c r="E26" i="39"/>
  <c r="S26" i="39" s="1"/>
  <c r="L25" i="39"/>
  <c r="E25" i="39"/>
  <c r="S25" i="39" s="1"/>
  <c r="L24" i="39"/>
  <c r="E24" i="39"/>
  <c r="S24" i="39" s="1"/>
  <c r="L23" i="39"/>
  <c r="E23" i="39"/>
  <c r="S23" i="39" s="1"/>
  <c r="L22" i="39"/>
  <c r="E22" i="39"/>
  <c r="S22" i="39" s="1"/>
  <c r="L21" i="39"/>
  <c r="E21" i="39"/>
  <c r="S21" i="39" s="1"/>
  <c r="L20" i="39"/>
  <c r="E20" i="39"/>
  <c r="S20" i="39" s="1"/>
  <c r="L19" i="39"/>
  <c r="E19" i="39"/>
  <c r="S19" i="39" s="1"/>
  <c r="L18" i="39"/>
  <c r="E18" i="39"/>
  <c r="S18" i="39" s="1"/>
  <c r="L17" i="39"/>
  <c r="E17" i="39"/>
  <c r="S17" i="39" s="1"/>
  <c r="L16" i="39"/>
  <c r="E16" i="39"/>
  <c r="S16" i="39" s="1"/>
  <c r="L15" i="39"/>
  <c r="E15" i="39"/>
  <c r="S15" i="39" s="1"/>
  <c r="L14" i="39"/>
  <c r="E14" i="39"/>
  <c r="S14" i="39" s="1"/>
  <c r="L13" i="39"/>
  <c r="E13" i="39"/>
  <c r="S13" i="39" s="1"/>
  <c r="L12" i="39"/>
  <c r="E12" i="39"/>
  <c r="S12" i="39" s="1"/>
  <c r="L11" i="39"/>
  <c r="E11" i="39"/>
  <c r="S11" i="39" s="1"/>
  <c r="L10" i="39"/>
  <c r="E10" i="39"/>
  <c r="S10" i="39" s="1"/>
  <c r="L9" i="39"/>
  <c r="E9" i="39"/>
  <c r="S9" i="39" s="1"/>
  <c r="P8" i="39"/>
  <c r="O8" i="39"/>
  <c r="E8" i="39"/>
  <c r="C16" i="39" l="1"/>
  <c r="C22" i="39"/>
  <c r="C14" i="39"/>
  <c r="C28" i="39"/>
  <c r="N28" i="39"/>
  <c r="N22" i="39"/>
  <c r="C12" i="39"/>
  <c r="C24" i="39"/>
  <c r="N12" i="39"/>
  <c r="N14" i="39"/>
  <c r="C20" i="39"/>
  <c r="C13" i="39"/>
  <c r="N20" i="39"/>
  <c r="C26" i="39"/>
  <c r="C17" i="39"/>
  <c r="M8" i="41"/>
  <c r="D25" i="41"/>
  <c r="D19" i="41"/>
  <c r="D14" i="41"/>
  <c r="D11" i="41"/>
  <c r="D27" i="41"/>
  <c r="D17" i="41"/>
  <c r="D21" i="41"/>
  <c r="D16" i="41"/>
  <c r="D13" i="41"/>
  <c r="D22" i="41"/>
  <c r="D10" i="41"/>
  <c r="D26" i="41"/>
  <c r="D23" i="41"/>
  <c r="D18" i="41"/>
  <c r="D12" i="41"/>
  <c r="D28" i="41"/>
  <c r="D20" i="41"/>
  <c r="D15" i="41"/>
  <c r="D24" i="41"/>
  <c r="M20" i="40"/>
  <c r="M22" i="40"/>
  <c r="M28" i="40"/>
  <c r="M12" i="40"/>
  <c r="M14" i="40"/>
  <c r="I8" i="40"/>
  <c r="K8" i="40"/>
  <c r="C8" i="40"/>
  <c r="M24" i="40"/>
  <c r="M27" i="40"/>
  <c r="M25" i="40"/>
  <c r="M23" i="40"/>
  <c r="M21" i="40"/>
  <c r="M19" i="40"/>
  <c r="M17" i="40"/>
  <c r="M15" i="40"/>
  <c r="M13" i="40"/>
  <c r="M11" i="40"/>
  <c r="M9" i="40"/>
  <c r="N8" i="40"/>
  <c r="M26" i="40"/>
  <c r="M18" i="40"/>
  <c r="M10" i="40"/>
  <c r="N11" i="39"/>
  <c r="C11" i="39"/>
  <c r="N27" i="39"/>
  <c r="C27" i="39"/>
  <c r="C10" i="39"/>
  <c r="N16" i="39"/>
  <c r="C18" i="39"/>
  <c r="N21" i="39"/>
  <c r="C21" i="39"/>
  <c r="N24" i="39"/>
  <c r="N10" i="39"/>
  <c r="N15" i="39"/>
  <c r="C15" i="39"/>
  <c r="N18" i="39"/>
  <c r="N23" i="39"/>
  <c r="C23" i="39"/>
  <c r="N26" i="39"/>
  <c r="C19" i="39"/>
  <c r="L8" i="39"/>
  <c r="M10" i="39" s="1"/>
  <c r="C9" i="39"/>
  <c r="N25" i="39"/>
  <c r="C25" i="39"/>
  <c r="K27" i="39"/>
  <c r="F26" i="39"/>
  <c r="K25" i="39"/>
  <c r="K23" i="39"/>
  <c r="K21" i="39"/>
  <c r="K19" i="39"/>
  <c r="K17" i="39"/>
  <c r="K15" i="39"/>
  <c r="K13" i="39"/>
  <c r="K11" i="39"/>
  <c r="K9" i="39"/>
  <c r="K18" i="39"/>
  <c r="K10" i="39"/>
  <c r="S8" i="39"/>
  <c r="I26" i="39"/>
  <c r="I20" i="39"/>
  <c r="I16" i="39"/>
  <c r="I10" i="39"/>
  <c r="I27" i="39"/>
  <c r="I25" i="39"/>
  <c r="I23" i="39"/>
  <c r="I21" i="39"/>
  <c r="I19" i="39"/>
  <c r="I17" i="39"/>
  <c r="I15" i="39"/>
  <c r="I13" i="39"/>
  <c r="I11" i="39"/>
  <c r="I9" i="39"/>
  <c r="F8" i="39"/>
  <c r="K28" i="39"/>
  <c r="K26" i="39"/>
  <c r="K24" i="39"/>
  <c r="K22" i="39"/>
  <c r="K20" i="39"/>
  <c r="K16" i="39"/>
  <c r="K14" i="39"/>
  <c r="K12" i="39"/>
  <c r="I28" i="39"/>
  <c r="I24" i="39"/>
  <c r="I22" i="39"/>
  <c r="I18" i="39"/>
  <c r="I14" i="39"/>
  <c r="I12" i="39"/>
  <c r="F16" i="39"/>
  <c r="F24" i="39"/>
  <c r="M26" i="39"/>
  <c r="N8" i="39"/>
  <c r="F14" i="39"/>
  <c r="M16" i="39"/>
  <c r="M17" i="39"/>
  <c r="F22" i="39"/>
  <c r="F12" i="39"/>
  <c r="F20" i="39"/>
  <c r="F28" i="39"/>
  <c r="F10" i="39"/>
  <c r="M12" i="39"/>
  <c r="F18" i="39"/>
  <c r="M20" i="39"/>
  <c r="M28" i="39"/>
  <c r="F9" i="39"/>
  <c r="M11" i="39"/>
  <c r="F13" i="39"/>
  <c r="F15" i="39"/>
  <c r="F17" i="39"/>
  <c r="F19" i="39"/>
  <c r="F21" i="39"/>
  <c r="F23" i="39"/>
  <c r="M23" i="39"/>
  <c r="F25" i="39"/>
  <c r="F27" i="39"/>
  <c r="M27" i="39"/>
  <c r="N9" i="39"/>
  <c r="N13" i="39"/>
  <c r="N17" i="39"/>
  <c r="N19" i="39"/>
  <c r="F11" i="39"/>
  <c r="L28" i="38"/>
  <c r="N28" i="38" s="1"/>
  <c r="E28" i="38"/>
  <c r="S28" i="38" s="1"/>
  <c r="L27" i="38"/>
  <c r="E27" i="38"/>
  <c r="S27" i="38" s="1"/>
  <c r="L26" i="38"/>
  <c r="N26" i="38" s="1"/>
  <c r="E26" i="38"/>
  <c r="S26" i="38" s="1"/>
  <c r="L25" i="38"/>
  <c r="E25" i="38"/>
  <c r="S25" i="38" s="1"/>
  <c r="L24" i="38"/>
  <c r="N24" i="38" s="1"/>
  <c r="E24" i="38"/>
  <c r="S24" i="38" s="1"/>
  <c r="L23" i="38"/>
  <c r="E23" i="38"/>
  <c r="S23" i="38" s="1"/>
  <c r="L22" i="38"/>
  <c r="N22" i="38" s="1"/>
  <c r="E22" i="38"/>
  <c r="S22" i="38" s="1"/>
  <c r="L21" i="38"/>
  <c r="E21" i="38"/>
  <c r="S21" i="38" s="1"/>
  <c r="L20" i="38"/>
  <c r="N20" i="38" s="1"/>
  <c r="E20" i="38"/>
  <c r="S20" i="38" s="1"/>
  <c r="L19" i="38"/>
  <c r="E19" i="38"/>
  <c r="S19" i="38" s="1"/>
  <c r="L18" i="38"/>
  <c r="N18" i="38" s="1"/>
  <c r="E18" i="38"/>
  <c r="S18" i="38" s="1"/>
  <c r="L17" i="38"/>
  <c r="E17" i="38"/>
  <c r="S17" i="38" s="1"/>
  <c r="L16" i="38"/>
  <c r="N16" i="38" s="1"/>
  <c r="E16" i="38"/>
  <c r="S16" i="38" s="1"/>
  <c r="L15" i="38"/>
  <c r="E15" i="38"/>
  <c r="S15" i="38" s="1"/>
  <c r="L14" i="38"/>
  <c r="N14" i="38" s="1"/>
  <c r="E14" i="38"/>
  <c r="S14" i="38" s="1"/>
  <c r="L13" i="38"/>
  <c r="E13" i="38"/>
  <c r="S13" i="38" s="1"/>
  <c r="L12" i="38"/>
  <c r="N12" i="38" s="1"/>
  <c r="E12" i="38"/>
  <c r="S12" i="38" s="1"/>
  <c r="L11" i="38"/>
  <c r="E11" i="38"/>
  <c r="S11" i="38" s="1"/>
  <c r="L10" i="38"/>
  <c r="N10" i="38" s="1"/>
  <c r="E10" i="38"/>
  <c r="S10" i="38" s="1"/>
  <c r="L9" i="38"/>
  <c r="E9" i="38"/>
  <c r="S9" i="38" s="1"/>
  <c r="Q8" i="38"/>
  <c r="P8" i="38"/>
  <c r="O8" i="38"/>
  <c r="J8" i="38"/>
  <c r="H8" i="38"/>
  <c r="E8" i="38" s="1"/>
  <c r="K28" i="38" s="1"/>
  <c r="C11" i="38" l="1"/>
  <c r="C25" i="38"/>
  <c r="C9" i="38"/>
  <c r="C17" i="38"/>
  <c r="C13" i="38"/>
  <c r="C15" i="38"/>
  <c r="C27" i="38"/>
  <c r="C19" i="38"/>
  <c r="C21" i="38"/>
  <c r="C23" i="38"/>
  <c r="M9" i="39"/>
  <c r="M14" i="39"/>
  <c r="M19" i="39"/>
  <c r="M18" i="39"/>
  <c r="D8" i="41"/>
  <c r="M8" i="40"/>
  <c r="D13" i="40"/>
  <c r="D11" i="40"/>
  <c r="D19" i="40"/>
  <c r="D25" i="40"/>
  <c r="D17" i="40"/>
  <c r="D9" i="40"/>
  <c r="D23" i="40"/>
  <c r="D15" i="40"/>
  <c r="D21" i="40"/>
  <c r="D27" i="40"/>
  <c r="D22" i="40"/>
  <c r="D10" i="40"/>
  <c r="D26" i="40"/>
  <c r="D20" i="40"/>
  <c r="D14" i="40"/>
  <c r="D16" i="40"/>
  <c r="D12" i="40"/>
  <c r="D18" i="40"/>
  <c r="D24" i="40"/>
  <c r="D28" i="40"/>
  <c r="C8" i="39"/>
  <c r="M25" i="39"/>
  <c r="M21" i="39"/>
  <c r="M15" i="39"/>
  <c r="M13" i="39"/>
  <c r="M22" i="39"/>
  <c r="M24" i="39"/>
  <c r="I8" i="39"/>
  <c r="K8" i="39"/>
  <c r="N9" i="38"/>
  <c r="N11" i="38"/>
  <c r="N13" i="38"/>
  <c r="N15" i="38"/>
  <c r="N17" i="38"/>
  <c r="N19" i="38"/>
  <c r="N21" i="38"/>
  <c r="N23" i="38"/>
  <c r="N25" i="38"/>
  <c r="N27" i="38"/>
  <c r="L8" i="38"/>
  <c r="N8" i="38" s="1"/>
  <c r="C10" i="38"/>
  <c r="C12" i="38"/>
  <c r="C14" i="38"/>
  <c r="C16" i="38"/>
  <c r="C18" i="38"/>
  <c r="C20" i="38"/>
  <c r="C22" i="38"/>
  <c r="C24" i="38"/>
  <c r="C26" i="38"/>
  <c r="C28" i="38"/>
  <c r="K10" i="38"/>
  <c r="K12" i="38"/>
  <c r="K14" i="38"/>
  <c r="K16" i="38"/>
  <c r="K18" i="38"/>
  <c r="K20" i="38"/>
  <c r="K22" i="38"/>
  <c r="K24" i="38"/>
  <c r="K26" i="38"/>
  <c r="I28" i="38"/>
  <c r="I26" i="38"/>
  <c r="I24" i="38"/>
  <c r="I22" i="38"/>
  <c r="I20" i="38"/>
  <c r="I18" i="38"/>
  <c r="I16" i="38"/>
  <c r="I14" i="38"/>
  <c r="I12" i="38"/>
  <c r="I10" i="38"/>
  <c r="K27" i="38"/>
  <c r="K25" i="38"/>
  <c r="K23" i="38"/>
  <c r="K21" i="38"/>
  <c r="K19" i="38"/>
  <c r="K17" i="38"/>
  <c r="K15" i="38"/>
  <c r="K13" i="38"/>
  <c r="K11" i="38"/>
  <c r="K9" i="38"/>
  <c r="I27" i="38"/>
  <c r="I25" i="38"/>
  <c r="I23" i="38"/>
  <c r="I21" i="38"/>
  <c r="I19" i="38"/>
  <c r="I17" i="38"/>
  <c r="I15" i="38"/>
  <c r="I13" i="38"/>
  <c r="I11" i="38"/>
  <c r="I9" i="38"/>
  <c r="S8" i="38"/>
  <c r="F8" i="38"/>
  <c r="F9" i="38"/>
  <c r="F11" i="38"/>
  <c r="F13" i="38"/>
  <c r="F15" i="38"/>
  <c r="F17" i="38"/>
  <c r="F19" i="38"/>
  <c r="F21" i="38"/>
  <c r="F23" i="38"/>
  <c r="F25" i="38"/>
  <c r="F27" i="38"/>
  <c r="F10" i="38"/>
  <c r="F12" i="38"/>
  <c r="F14" i="38"/>
  <c r="F16" i="38"/>
  <c r="F18" i="38"/>
  <c r="F20" i="38"/>
  <c r="F22" i="38"/>
  <c r="F24" i="38"/>
  <c r="F26" i="38"/>
  <c r="F28" i="38"/>
  <c r="L9" i="37"/>
  <c r="M27" i="38" l="1"/>
  <c r="M8" i="39"/>
  <c r="C8" i="38"/>
  <c r="D11" i="38" s="1"/>
  <c r="M19" i="38"/>
  <c r="M21" i="38"/>
  <c r="M28" i="38"/>
  <c r="M11" i="38"/>
  <c r="M16" i="38"/>
  <c r="M12" i="38"/>
  <c r="M13" i="38"/>
  <c r="M24" i="38"/>
  <c r="M20" i="38"/>
  <c r="D8" i="40"/>
  <c r="D14" i="39"/>
  <c r="D26" i="39"/>
  <c r="D24" i="39"/>
  <c r="D28" i="39"/>
  <c r="D18" i="39"/>
  <c r="D16" i="39"/>
  <c r="D22" i="39"/>
  <c r="D12" i="39"/>
  <c r="D20" i="39"/>
  <c r="D10" i="39"/>
  <c r="D15" i="39"/>
  <c r="D11" i="39"/>
  <c r="D9" i="39"/>
  <c r="D17" i="39"/>
  <c r="D13" i="39"/>
  <c r="D19" i="39"/>
  <c r="D21" i="39"/>
  <c r="D23" i="39"/>
  <c r="D25" i="39"/>
  <c r="D27" i="39"/>
  <c r="M25" i="38"/>
  <c r="M17" i="38"/>
  <c r="M9" i="38"/>
  <c r="M26" i="38"/>
  <c r="M22" i="38"/>
  <c r="M18" i="38"/>
  <c r="M14" i="38"/>
  <c r="M10" i="38"/>
  <c r="M23" i="38"/>
  <c r="M15" i="38"/>
  <c r="I8" i="38"/>
  <c r="D27" i="38"/>
  <c r="D23" i="38"/>
  <c r="D19" i="38"/>
  <c r="D15" i="38"/>
  <c r="K8" i="38"/>
  <c r="D20" i="38"/>
  <c r="D18" i="38"/>
  <c r="D16" i="38"/>
  <c r="D14" i="38"/>
  <c r="D10" i="38"/>
  <c r="D28" i="38"/>
  <c r="D26" i="38"/>
  <c r="D24" i="38"/>
  <c r="D22" i="38"/>
  <c r="D12" i="38"/>
  <c r="D25" i="38"/>
  <c r="D21" i="38"/>
  <c r="D17" i="38"/>
  <c r="D13" i="38"/>
  <c r="D9" i="38"/>
  <c r="R8" i="37"/>
  <c r="M8" i="38" l="1"/>
  <c r="D8" i="39"/>
  <c r="D8" i="38"/>
  <c r="L28" i="37"/>
  <c r="E28" i="37"/>
  <c r="S28" i="37" s="1"/>
  <c r="L27" i="37"/>
  <c r="N27" i="37" s="1"/>
  <c r="E27" i="37"/>
  <c r="L26" i="37"/>
  <c r="N26" i="37" s="1"/>
  <c r="E26" i="37"/>
  <c r="S26" i="37" s="1"/>
  <c r="L25" i="37"/>
  <c r="N25" i="37" s="1"/>
  <c r="E25" i="37"/>
  <c r="L24" i="37"/>
  <c r="N24" i="37" s="1"/>
  <c r="E24" i="37"/>
  <c r="S24" i="37" s="1"/>
  <c r="L23" i="37"/>
  <c r="N23" i="37" s="1"/>
  <c r="E23" i="37"/>
  <c r="L22" i="37"/>
  <c r="N22" i="37" s="1"/>
  <c r="E22" i="37"/>
  <c r="S22" i="37" s="1"/>
  <c r="C22" i="37"/>
  <c r="L21" i="37"/>
  <c r="N21" i="37" s="1"/>
  <c r="E21" i="37"/>
  <c r="C21" i="37" s="1"/>
  <c r="L20" i="37"/>
  <c r="N20" i="37" s="1"/>
  <c r="E20" i="37"/>
  <c r="S20" i="37" s="1"/>
  <c r="L19" i="37"/>
  <c r="N19" i="37" s="1"/>
  <c r="E19" i="37"/>
  <c r="L18" i="37"/>
  <c r="N18" i="37" s="1"/>
  <c r="E18" i="37"/>
  <c r="S18" i="37" s="1"/>
  <c r="L17" i="37"/>
  <c r="N17" i="37" s="1"/>
  <c r="E17" i="37"/>
  <c r="S17" i="37" s="1"/>
  <c r="L16" i="37"/>
  <c r="E16" i="37"/>
  <c r="S16" i="37" s="1"/>
  <c r="L15" i="37"/>
  <c r="N15" i="37" s="1"/>
  <c r="E15" i="37"/>
  <c r="L14" i="37"/>
  <c r="N14" i="37" s="1"/>
  <c r="E14" i="37"/>
  <c r="S14" i="37" s="1"/>
  <c r="L13" i="37"/>
  <c r="N13" i="37" s="1"/>
  <c r="E13" i="37"/>
  <c r="L12" i="37"/>
  <c r="N12" i="37" s="1"/>
  <c r="E12" i="37"/>
  <c r="S12" i="37" s="1"/>
  <c r="L11" i="37"/>
  <c r="N11" i="37" s="1"/>
  <c r="E11" i="37"/>
  <c r="L10" i="37"/>
  <c r="N10" i="37" s="1"/>
  <c r="E10" i="37"/>
  <c r="S10" i="37" s="1"/>
  <c r="N9" i="37"/>
  <c r="E9" i="37"/>
  <c r="C9" i="37" s="1"/>
  <c r="Q8" i="37"/>
  <c r="P8" i="37"/>
  <c r="O8" i="37"/>
  <c r="J8" i="37"/>
  <c r="H8" i="37"/>
  <c r="C23" i="37" l="1"/>
  <c r="C20" i="37"/>
  <c r="C27" i="37"/>
  <c r="C13" i="37"/>
  <c r="C19" i="37"/>
  <c r="C26" i="37"/>
  <c r="C28" i="37"/>
  <c r="S9" i="37"/>
  <c r="C16" i="37"/>
  <c r="C25" i="37"/>
  <c r="N28" i="37"/>
  <c r="N16" i="37"/>
  <c r="L8" i="37"/>
  <c r="M25" i="37" s="1"/>
  <c r="C11" i="37"/>
  <c r="C15" i="37"/>
  <c r="C17" i="37"/>
  <c r="C12" i="37"/>
  <c r="S13" i="37"/>
  <c r="C24" i="37"/>
  <c r="E8" i="37"/>
  <c r="I24" i="37" s="1"/>
  <c r="C14" i="37"/>
  <c r="S15" i="37"/>
  <c r="C10" i="37"/>
  <c r="S11" i="37"/>
  <c r="C18" i="37"/>
  <c r="S19" i="37"/>
  <c r="S21" i="37"/>
  <c r="S23" i="37"/>
  <c r="S25" i="37"/>
  <c r="S27" i="37"/>
  <c r="L28" i="36"/>
  <c r="N28" i="36" s="1"/>
  <c r="E28" i="36"/>
  <c r="L27" i="36"/>
  <c r="N27" i="36" s="1"/>
  <c r="E27" i="36"/>
  <c r="S27" i="36" s="1"/>
  <c r="L26" i="36"/>
  <c r="N26" i="36" s="1"/>
  <c r="E26" i="36"/>
  <c r="L25" i="36"/>
  <c r="N25" i="36" s="1"/>
  <c r="E25" i="36"/>
  <c r="S25" i="36" s="1"/>
  <c r="L24" i="36"/>
  <c r="N24" i="36" s="1"/>
  <c r="E24" i="36"/>
  <c r="L23" i="36"/>
  <c r="N23" i="36" s="1"/>
  <c r="E23" i="36"/>
  <c r="S23" i="36" s="1"/>
  <c r="L22" i="36"/>
  <c r="N22" i="36" s="1"/>
  <c r="E22" i="36"/>
  <c r="L21" i="36"/>
  <c r="N21" i="36" s="1"/>
  <c r="E21" i="36"/>
  <c r="S21" i="36" s="1"/>
  <c r="L20" i="36"/>
  <c r="N20" i="36" s="1"/>
  <c r="E20" i="36"/>
  <c r="L19" i="36"/>
  <c r="N19" i="36" s="1"/>
  <c r="E19" i="36"/>
  <c r="S19" i="36" s="1"/>
  <c r="L18" i="36"/>
  <c r="N18" i="36" s="1"/>
  <c r="E18" i="36"/>
  <c r="S18" i="36" s="1"/>
  <c r="L17" i="36"/>
  <c r="N17" i="36" s="1"/>
  <c r="E17" i="36"/>
  <c r="S17" i="36" s="1"/>
  <c r="L16" i="36"/>
  <c r="N16" i="36" s="1"/>
  <c r="E16" i="36"/>
  <c r="L15" i="36"/>
  <c r="N15" i="36" s="1"/>
  <c r="E15" i="36"/>
  <c r="S15" i="36" s="1"/>
  <c r="L14" i="36"/>
  <c r="N14" i="36" s="1"/>
  <c r="E14" i="36"/>
  <c r="L13" i="36"/>
  <c r="N13" i="36" s="1"/>
  <c r="E13" i="36"/>
  <c r="S13" i="36" s="1"/>
  <c r="L12" i="36"/>
  <c r="N12" i="36" s="1"/>
  <c r="E12" i="36"/>
  <c r="C12" i="36" s="1"/>
  <c r="L11" i="36"/>
  <c r="N11" i="36" s="1"/>
  <c r="E11" i="36"/>
  <c r="S11" i="36" s="1"/>
  <c r="L10" i="36"/>
  <c r="N10" i="36" s="1"/>
  <c r="E10" i="36"/>
  <c r="C10" i="36" s="1"/>
  <c r="L9" i="36"/>
  <c r="N9" i="36" s="1"/>
  <c r="E9" i="36"/>
  <c r="S9" i="36" s="1"/>
  <c r="Q8" i="36"/>
  <c r="P8" i="36"/>
  <c r="O8" i="36"/>
  <c r="J8" i="36"/>
  <c r="H8" i="36"/>
  <c r="S8" i="37" l="1"/>
  <c r="C14" i="36"/>
  <c r="C26" i="36"/>
  <c r="K18" i="37"/>
  <c r="I18" i="37"/>
  <c r="I19" i="37"/>
  <c r="F28" i="37"/>
  <c r="I21" i="37"/>
  <c r="K10" i="37"/>
  <c r="I27" i="37"/>
  <c r="I10" i="37"/>
  <c r="F9" i="37"/>
  <c r="I12" i="37"/>
  <c r="F19" i="37"/>
  <c r="F12" i="37"/>
  <c r="I26" i="37"/>
  <c r="F13" i="37"/>
  <c r="K20" i="37"/>
  <c r="K13" i="37"/>
  <c r="I20" i="37"/>
  <c r="F23" i="37"/>
  <c r="F16" i="37"/>
  <c r="K9" i="37"/>
  <c r="K24" i="37"/>
  <c r="K21" i="37"/>
  <c r="F27" i="37"/>
  <c r="F24" i="37"/>
  <c r="I13" i="37"/>
  <c r="K25" i="37"/>
  <c r="K28" i="37"/>
  <c r="K17" i="37"/>
  <c r="I28" i="37"/>
  <c r="I11" i="37"/>
  <c r="F20" i="37"/>
  <c r="M22" i="37"/>
  <c r="M14" i="37"/>
  <c r="M23" i="37"/>
  <c r="M28" i="37"/>
  <c r="M20" i="37"/>
  <c r="M12" i="37"/>
  <c r="M21" i="37"/>
  <c r="M17" i="37"/>
  <c r="M26" i="37"/>
  <c r="M18" i="37"/>
  <c r="M27" i="37"/>
  <c r="M13" i="37"/>
  <c r="M24" i="37"/>
  <c r="M16" i="37"/>
  <c r="M10" i="37"/>
  <c r="M19" i="37"/>
  <c r="N8" i="37"/>
  <c r="M15" i="37"/>
  <c r="C8" i="37"/>
  <c r="D9" i="37" s="1"/>
  <c r="M9" i="37"/>
  <c r="M11" i="37"/>
  <c r="K14" i="37"/>
  <c r="F25" i="37"/>
  <c r="F8" i="37"/>
  <c r="I15" i="37"/>
  <c r="F15" i="37"/>
  <c r="F10" i="37"/>
  <c r="F14" i="37"/>
  <c r="F18" i="37"/>
  <c r="F22" i="37"/>
  <c r="F26" i="37"/>
  <c r="F11" i="37"/>
  <c r="I14" i="37"/>
  <c r="I22" i="37"/>
  <c r="F21" i="37"/>
  <c r="I23" i="37"/>
  <c r="F17" i="37"/>
  <c r="K22" i="37"/>
  <c r="K26" i="37"/>
  <c r="I9" i="37"/>
  <c r="I17" i="37"/>
  <c r="I25" i="37"/>
  <c r="K16" i="37"/>
  <c r="K11" i="37"/>
  <c r="K15" i="37"/>
  <c r="K19" i="37"/>
  <c r="K23" i="37"/>
  <c r="K27" i="37"/>
  <c r="K12" i="37"/>
  <c r="I16" i="37"/>
  <c r="C24" i="36"/>
  <c r="C18" i="36"/>
  <c r="C20" i="36"/>
  <c r="C28" i="36"/>
  <c r="C16" i="36"/>
  <c r="C22" i="36"/>
  <c r="S16" i="36"/>
  <c r="S20" i="36"/>
  <c r="S24" i="36"/>
  <c r="S22" i="36"/>
  <c r="S28" i="36"/>
  <c r="S10" i="36"/>
  <c r="S14" i="36"/>
  <c r="E8" i="36"/>
  <c r="I28" i="36" s="1"/>
  <c r="C9" i="36"/>
  <c r="C11" i="36"/>
  <c r="C13" i="36"/>
  <c r="C15" i="36"/>
  <c r="C17" i="36"/>
  <c r="C19" i="36"/>
  <c r="C21" i="36"/>
  <c r="C23" i="36"/>
  <c r="C25" i="36"/>
  <c r="C27" i="36"/>
  <c r="S12" i="36"/>
  <c r="S26" i="36"/>
  <c r="L8" i="36"/>
  <c r="M14" i="36" s="1"/>
  <c r="L28" i="35"/>
  <c r="N28" i="35" s="1"/>
  <c r="E28" i="35"/>
  <c r="S28" i="35" s="1"/>
  <c r="L27" i="35"/>
  <c r="N27" i="35" s="1"/>
  <c r="E27" i="35"/>
  <c r="S27" i="35" s="1"/>
  <c r="L26" i="35"/>
  <c r="E26" i="35"/>
  <c r="S26" i="35" s="1"/>
  <c r="L25" i="35"/>
  <c r="N25" i="35" s="1"/>
  <c r="E25" i="35"/>
  <c r="S25" i="35" s="1"/>
  <c r="L24" i="35"/>
  <c r="E24" i="35"/>
  <c r="S24" i="35" s="1"/>
  <c r="L23" i="35"/>
  <c r="N23" i="35" s="1"/>
  <c r="E23" i="35"/>
  <c r="S23" i="35" s="1"/>
  <c r="L22" i="35"/>
  <c r="N22" i="35" s="1"/>
  <c r="E22" i="35"/>
  <c r="S22" i="35" s="1"/>
  <c r="L21" i="35"/>
  <c r="N21" i="35" s="1"/>
  <c r="E21" i="35"/>
  <c r="S21" i="35" s="1"/>
  <c r="L20" i="35"/>
  <c r="E20" i="35"/>
  <c r="S20" i="35" s="1"/>
  <c r="L19" i="35"/>
  <c r="N19" i="35" s="1"/>
  <c r="E19" i="35"/>
  <c r="S19" i="35" s="1"/>
  <c r="L18" i="35"/>
  <c r="N18" i="35" s="1"/>
  <c r="E18" i="35"/>
  <c r="S18" i="35" s="1"/>
  <c r="L17" i="35"/>
  <c r="N17" i="35" s="1"/>
  <c r="E17" i="35"/>
  <c r="S17" i="35" s="1"/>
  <c r="L16" i="35"/>
  <c r="E16" i="35"/>
  <c r="S16" i="35" s="1"/>
  <c r="L15" i="35"/>
  <c r="N15" i="35" s="1"/>
  <c r="E15" i="35"/>
  <c r="S15" i="35" s="1"/>
  <c r="L14" i="35"/>
  <c r="N14" i="35" s="1"/>
  <c r="E14" i="35"/>
  <c r="S14" i="35" s="1"/>
  <c r="L13" i="35"/>
  <c r="N13" i="35" s="1"/>
  <c r="E13" i="35"/>
  <c r="S13" i="35" s="1"/>
  <c r="L12" i="35"/>
  <c r="E12" i="35"/>
  <c r="S12" i="35" s="1"/>
  <c r="L11" i="35"/>
  <c r="N11" i="35" s="1"/>
  <c r="E11" i="35"/>
  <c r="S11" i="35" s="1"/>
  <c r="L10" i="35"/>
  <c r="N10" i="35" s="1"/>
  <c r="E10" i="35"/>
  <c r="S10" i="35" s="1"/>
  <c r="L9" i="35"/>
  <c r="E9" i="35"/>
  <c r="S9" i="35" s="1"/>
  <c r="Q8" i="35"/>
  <c r="P8" i="35"/>
  <c r="O8" i="35"/>
  <c r="J8" i="35"/>
  <c r="H8" i="35"/>
  <c r="K8" i="37" l="1"/>
  <c r="I8" i="37"/>
  <c r="C12" i="35"/>
  <c r="D11" i="37"/>
  <c r="F14" i="36"/>
  <c r="F11" i="36"/>
  <c r="K12" i="36"/>
  <c r="K17" i="36"/>
  <c r="F25" i="36"/>
  <c r="I26" i="36"/>
  <c r="F19" i="36"/>
  <c r="K19" i="36"/>
  <c r="C24" i="35"/>
  <c r="F10" i="36"/>
  <c r="F23" i="36"/>
  <c r="F15" i="36"/>
  <c r="K21" i="36"/>
  <c r="F8" i="36"/>
  <c r="K24" i="36"/>
  <c r="F17" i="36"/>
  <c r="K23" i="36"/>
  <c r="I11" i="36"/>
  <c r="K22" i="36"/>
  <c r="K25" i="36"/>
  <c r="I13" i="36"/>
  <c r="C20" i="35"/>
  <c r="F26" i="36"/>
  <c r="I17" i="36"/>
  <c r="K26" i="36"/>
  <c r="K27" i="36"/>
  <c r="I10" i="36"/>
  <c r="C26" i="35"/>
  <c r="F24" i="36"/>
  <c r="I19" i="36"/>
  <c r="F27" i="36"/>
  <c r="K10" i="36"/>
  <c r="I12" i="36"/>
  <c r="F12" i="36"/>
  <c r="F13" i="36"/>
  <c r="F22" i="36"/>
  <c r="I21" i="36"/>
  <c r="I9" i="36"/>
  <c r="K14" i="36"/>
  <c r="I14" i="36"/>
  <c r="K28" i="36"/>
  <c r="I15" i="36"/>
  <c r="C16" i="35"/>
  <c r="F20" i="36"/>
  <c r="I23" i="36"/>
  <c r="K9" i="36"/>
  <c r="K16" i="36"/>
  <c r="I16" i="36"/>
  <c r="F18" i="36"/>
  <c r="I25" i="36"/>
  <c r="K11" i="36"/>
  <c r="K18" i="36"/>
  <c r="I18" i="36"/>
  <c r="F28" i="36"/>
  <c r="F16" i="36"/>
  <c r="I27" i="36"/>
  <c r="K13" i="36"/>
  <c r="K20" i="36"/>
  <c r="I22" i="36"/>
  <c r="F9" i="36"/>
  <c r="S8" i="36"/>
  <c r="K15" i="36"/>
  <c r="F21" i="36"/>
  <c r="I24" i="36"/>
  <c r="C8" i="36"/>
  <c r="D9" i="36" s="1"/>
  <c r="D10" i="37"/>
  <c r="D22" i="37"/>
  <c r="D19" i="37"/>
  <c r="D14" i="37"/>
  <c r="D23" i="37"/>
  <c r="D12" i="37"/>
  <c r="D24" i="37"/>
  <c r="D16" i="37"/>
  <c r="D13" i="37"/>
  <c r="D21" i="37"/>
  <c r="D17" i="37"/>
  <c r="D18" i="37"/>
  <c r="D26" i="37"/>
  <c r="D27" i="37"/>
  <c r="D15" i="37"/>
  <c r="D20" i="37"/>
  <c r="D28" i="37"/>
  <c r="D25" i="37"/>
  <c r="M8" i="37"/>
  <c r="M16" i="36"/>
  <c r="M20" i="36"/>
  <c r="M24" i="36"/>
  <c r="M28" i="36"/>
  <c r="D28" i="36"/>
  <c r="I20" i="36"/>
  <c r="D12" i="36"/>
  <c r="M27" i="36"/>
  <c r="M19" i="36"/>
  <c r="M17" i="36"/>
  <c r="M15" i="36"/>
  <c r="M11" i="36"/>
  <c r="M9" i="36"/>
  <c r="N8" i="36"/>
  <c r="M25" i="36"/>
  <c r="M23" i="36"/>
  <c r="M21" i="36"/>
  <c r="M13" i="36"/>
  <c r="M26" i="36"/>
  <c r="M22" i="36"/>
  <c r="M18" i="36"/>
  <c r="M12" i="36"/>
  <c r="M10" i="36"/>
  <c r="N26" i="35"/>
  <c r="L8" i="35"/>
  <c r="M14" i="35" s="1"/>
  <c r="N12" i="35"/>
  <c r="N16" i="35"/>
  <c r="N20" i="35"/>
  <c r="N24" i="35"/>
  <c r="C10" i="35"/>
  <c r="C18" i="35"/>
  <c r="C28" i="35"/>
  <c r="E8" i="35"/>
  <c r="F20" i="35" s="1"/>
  <c r="C14" i="35"/>
  <c r="C22" i="35"/>
  <c r="I27" i="35"/>
  <c r="K16" i="35"/>
  <c r="M11" i="35"/>
  <c r="M23" i="35"/>
  <c r="M16" i="35"/>
  <c r="C9" i="35"/>
  <c r="N9" i="35"/>
  <c r="C11" i="35"/>
  <c r="C13" i="35"/>
  <c r="C15" i="35"/>
  <c r="C17" i="35"/>
  <c r="C19" i="35"/>
  <c r="C21" i="35"/>
  <c r="C23" i="35"/>
  <c r="C25" i="35"/>
  <c r="C27" i="35"/>
  <c r="D14" i="36" l="1"/>
  <c r="M12" i="35"/>
  <c r="D19" i="36"/>
  <c r="D16" i="36"/>
  <c r="K20" i="35"/>
  <c r="K10" i="35"/>
  <c r="I10" i="35"/>
  <c r="D20" i="36"/>
  <c r="K24" i="35"/>
  <c r="K26" i="35"/>
  <c r="I16" i="35"/>
  <c r="D27" i="36"/>
  <c r="D15" i="36"/>
  <c r="I12" i="35"/>
  <c r="D24" i="36"/>
  <c r="F17" i="35"/>
  <c r="I20" i="35"/>
  <c r="F21" i="35"/>
  <c r="K14" i="35"/>
  <c r="K28" i="35"/>
  <c r="F8" i="35"/>
  <c r="F14" i="35"/>
  <c r="I19" i="35"/>
  <c r="K15" i="35"/>
  <c r="F10" i="35"/>
  <c r="F25" i="35"/>
  <c r="F18" i="35"/>
  <c r="F28" i="35"/>
  <c r="D13" i="36"/>
  <c r="I8" i="36"/>
  <c r="F27" i="35"/>
  <c r="F26" i="35"/>
  <c r="F22" i="35"/>
  <c r="K13" i="35"/>
  <c r="I21" i="35"/>
  <c r="I23" i="35"/>
  <c r="F9" i="35"/>
  <c r="D17" i="36"/>
  <c r="D26" i="36"/>
  <c r="K9" i="35"/>
  <c r="K11" i="35"/>
  <c r="I9" i="35"/>
  <c r="K19" i="35"/>
  <c r="F24" i="35"/>
  <c r="I25" i="35"/>
  <c r="F15" i="35"/>
  <c r="D25" i="36"/>
  <c r="D23" i="36"/>
  <c r="K8" i="36"/>
  <c r="M25" i="35"/>
  <c r="K12" i="35"/>
  <c r="K17" i="35"/>
  <c r="I18" i="35"/>
  <c r="F16" i="35"/>
  <c r="I24" i="35"/>
  <c r="K18" i="35"/>
  <c r="S8" i="35"/>
  <c r="I13" i="35"/>
  <c r="F19" i="35"/>
  <c r="K23" i="35"/>
  <c r="I26" i="35"/>
  <c r="D22" i="36"/>
  <c r="D21" i="36"/>
  <c r="F12" i="35"/>
  <c r="F11" i="35"/>
  <c r="I15" i="35"/>
  <c r="K22" i="35"/>
  <c r="K25" i="35"/>
  <c r="I28" i="35"/>
  <c r="D10" i="36"/>
  <c r="I11" i="35"/>
  <c r="K21" i="35"/>
  <c r="F13" i="35"/>
  <c r="I17" i="35"/>
  <c r="F23" i="35"/>
  <c r="K27" i="35"/>
  <c r="M28" i="35"/>
  <c r="D11" i="36"/>
  <c r="D18" i="36"/>
  <c r="D8" i="37"/>
  <c r="M8" i="36"/>
  <c r="M27" i="35"/>
  <c r="M13" i="35"/>
  <c r="M26" i="35"/>
  <c r="M10" i="35"/>
  <c r="M24" i="35"/>
  <c r="M17" i="35"/>
  <c r="N8" i="35"/>
  <c r="M15" i="35"/>
  <c r="M20" i="35"/>
  <c r="M19" i="35"/>
  <c r="M9" i="35"/>
  <c r="M21" i="35"/>
  <c r="M18" i="35"/>
  <c r="M22" i="35"/>
  <c r="I14" i="35"/>
  <c r="I8" i="35" s="1"/>
  <c r="I22" i="35"/>
  <c r="C8" i="35"/>
  <c r="D21" i="35" s="1"/>
  <c r="D8" i="36" l="1"/>
  <c r="K8" i="35"/>
  <c r="M8" i="35"/>
  <c r="D9" i="35"/>
  <c r="D25" i="35"/>
  <c r="D15" i="35"/>
  <c r="D11" i="35"/>
  <c r="D13" i="35"/>
  <c r="D23" i="35"/>
  <c r="D19" i="35"/>
  <c r="D20" i="35"/>
  <c r="D14" i="35"/>
  <c r="D18" i="35"/>
  <c r="D28" i="35"/>
  <c r="D26" i="35"/>
  <c r="D24" i="35"/>
  <c r="D22" i="35"/>
  <c r="D16" i="35"/>
  <c r="D12" i="35"/>
  <c r="D10" i="35"/>
  <c r="D27" i="35"/>
  <c r="D17" i="35"/>
  <c r="D8" i="35" l="1"/>
</calcChain>
</file>

<file path=xl/sharedStrings.xml><?xml version="1.0" encoding="utf-8"?>
<sst xmlns="http://schemas.openxmlformats.org/spreadsheetml/2006/main" count="2006" uniqueCount="315">
  <si>
    <t>외국인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</si>
  <si>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</si>
  <si>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</si>
  <si>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</si>
  <si>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</si>
  <si>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</si>
  <si>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</si>
  <si>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</si>
  <si>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</si>
  <si>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</si>
  <si>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</si>
  <si>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(단위 : 명, 세대)</t>
    <phoneticPr fontId="3" type="noConversion"/>
  </si>
  <si>
    <t>구         분</t>
    <phoneticPr fontId="3" type="noConversion"/>
  </si>
  <si>
    <t>인  구  수</t>
    <phoneticPr fontId="3" type="noConversion"/>
  </si>
  <si>
    <t>세  대  수</t>
    <phoneticPr fontId="3" type="noConversion"/>
  </si>
  <si>
    <t>비 고</t>
    <phoneticPr fontId="3" type="noConversion"/>
  </si>
  <si>
    <r>
      <t xml:space="preserve">전체인구
</t>
    </r>
    <r>
      <rPr>
        <b/>
        <sz val="9"/>
        <rFont val="함초롬돋움"/>
        <family val="3"/>
        <charset val="129"/>
      </rPr>
      <t>(내국인+외국인)</t>
    </r>
    <phoneticPr fontId="3" type="noConversion"/>
  </si>
  <si>
    <t>지역별
전체인구
비율</t>
    <phoneticPr fontId="3" type="noConversion"/>
  </si>
  <si>
    <t>내  국  인</t>
    <phoneticPr fontId="3" type="noConversion"/>
  </si>
  <si>
    <r>
      <t xml:space="preserve">세대수
</t>
    </r>
    <r>
      <rPr>
        <b/>
        <sz val="8"/>
        <rFont val="함초롬돋움"/>
        <family val="3"/>
        <charset val="129"/>
      </rPr>
      <t>(외국인제외</t>
    </r>
    <r>
      <rPr>
        <b/>
        <sz val="10"/>
        <rFont val="함초롬돋움"/>
        <family val="3"/>
        <charset val="129"/>
      </rPr>
      <t>)</t>
    </r>
    <phoneticPr fontId="3" type="noConversion"/>
  </si>
  <si>
    <t>전월대비
증   감</t>
    <phoneticPr fontId="3" type="noConversion"/>
  </si>
  <si>
    <t>내국인 계</t>
    <phoneticPr fontId="3" type="noConversion"/>
  </si>
  <si>
    <t>지역별
내국인 비율</t>
    <phoneticPr fontId="3" type="noConversion"/>
  </si>
  <si>
    <t>남</t>
    <phoneticPr fontId="3" type="noConversion"/>
  </si>
  <si>
    <t>구성비
(남)</t>
    <phoneticPr fontId="3" type="noConversion"/>
  </si>
  <si>
    <t>여</t>
    <phoneticPr fontId="3" type="noConversion"/>
  </si>
  <si>
    <t>구성비
(여)</t>
    <phoneticPr fontId="3" type="noConversion"/>
  </si>
  <si>
    <t>외국인 계</t>
    <phoneticPr fontId="3" type="noConversion"/>
  </si>
  <si>
    <t>지역별
외국인 비율</t>
    <phoneticPr fontId="3" type="noConversion"/>
  </si>
  <si>
    <t>외국인 남</t>
    <phoneticPr fontId="3" type="noConversion"/>
  </si>
  <si>
    <t>외국인 여</t>
    <phoneticPr fontId="3" type="noConversion"/>
  </si>
  <si>
    <t>계</t>
    <phoneticPr fontId="3" type="noConversion"/>
  </si>
  <si>
    <r>
      <t>한솔동</t>
    </r>
    <r>
      <rPr>
        <b/>
        <vertAlign val="superscript"/>
        <sz val="10"/>
        <rFont val="함초롬돋움"/>
        <family val="3"/>
        <charset val="129"/>
      </rPr>
      <t>1)</t>
    </r>
    <phoneticPr fontId="3" type="noConversion"/>
  </si>
  <si>
    <r>
      <t>새롬동</t>
    </r>
    <r>
      <rPr>
        <b/>
        <vertAlign val="superscript"/>
        <sz val="10"/>
        <rFont val="함초롬돋움"/>
        <family val="3"/>
        <charset val="129"/>
      </rPr>
      <t>2)</t>
    </r>
    <phoneticPr fontId="2" type="noConversion"/>
  </si>
  <si>
    <r>
      <t>도담동</t>
    </r>
    <r>
      <rPr>
        <b/>
        <vertAlign val="superscript"/>
        <sz val="10"/>
        <rFont val="함초롬돋움"/>
        <family val="3"/>
        <charset val="129"/>
      </rPr>
      <t>3)</t>
    </r>
    <phoneticPr fontId="3" type="noConversion"/>
  </si>
  <si>
    <t>아름동</t>
    <phoneticPr fontId="3" type="noConversion"/>
  </si>
  <si>
    <t>종촌동</t>
    <phoneticPr fontId="3" type="noConversion"/>
  </si>
  <si>
    <t>고운동</t>
    <phoneticPr fontId="3" type="noConversion"/>
  </si>
  <si>
    <t>소담동</t>
    <phoneticPr fontId="2" type="noConversion"/>
  </si>
  <si>
    <t>세대당
인  구</t>
    <phoneticPr fontId="3" type="noConversion"/>
  </si>
  <si>
    <t>전월등록
외국인</t>
    <phoneticPr fontId="3" type="noConversion"/>
  </si>
  <si>
    <r>
      <t>소담동</t>
    </r>
    <r>
      <rPr>
        <b/>
        <vertAlign val="superscript"/>
        <sz val="10"/>
        <rFont val="함초롬돋움"/>
        <family val="3"/>
        <charset val="129"/>
      </rPr>
      <t>4)</t>
    </r>
    <phoneticPr fontId="2" type="noConversion"/>
  </si>
  <si>
    <t>보람동</t>
    <phoneticPr fontId="2" type="noConversion"/>
  </si>
  <si>
    <t>대평동</t>
  </si>
  <si>
    <t>다정동</t>
    <phoneticPr fontId="3" type="noConversion"/>
  </si>
  <si>
    <t xml:space="preserve">1) 가람동 포함  2) 나성동 포함  3) 어진동,산울동, 해밀동 포함  4) 반곡동, 합강동, 집현동 포함  </t>
    <phoneticPr fontId="3" type="noConversion"/>
  </si>
  <si>
    <t>작성기준 : 2020. 12. 31.</t>
    <phoneticPr fontId="3" type="noConversion"/>
  </si>
  <si>
    <t>2020 년 12 월 세종특별자치시 인구 현황</t>
    <phoneticPr fontId="3" type="noConversion"/>
  </si>
  <si>
    <t>※ 12월말 기준 외국인인구수는 확정되었습니다.(2021년 1월 11일 갱신)</t>
    <phoneticPr fontId="2" type="noConversion"/>
  </si>
  <si>
    <t>2021 년 1 월 세종특별자치시 인구 현황</t>
    <phoneticPr fontId="3" type="noConversion"/>
  </si>
  <si>
    <t>작성기준 : 2021. 1. 31.</t>
    <phoneticPr fontId="3" type="noConversion"/>
  </si>
  <si>
    <t>※ 21년 1월말 기준 외국인인구수가 집계되었습니다.</t>
    <phoneticPr fontId="2" type="noConversion"/>
  </si>
  <si>
    <t>2021 년 2 월 세종특별자치시 인구 현황</t>
    <phoneticPr fontId="3" type="noConversion"/>
  </si>
  <si>
    <t>작성기준 : 2021. 2. 28.</t>
    <phoneticPr fontId="3" type="noConversion"/>
  </si>
  <si>
    <t>※ 21년 2월말 기준 외국인인구수가 확정되었습니다.</t>
    <phoneticPr fontId="2" type="noConversion"/>
  </si>
  <si>
    <t>2021 년 3 월 세종특별자치시 인구 현황</t>
    <phoneticPr fontId="3" type="noConversion"/>
  </si>
  <si>
    <t>작성기준 : 2021. 3. 31.</t>
    <phoneticPr fontId="3" type="noConversion"/>
  </si>
  <si>
    <t>2021 년 4 월 세종특별자치시 인구 현황</t>
    <phoneticPr fontId="3" type="noConversion"/>
  </si>
  <si>
    <t>작성기준 : 2021. 4. 30.</t>
    <phoneticPr fontId="3" type="noConversion"/>
  </si>
  <si>
    <t>※ 21년 4월말 기준 외국인인구수 5월10일이후 공표됩니다.(현 3월말 기준 외국인수)</t>
    <phoneticPr fontId="2" type="noConversion"/>
  </si>
  <si>
    <t>※ 21년 4월말 기준 외국인인구수가 확정되었습니다.</t>
    <phoneticPr fontId="2" type="noConversion"/>
  </si>
  <si>
    <t>2021 년 5 월 세종특별자치시 인구 현황</t>
    <phoneticPr fontId="3" type="noConversion"/>
  </si>
  <si>
    <t>작성기준 : 2021. 5. 31.</t>
    <phoneticPr fontId="3" type="noConversion"/>
  </si>
  <si>
    <t>※ 21년 5월말 기준 외국인인구수가 확정되었습니다.</t>
    <phoneticPr fontId="2" type="noConversion"/>
  </si>
  <si>
    <t>2021 년 6 월 세종특별자치시 인구 현황</t>
    <phoneticPr fontId="3" type="noConversion"/>
  </si>
  <si>
    <t>작성기준 : 2021. 6. 30.</t>
    <phoneticPr fontId="3" type="noConversion"/>
  </si>
  <si>
    <t>※ 21년 6월말 기준 외국인인구수가 확정되었습니다</t>
    <phoneticPr fontId="2" type="noConversion"/>
  </si>
  <si>
    <t>2021 년 7 월 세종특별자치시 인구 현황</t>
    <phoneticPr fontId="3" type="noConversion"/>
  </si>
  <si>
    <t>작성기준 : 2021. 7. 31.</t>
    <phoneticPr fontId="3" type="noConversion"/>
  </si>
  <si>
    <t>※ 21년 7월말 기준 외국인인구수가 확정, 게시합니다.</t>
    <phoneticPr fontId="2" type="noConversion"/>
  </si>
  <si>
    <t>작성기준 : 2021. 9. 30.</t>
    <phoneticPr fontId="3" type="noConversion"/>
  </si>
  <si>
    <t>2021 년 9 월 세종특별자치시 인구 현황</t>
    <phoneticPr fontId="3" type="noConversion"/>
  </si>
  <si>
    <t>작성기준 : 2021. 8. 31.</t>
    <phoneticPr fontId="3" type="noConversion"/>
  </si>
  <si>
    <t>※ 21년 8월말 기준 외국인인구수가 확정, 게시합니다.</t>
    <phoneticPr fontId="2" type="noConversion"/>
  </si>
  <si>
    <t>1) 가람동 포함  2) 나성동 포함  3) 어진동 포함(해밀동, 산울동 분동(9.28))  4) 반곡동, 합강동, 집현동 포함 5) 행정동 개청(9.28) , 산울동 포함</t>
    <phoneticPr fontId="3" type="noConversion"/>
  </si>
  <si>
    <r>
      <t>해밀동</t>
    </r>
    <r>
      <rPr>
        <b/>
        <vertAlign val="superscript"/>
        <sz val="10"/>
        <rFont val="함초롬돋움"/>
        <family val="3"/>
        <charset val="129"/>
      </rPr>
      <t>5)</t>
    </r>
    <phoneticPr fontId="2" type="noConversion"/>
  </si>
  <si>
    <t>2021 년 8 월 세종특별자치시 인구 현황</t>
    <phoneticPr fontId="3" type="noConversion"/>
  </si>
  <si>
    <t>※ 21년 9월말 기준 외국인인구수가 확정되었습니다.
(단, 해밀동인구는 도담동에 포함, 분동 인구수는 추후 재공지 예정임.)</t>
    <phoneticPr fontId="2" type="noConversion"/>
  </si>
  <si>
    <t>2021 년 10 월 세종특별자치시 인구 현황</t>
    <phoneticPr fontId="3" type="noConversion"/>
  </si>
  <si>
    <t>작성기준 : 2021.10.31.</t>
    <phoneticPr fontId="3" type="noConversion"/>
  </si>
  <si>
    <r>
      <t>해밀동</t>
    </r>
    <r>
      <rPr>
        <b/>
        <vertAlign val="superscript"/>
        <sz val="10"/>
        <rFont val="함초롬돋움"/>
        <family val="3"/>
        <charset val="129"/>
      </rPr>
      <t>4)</t>
    </r>
    <phoneticPr fontId="2" type="noConversion"/>
  </si>
  <si>
    <t>1) 가람동 포함  2) 나성동 포함  3) 어진동 포함  4) 산울동 포함 5) 행정동 개청(10.26) , 집현동,합강동 포함</t>
    <phoneticPr fontId="3" type="noConversion"/>
  </si>
  <si>
    <r>
      <t>반곡동</t>
    </r>
    <r>
      <rPr>
        <b/>
        <vertAlign val="superscript"/>
        <sz val="10"/>
        <rFont val="함초롬돋움"/>
        <family val="3"/>
        <charset val="129"/>
      </rPr>
      <t>5)</t>
    </r>
    <phoneticPr fontId="2" type="noConversion"/>
  </si>
  <si>
    <t>※ 21년 10월말 기준 외국인인구수가 공표되었습니다.</t>
    <phoneticPr fontId="2" type="noConversion"/>
  </si>
  <si>
    <t>작성기준 : 2021.11.30.</t>
    <phoneticPr fontId="3" type="noConversion"/>
  </si>
  <si>
    <t>2021 년 11 월 세종특별자치시 인구 현황</t>
    <phoneticPr fontId="3" type="noConversion"/>
  </si>
  <si>
    <t>※ 21년 11월말 기준 외국인인구수 공표되었습니다.</t>
    <phoneticPr fontId="2" type="noConversion"/>
  </si>
  <si>
    <t>2021 년 12 월 세종특별자치시 인구 현황</t>
    <phoneticPr fontId="3" type="noConversion"/>
  </si>
  <si>
    <t>※ 21년 12월말 기준 외국인인구수는 22년 1월 10일 공표됩니다.</t>
    <phoneticPr fontId="2" type="noConversion"/>
  </si>
  <si>
    <t>작성기준 : 2021.12.31.</t>
    <phoneticPr fontId="3" type="noConversion"/>
  </si>
  <si>
    <t>2022년 1월 세종특별자치시 인구 현황</t>
    <phoneticPr fontId="3" type="noConversion"/>
  </si>
  <si>
    <t>작성기준 : 2022.1.31.</t>
    <phoneticPr fontId="3" type="noConversion"/>
  </si>
  <si>
    <t>2022년 2월 세종특별자치시 인구 현황</t>
    <phoneticPr fontId="3" type="noConversion"/>
  </si>
  <si>
    <t>작성기준 : 2022.2.28.</t>
    <phoneticPr fontId="3" type="noConversion"/>
  </si>
  <si>
    <t>작성기준 : 2022.3.31.</t>
    <phoneticPr fontId="3" type="noConversion"/>
  </si>
  <si>
    <t>2022년 3월 세종특별자치시 인구 현황</t>
    <phoneticPr fontId="3" type="noConversion"/>
  </si>
  <si>
    <t>작성기준 : 2022.4.30.</t>
    <phoneticPr fontId="3" type="noConversion"/>
  </si>
  <si>
    <t>2022년 4월 세종특별자치시 인구 현황</t>
    <phoneticPr fontId="3" type="noConversion"/>
  </si>
  <si>
    <r>
      <t xml:space="preserve">전체인구
</t>
    </r>
    <r>
      <rPr>
        <b/>
        <sz val="9"/>
        <rFont val="함초롬돋움"/>
        <family val="3"/>
        <charset val="129"/>
      </rPr>
      <t>(내국인+
외국인)</t>
    </r>
    <phoneticPr fontId="3" type="noConversion"/>
  </si>
  <si>
    <t>2022년 5월 세종특별자치시 인구 현황</t>
    <phoneticPr fontId="3" type="noConversion"/>
  </si>
  <si>
    <t>작성기준 : 2022.5.31.</t>
    <phoneticPr fontId="3" type="noConversion"/>
  </si>
  <si>
    <t>43,007</t>
  </si>
  <si>
    <t>2,733</t>
  </si>
  <si>
    <t>3,092</t>
  </si>
  <si>
    <t>6,044</t>
  </si>
  <si>
    <t>8,772</t>
  </si>
  <si>
    <t>7,011</t>
  </si>
  <si>
    <t>7,306</t>
  </si>
  <si>
    <t>5,532</t>
  </si>
  <si>
    <t>3,338</t>
  </si>
  <si>
    <t>2,222</t>
  </si>
  <si>
    <t>18,387</t>
  </si>
  <si>
    <t>39,239</t>
  </si>
  <si>
    <t>34,235</t>
  </si>
  <si>
    <t>8,648</t>
  </si>
  <si>
    <t>23,270</t>
  </si>
  <si>
    <t>28,846</t>
  </si>
  <si>
    <t>34,461</t>
  </si>
  <si>
    <t>21,485</t>
  </si>
  <si>
    <t>23,382</t>
  </si>
  <si>
    <t>18,869</t>
  </si>
  <si>
    <t>11,285</t>
  </si>
  <si>
    <t>28,176</t>
  </si>
  <si>
    <t>22,427</t>
  </si>
  <si>
    <t>1,548</t>
  </si>
  <si>
    <t>1,634</t>
  </si>
  <si>
    <t>3,346</t>
  </si>
  <si>
    <t>4,664</t>
  </si>
  <si>
    <t>4,096</t>
  </si>
  <si>
    <t>3,997</t>
  </si>
  <si>
    <t>2,963</t>
  </si>
  <si>
    <t>1,792</t>
  </si>
  <si>
    <t>1,175</t>
  </si>
  <si>
    <t>9,050</t>
  </si>
  <si>
    <t>19,100</t>
  </si>
  <si>
    <t>16,498</t>
  </si>
  <si>
    <t>4,223</t>
  </si>
  <si>
    <t>11,508</t>
  </si>
  <si>
    <t>14,020</t>
  </si>
  <si>
    <t>16,872</t>
  </si>
  <si>
    <t>10,452</t>
  </si>
  <si>
    <t>11,514</t>
  </si>
  <si>
    <t>9,260</t>
  </si>
  <si>
    <t>5,616</t>
  </si>
  <si>
    <t>13,547</t>
  </si>
  <si>
    <t>2022년 6월 세종특별자치시 인구 현황</t>
    <phoneticPr fontId="3" type="noConversion"/>
  </si>
  <si>
    <t>작성기준 : 2022.6.30.</t>
    <phoneticPr fontId="3" type="noConversion"/>
  </si>
  <si>
    <t>42,819</t>
  </si>
  <si>
    <t>2,696</t>
  </si>
  <si>
    <t>3,078</t>
  </si>
  <si>
    <t>6,035</t>
  </si>
  <si>
    <t>8,778</t>
  </si>
  <si>
    <t>6,971</t>
  </si>
  <si>
    <t>7,314</t>
  </si>
  <si>
    <t>5,528</t>
  </si>
  <si>
    <t>3,330</t>
  </si>
  <si>
    <t>2,220</t>
  </si>
  <si>
    <t>18,356</t>
  </si>
  <si>
    <t>39,389</t>
  </si>
  <si>
    <t>35,126</t>
  </si>
  <si>
    <t>8,669</t>
  </si>
  <si>
    <t>23,338</t>
  </si>
  <si>
    <t>28,696</t>
  </si>
  <si>
    <t>34,729</t>
  </si>
  <si>
    <t>21,582</t>
  </si>
  <si>
    <t>23,823</t>
  </si>
  <si>
    <t>18,839</t>
  </si>
  <si>
    <t>11,303</t>
  </si>
  <si>
    <t>28,270</t>
  </si>
  <si>
    <t>2022년 7월 세종특별자치시 인구 현황</t>
    <phoneticPr fontId="3" type="noConversion"/>
  </si>
  <si>
    <t>작성기준 : 2022.7.31.</t>
    <phoneticPr fontId="3" type="noConversion"/>
  </si>
  <si>
    <t>2022년 8월 세종특별자치시 인구 현황</t>
    <phoneticPr fontId="3" type="noConversion"/>
  </si>
  <si>
    <t>42,697</t>
  </si>
  <si>
    <t>2,684</t>
  </si>
  <si>
    <t>3,058</t>
  </si>
  <si>
    <t>6,007</t>
  </si>
  <si>
    <t>8,753</t>
  </si>
  <si>
    <t>6,951</t>
  </si>
  <si>
    <t>7,312</t>
  </si>
  <si>
    <t>5,519</t>
  </si>
  <si>
    <t>3,341</t>
  </si>
  <si>
    <t>18,355</t>
  </si>
  <si>
    <t>39,521</t>
  </si>
  <si>
    <t>35,177</t>
  </si>
  <si>
    <t>8,685</t>
  </si>
  <si>
    <t>23,350</t>
  </si>
  <si>
    <t>28,722</t>
  </si>
  <si>
    <t>34,817</t>
  </si>
  <si>
    <t>21,576</t>
  </si>
  <si>
    <t>24,175</t>
  </si>
  <si>
    <t>18,890</t>
  </si>
  <si>
    <t>11,264</t>
  </si>
  <si>
    <t>28,365</t>
  </si>
  <si>
    <t>158,798</t>
  </si>
  <si>
    <t>20,997</t>
  </si>
  <si>
    <t>1,638</t>
  </si>
  <si>
    <t>1,740</t>
  </si>
  <si>
    <t>3,340</t>
  </si>
  <si>
    <t>4,861</t>
  </si>
  <si>
    <t>4,274</t>
  </si>
  <si>
    <t>3,950</t>
  </si>
  <si>
    <t>3,067</t>
  </si>
  <si>
    <t>1,969</t>
  </si>
  <si>
    <t>1,155</t>
  </si>
  <si>
    <t>6,390</t>
  </si>
  <si>
    <t>15,751</t>
  </si>
  <si>
    <t>15,050</t>
  </si>
  <si>
    <t>3,114</t>
  </si>
  <si>
    <t>7,859</t>
  </si>
  <si>
    <t>10,830</t>
  </si>
  <si>
    <t>12,211</t>
  </si>
  <si>
    <t>8,275</t>
  </si>
  <si>
    <t>10,236</t>
  </si>
  <si>
    <t>6,939</t>
  </si>
  <si>
    <t>4,365</t>
  </si>
  <si>
    <t>10,787</t>
  </si>
  <si>
    <t>작성기준 : 2022.8.31.</t>
    <phoneticPr fontId="3" type="noConversion"/>
  </si>
  <si>
    <t>작성기준 : 2022.9.30.</t>
    <phoneticPr fontId="3" type="noConversion"/>
  </si>
  <si>
    <t>2022년 9월 세종특별자치시 인구 현황</t>
    <phoneticPr fontId="3" type="noConversion"/>
  </si>
  <si>
    <t>42,622</t>
  </si>
  <si>
    <t>2,680</t>
  </si>
  <si>
    <t>3,039</t>
  </si>
  <si>
    <t>5,948</t>
  </si>
  <si>
    <t>8,708</t>
  </si>
  <si>
    <t>6,928</t>
  </si>
  <si>
    <t>7,300</t>
  </si>
  <si>
    <t>3,315</t>
  </si>
  <si>
    <t>2,203</t>
  </si>
  <si>
    <t>18,315</t>
  </si>
  <si>
    <t>39,537</t>
  </si>
  <si>
    <t>35,193</t>
  </si>
  <si>
    <t>8,709</t>
  </si>
  <si>
    <t>23,368</t>
  </si>
  <si>
    <t>28,684</t>
  </si>
  <si>
    <t>34,864</t>
  </si>
  <si>
    <t>21,502</t>
  </si>
  <si>
    <t>24,922</t>
  </si>
  <si>
    <t>18,910</t>
  </si>
  <si>
    <t>28,395</t>
  </si>
  <si>
    <t>작성기준 : 2022.10.30.</t>
    <phoneticPr fontId="3" type="noConversion"/>
  </si>
  <si>
    <t>2022년 10월 세종특별자치시 인구 현황</t>
    <phoneticPr fontId="3" type="noConversion"/>
  </si>
  <si>
    <t>42,511</t>
  </si>
  <si>
    <t>2,659</t>
  </si>
  <si>
    <t>3,016</t>
  </si>
  <si>
    <t>5,903</t>
  </si>
  <si>
    <t>6,891</t>
  </si>
  <si>
    <t>7,264</t>
  </si>
  <si>
    <t>5,501</t>
  </si>
  <si>
    <t>3,298</t>
  </si>
  <si>
    <t>2,217</t>
  </si>
  <si>
    <t>18,283</t>
  </si>
  <si>
    <t>39,563</t>
  </si>
  <si>
    <t>35,281</t>
  </si>
  <si>
    <t>8,722</t>
  </si>
  <si>
    <t>23,435</t>
  </si>
  <si>
    <t>28,682</t>
  </si>
  <si>
    <t>34,935</t>
  </si>
  <si>
    <t>21,445</t>
  </si>
  <si>
    <t>25,424</t>
  </si>
  <si>
    <t>18,903</t>
  </si>
  <si>
    <t>11,265</t>
  </si>
  <si>
    <t>28,375</t>
  </si>
  <si>
    <t>2022년 11월 세종특별자치시 인구 현황</t>
    <phoneticPr fontId="3" type="noConversion"/>
  </si>
  <si>
    <t>작성기준 : 2022.11.30.</t>
    <phoneticPr fontId="3" type="noConversion"/>
  </si>
  <si>
    <t>2022년 12월 세종특별자치시 인구 현황</t>
    <phoneticPr fontId="3" type="noConversion"/>
  </si>
  <si>
    <t>작성기준 : 2022.12.31.</t>
    <phoneticPr fontId="3" type="noConversion"/>
  </si>
  <si>
    <t>2023년 1월 세종특별자치시 인구 현황</t>
    <phoneticPr fontId="3" type="noConversion"/>
  </si>
  <si>
    <t>작성기준 : 2023.1.31.</t>
    <phoneticPr fontId="3" type="noConversion"/>
  </si>
  <si>
    <t>2023년 2월 세종특별자치시 인구 현황</t>
    <phoneticPr fontId="3" type="noConversion"/>
  </si>
  <si>
    <t>작성기준 : 2023.2.28.</t>
    <phoneticPr fontId="3" type="noConversion"/>
  </si>
  <si>
    <t>나성동</t>
  </si>
  <si>
    <t>2023년 3월 세종특별자치시 인구 현황</t>
    <phoneticPr fontId="3" type="noConversion"/>
  </si>
  <si>
    <t>작성기준 : 2023.3.31.</t>
    <phoneticPr fontId="3" type="noConversion"/>
  </si>
  <si>
    <t>1) 가람동 포함  2) 어진동 포함  3) 산울동 포함  4) 집현동,합강동 포함</t>
    <phoneticPr fontId="3" type="noConversion"/>
  </si>
  <si>
    <r>
      <t>도담동</t>
    </r>
    <r>
      <rPr>
        <b/>
        <vertAlign val="superscript"/>
        <sz val="10"/>
        <rFont val="함초롬돋움"/>
        <family val="3"/>
        <charset val="129"/>
      </rPr>
      <t>2)</t>
    </r>
    <phoneticPr fontId="3" type="noConversion"/>
  </si>
  <si>
    <t>새롬동</t>
    <phoneticPr fontId="2" type="noConversion"/>
  </si>
  <si>
    <r>
      <t>해밀동</t>
    </r>
    <r>
      <rPr>
        <b/>
        <vertAlign val="superscript"/>
        <sz val="10"/>
        <rFont val="함초롬돋움"/>
        <family val="3"/>
        <charset val="129"/>
      </rPr>
      <t>3)</t>
    </r>
    <phoneticPr fontId="2" type="noConversion"/>
  </si>
  <si>
    <r>
      <t>반곡동</t>
    </r>
    <r>
      <rPr>
        <b/>
        <vertAlign val="superscript"/>
        <sz val="10"/>
        <rFont val="함초롬돋움"/>
        <family val="3"/>
        <charset val="129"/>
      </rPr>
      <t>4)</t>
    </r>
    <phoneticPr fontId="2" type="noConversion"/>
  </si>
  <si>
    <t xml:space="preserve">작성기준 : 2023. 4. 30. </t>
    <phoneticPr fontId="3" type="noConversion"/>
  </si>
  <si>
    <t>세대당
인   구</t>
    <phoneticPr fontId="3" type="noConversion"/>
  </si>
  <si>
    <t>구성비(남)</t>
    <phoneticPr fontId="3" type="noConversion"/>
  </si>
  <si>
    <t>구성비(여)</t>
    <phoneticPr fontId="3" type="noConversion"/>
  </si>
  <si>
    <t>전월인구수</t>
    <phoneticPr fontId="3" type="noConversion"/>
  </si>
  <si>
    <t>전월세대수</t>
    <phoneticPr fontId="3" type="noConversion"/>
  </si>
  <si>
    <t>나성동</t>
    <phoneticPr fontId="2" type="noConversion"/>
  </si>
  <si>
    <t>도담동</t>
    <phoneticPr fontId="3" type="noConversion"/>
  </si>
  <si>
    <t>어진동</t>
    <phoneticPr fontId="2" type="noConversion"/>
  </si>
  <si>
    <r>
      <t>해밀동</t>
    </r>
    <r>
      <rPr>
        <b/>
        <vertAlign val="superscript"/>
        <sz val="10"/>
        <rFont val="함초롬돋움"/>
        <family val="3"/>
        <charset val="129"/>
      </rPr>
      <t>2)</t>
    </r>
    <phoneticPr fontId="2" type="noConversion"/>
  </si>
  <si>
    <r>
      <t>반곡동</t>
    </r>
    <r>
      <rPr>
        <b/>
        <vertAlign val="superscript"/>
        <sz val="10"/>
        <rFont val="함초롬돋움"/>
        <family val="3"/>
        <charset val="129"/>
      </rPr>
      <t>3)</t>
    </r>
    <phoneticPr fontId="2" type="noConversion"/>
  </si>
  <si>
    <t>대평동</t>
    <phoneticPr fontId="2" type="noConversion"/>
  </si>
  <si>
    <t>다정동</t>
    <phoneticPr fontId="2" type="noConversion"/>
  </si>
  <si>
    <t>1) 가람동 포함  2) 산울동 포함  3) 집현동,합강동 포함</t>
    <phoneticPr fontId="3" type="noConversion"/>
  </si>
  <si>
    <t>2023년 4월 세종특별자치시 인구 현황</t>
    <phoneticPr fontId="3" type="noConversion"/>
  </si>
  <si>
    <t>4.13. 신설</t>
    <phoneticPr fontId="2" type="noConversion"/>
  </si>
  <si>
    <t>3.30 신설</t>
  </si>
  <si>
    <t>3.30 신설</t>
    <phoneticPr fontId="2" type="noConversion"/>
  </si>
  <si>
    <t>구     분</t>
    <phoneticPr fontId="3" type="noConversion"/>
  </si>
  <si>
    <t>비     고</t>
    <phoneticPr fontId="3" type="noConversion"/>
  </si>
  <si>
    <t>2023년 5월 세종특별자치시 인구 현황</t>
    <phoneticPr fontId="3" type="noConversion"/>
  </si>
  <si>
    <t xml:space="preserve">작성기준 : 2023. 5. 31. </t>
    <phoneticPr fontId="3" type="noConversion"/>
  </si>
  <si>
    <t>2023년 6월 세종특별자치시 인구 현황</t>
    <phoneticPr fontId="3" type="noConversion"/>
  </si>
  <si>
    <t xml:space="preserve">작성기준 : 2023. 6. 30. </t>
    <phoneticPr fontId="3" type="noConversion"/>
  </si>
  <si>
    <t>비      고</t>
    <phoneticPr fontId="3" type="noConversion"/>
  </si>
  <si>
    <t>2023년 7월 세종특별자치시 인구 현황</t>
    <phoneticPr fontId="3" type="noConversion"/>
  </si>
  <si>
    <t xml:space="preserve">작성기준 : 2023. 7. 31. </t>
    <phoneticPr fontId="3" type="noConversion"/>
  </si>
  <si>
    <t>2023년 8월 세종특별자치시 인구 현황</t>
    <phoneticPr fontId="3" type="noConversion"/>
  </si>
  <si>
    <t xml:space="preserve">작성기준 : 2023. 8. 31. </t>
    <phoneticPr fontId="3" type="noConversion"/>
  </si>
  <si>
    <t>구성비(여)
(%)</t>
    <phoneticPr fontId="3" type="noConversion"/>
  </si>
  <si>
    <t>구성비(남)
(%)</t>
    <phoneticPr fontId="3" type="noConversion"/>
  </si>
  <si>
    <t>2023년 9월 세종특별자치시 인구 현황</t>
    <phoneticPr fontId="3" type="noConversion"/>
  </si>
  <si>
    <t xml:space="preserve">작성기준 : 2023. 9. 31. </t>
    <phoneticPr fontId="3" type="noConversion"/>
  </si>
  <si>
    <t>계</t>
  </si>
  <si>
    <t xml:space="preserve">작성기준 : 2023. 9. 30. </t>
    <phoneticPr fontId="3" type="noConversion"/>
  </si>
  <si>
    <t>2023년 10월 세종특별자치시 인구 현황</t>
    <phoneticPr fontId="3" type="noConversion"/>
  </si>
  <si>
    <t xml:space="preserve">작성기준 : 2023. 10. 31.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</si>
</sst>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  <numFmt numFmtId="178" formatCode="#,##0\ "/>
    <numFmt numFmtId="179" formatCode="0.0_);[Red]\(0.0\)"/>
    <numFmt numFmtId="180" formatCode="#,##0_);[Red]\(#,##0\)"/>
    <numFmt numFmtId="181" formatCode="0.00_);[Red]\(0.00\)"/>
    <numFmt numFmtId="182" formatCode="[Red]\▲#;[Blue]\▼#;[Black]\-"/>
    <numFmt numFmtId="183" formatCode="###,###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vertAlign val="superscript"/>
      <sz val="10"/>
      <name val="함초롬돋움"/>
      <family val="3"/>
      <charset val="129"/>
    </font>
    <font>
      <sz val="11"/>
      <name val="함초롬돋움"/>
      <family val="3"/>
      <charset val="129"/>
    </font>
    <font>
      <b/>
      <sz val="10"/>
      <name val="함초롬돋움"/>
      <family val="3"/>
      <charset val="129"/>
    </font>
    <font>
      <sz val="10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20"/>
      <name val="함초롬돋움"/>
      <family val="3"/>
      <charset val="129"/>
    </font>
    <font>
      <b/>
      <sz val="18"/>
      <name val="함초롬돋움"/>
      <family val="3"/>
      <charset val="129"/>
    </font>
    <font>
      <b/>
      <sz val="11"/>
      <name val="함초롬돋움"/>
      <family val="3"/>
      <charset val="129"/>
    </font>
    <font>
      <b/>
      <sz val="12"/>
      <name val="함초롬돋움"/>
      <family val="3"/>
      <charset val="129"/>
    </font>
    <font>
      <b/>
      <sz val="8"/>
      <name val="함초롬돋움"/>
      <family val="3"/>
      <charset val="129"/>
    </font>
    <font>
      <b/>
      <sz val="10"/>
      <color theme="1"/>
      <name val="함초롬돋움"/>
      <family val="3"/>
      <charset val="129"/>
    </font>
    <font>
      <sz val="10"/>
      <color theme="1"/>
      <name val="함초롬돋움"/>
      <family val="3"/>
      <charset val="129"/>
    </font>
    <font>
      <b/>
      <sz val="9"/>
      <name val="함초롬돋움"/>
      <family val="3"/>
      <charset val="129"/>
    </font>
    <font>
      <b/>
      <sz val="10"/>
      <color rgb="FFFF0000"/>
      <name val="함초롬돋움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  <scheme val="major"/>
    </font>
    <font>
      <sz val="10"/>
      <name val="함초롬돋움"/>
      <family val="1"/>
      <charset val="129"/>
    </font>
    <font>
      <sz val="11"/>
      <name val="함초롬돋움"/>
      <family val="1"/>
      <charset val="129"/>
    </font>
    <font>
      <sz val="10"/>
      <color theme="1"/>
      <name val="새굴림"/>
      <family val="1"/>
      <charset val="129"/>
    </font>
    <font>
      <sz val="10"/>
      <name val="굴림체"/>
      <family val="3"/>
      <charset val="129"/>
    </font>
    <font>
      <i/>
      <sz val="11"/>
      <color theme="1"/>
      <name val="맑은 고딕"/>
      <family val="3"/>
      <charset val="129"/>
      <scheme val="minor"/>
    </font>
    <font>
      <sz val="10"/>
      <color rgb="FF000000"/>
      <name val="함초롬돋움"/>
      <family val="3"/>
      <charset val="129"/>
    </font>
    <font>
      <b/>
      <sz val="20"/>
      <name val="맑은 고딕"/>
      <family val="3"/>
      <charset val="129"/>
      <scheme val="major"/>
    </font>
    <font>
      <b/>
      <sz val="18"/>
      <name val="바탕체"/>
      <family val="1"/>
      <charset val="129"/>
    </font>
    <font>
      <b/>
      <sz val="11"/>
      <name val="함초롬돋움"/>
      <family val="1"/>
      <charset val="129"/>
    </font>
    <font>
      <b/>
      <sz val="12"/>
      <name val="함초롬돋움"/>
      <family val="1"/>
      <charset val="129"/>
    </font>
    <font>
      <sz val="10"/>
      <name val="맑은 고딕"/>
      <family val="3"/>
      <charset val="129"/>
      <scheme val="major"/>
    </font>
    <font>
      <sz val="10"/>
      <name val="맑은고딕"/>
      <family val="3"/>
      <charset val="129"/>
    </font>
    <font>
      <sz val="11"/>
      <name val="맑은 고딕"/>
      <family val="3"/>
      <charset val="129"/>
      <scheme val="major"/>
    </font>
    <font>
      <sz val="9"/>
      <name val="함초롬돋움"/>
      <family val="3"/>
      <charset val="129"/>
    </font>
    <font>
      <sz val="11"/>
      <color rgb="FF494949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95E3F5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rgb="FFEDFFB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08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41" fontId="6" fillId="2" borderId="7" xfId="1" applyFont="1" applyFill="1" applyBorder="1" applyAlignment="1">
      <alignment horizontal="center" vertical="center"/>
    </xf>
    <xf numFmtId="178" fontId="14" fillId="6" borderId="10" xfId="0" applyNumberFormat="1" applyFont="1" applyFill="1" applyBorder="1">
      <alignment vertical="center"/>
    </xf>
    <xf numFmtId="177" fontId="7" fillId="0" borderId="10" xfId="1" applyNumberFormat="1" applyFont="1" applyFill="1" applyBorder="1" applyAlignment="1">
      <alignment horizontal="right" vertical="center"/>
    </xf>
    <xf numFmtId="178" fontId="14" fillId="7" borderId="10" xfId="0" applyNumberFormat="1" applyFont="1" applyFill="1" applyBorder="1">
      <alignment vertical="center"/>
    </xf>
    <xf numFmtId="177" fontId="6" fillId="0" borderId="10" xfId="1" applyNumberFormat="1" applyFont="1" applyFill="1" applyBorder="1" applyAlignment="1">
      <alignment horizontal="right" vertical="center"/>
    </xf>
    <xf numFmtId="178" fontId="14" fillId="3" borderId="10" xfId="0" applyNumberFormat="1" applyFont="1" applyFill="1" applyBorder="1">
      <alignment vertical="center"/>
    </xf>
    <xf numFmtId="41" fontId="6" fillId="0" borderId="10" xfId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" fillId="0" borderId="7" xfId="0" applyFont="1" applyFill="1" applyBorder="1" applyAlignment="1">
      <alignment horizontal="center" vertical="center"/>
    </xf>
    <xf numFmtId="178" fontId="14" fillId="5" borderId="7" xfId="0" applyNumberFormat="1" applyFont="1" applyFill="1" applyBorder="1">
      <alignment vertical="center"/>
    </xf>
    <xf numFmtId="177" fontId="7" fillId="0" borderId="7" xfId="1" applyNumberFormat="1" applyFont="1" applyFill="1" applyBorder="1" applyAlignment="1">
      <alignment horizontal="right" vertical="center"/>
    </xf>
    <xf numFmtId="178" fontId="15" fillId="0" borderId="7" xfId="0" applyNumberFormat="1" applyFont="1" applyFill="1" applyBorder="1">
      <alignment vertical="center"/>
    </xf>
    <xf numFmtId="176" fontId="7" fillId="0" borderId="7" xfId="0" applyNumberFormat="1" applyFont="1" applyBorder="1">
      <alignment vertical="center"/>
    </xf>
    <xf numFmtId="0" fontId="7" fillId="0" borderId="7" xfId="0" applyFont="1" applyBorder="1">
      <alignment vertical="center"/>
    </xf>
    <xf numFmtId="41" fontId="6" fillId="0" borderId="7" xfId="1" applyFont="1" applyFill="1" applyBorder="1" applyAlignment="1">
      <alignment horizontal="right" vertical="center"/>
    </xf>
    <xf numFmtId="41" fontId="6" fillId="0" borderId="7" xfId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178" fontId="6" fillId="0" borderId="7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176" fontId="5" fillId="0" borderId="0" xfId="0" applyNumberFormat="1" applyFont="1" applyBorder="1">
      <alignment vertical="center"/>
    </xf>
    <xf numFmtId="178" fontId="7" fillId="0" borderId="0" xfId="0" applyNumberFormat="1" applyFont="1" applyBorder="1">
      <alignment vertical="center"/>
    </xf>
    <xf numFmtId="0" fontId="7" fillId="0" borderId="0" xfId="0" applyFont="1" applyBorder="1" applyAlignment="1">
      <alignment horizontal="left" vertical="center"/>
    </xf>
    <xf numFmtId="176" fontId="8" fillId="0" borderId="0" xfId="0" applyNumberFormat="1" applyFont="1" applyBorder="1">
      <alignment vertical="center"/>
    </xf>
    <xf numFmtId="41" fontId="6" fillId="2" borderId="7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177" fontId="6" fillId="0" borderId="10" xfId="0" applyNumberFormat="1" applyFont="1" applyFill="1" applyBorder="1" applyAlignment="1">
      <alignment horizontal="right" vertical="center"/>
    </xf>
    <xf numFmtId="177" fontId="7" fillId="0" borderId="7" xfId="0" applyNumberFormat="1" applyFont="1" applyFill="1" applyBorder="1" applyAlignment="1">
      <alignment horizontal="right" vertical="center"/>
    </xf>
    <xf numFmtId="176" fontId="6" fillId="8" borderId="10" xfId="1" applyNumberFormat="1" applyFont="1" applyFill="1" applyBorder="1" applyAlignment="1">
      <alignment horizontal="right" vertical="center"/>
    </xf>
    <xf numFmtId="179" fontId="7" fillId="0" borderId="7" xfId="1" applyNumberFormat="1" applyFont="1" applyFill="1" applyBorder="1" applyAlignment="1">
      <alignment horizontal="right" vertical="center"/>
    </xf>
    <xf numFmtId="178" fontId="14" fillId="4" borderId="7" xfId="0" applyNumberFormat="1" applyFont="1" applyFill="1" applyBorder="1">
      <alignment vertical="center"/>
    </xf>
    <xf numFmtId="179" fontId="6" fillId="0" borderId="10" xfId="1" applyNumberFormat="1" applyFont="1" applyFill="1" applyBorder="1" applyAlignment="1">
      <alignment horizontal="right" vertical="center"/>
    </xf>
    <xf numFmtId="178" fontId="14" fillId="6" borderId="7" xfId="0" applyNumberFormat="1" applyFont="1" applyFill="1" applyBorder="1">
      <alignment vertical="center"/>
    </xf>
    <xf numFmtId="180" fontId="6" fillId="6" borderId="10" xfId="1" applyNumberFormat="1" applyFont="1" applyFill="1" applyBorder="1" applyAlignment="1">
      <alignment horizontal="right" vertical="center"/>
    </xf>
    <xf numFmtId="180" fontId="6" fillId="0" borderId="10" xfId="1" applyNumberFormat="1" applyFont="1" applyFill="1" applyBorder="1" applyAlignment="1">
      <alignment horizontal="right" vertical="center"/>
    </xf>
    <xf numFmtId="180" fontId="7" fillId="0" borderId="7" xfId="0" applyNumberFormat="1" applyFont="1" applyBorder="1" applyAlignment="1">
      <alignment horizontal="right" vertical="center"/>
    </xf>
    <xf numFmtId="176" fontId="8" fillId="0" borderId="0" xfId="0" applyNumberFormat="1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14" fillId="0" borderId="7" xfId="0" applyNumberFormat="1" applyFont="1" applyBorder="1" applyAlignment="1">
      <alignment vertical="center"/>
    </xf>
    <xf numFmtId="179" fontId="7" fillId="0" borderId="10" xfId="1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76" fontId="6" fillId="9" borderId="10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" fontId="14" fillId="4" borderId="7" xfId="0" applyNumberFormat="1" applyFont="1" applyFill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8" fontId="14" fillId="5" borderId="2" xfId="0" applyNumberFormat="1" applyFont="1" applyFill="1" applyBorder="1">
      <alignment vertical="center"/>
    </xf>
    <xf numFmtId="177" fontId="7" fillId="0" borderId="2" xfId="0" applyNumberFormat="1" applyFont="1" applyFill="1" applyBorder="1" applyAlignment="1">
      <alignment horizontal="right" vertical="center"/>
    </xf>
    <xf numFmtId="178" fontId="14" fillId="6" borderId="9" xfId="0" applyNumberFormat="1" applyFont="1" applyFill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6" fontId="14" fillId="0" borderId="2" xfId="0" applyNumberFormat="1" applyFont="1" applyBorder="1" applyAlignment="1">
      <alignment vertical="center"/>
    </xf>
    <xf numFmtId="178" fontId="15" fillId="0" borderId="2" xfId="0" applyNumberFormat="1" applyFont="1" applyFill="1" applyBorder="1">
      <alignment vertical="center"/>
    </xf>
    <xf numFmtId="177" fontId="7" fillId="0" borderId="9" xfId="1" applyNumberFormat="1" applyFont="1" applyFill="1" applyBorder="1" applyAlignment="1">
      <alignment horizontal="right" vertical="center"/>
    </xf>
    <xf numFmtId="176" fontId="6" fillId="8" borderId="9" xfId="1" applyNumberFormat="1" applyFont="1" applyFill="1" applyBorder="1" applyAlignment="1">
      <alignment horizontal="right" vertical="center"/>
    </xf>
    <xf numFmtId="180" fontId="7" fillId="0" borderId="2" xfId="0" applyNumberFormat="1" applyFont="1" applyBorder="1" applyAlignment="1">
      <alignment horizontal="right" vertical="center"/>
    </xf>
    <xf numFmtId="3" fontId="14" fillId="4" borderId="2" xfId="0" applyNumberFormat="1" applyFont="1" applyFill="1" applyBorder="1">
      <alignment vertical="center"/>
    </xf>
    <xf numFmtId="176" fontId="7" fillId="0" borderId="2" xfId="0" applyNumberFormat="1" applyFont="1" applyBorder="1">
      <alignment vertical="center"/>
    </xf>
    <xf numFmtId="179" fontId="7" fillId="0" borderId="9" xfId="1" applyNumberFormat="1" applyFont="1" applyFill="1" applyBorder="1" applyAlignment="1">
      <alignment horizontal="right" vertical="center"/>
    </xf>
    <xf numFmtId="41" fontId="6" fillId="0" borderId="2" xfId="1" applyFont="1" applyFill="1" applyBorder="1" applyAlignment="1">
      <alignment vertical="center"/>
    </xf>
    <xf numFmtId="178" fontId="14" fillId="5" borderId="10" xfId="0" applyNumberFormat="1" applyFont="1" applyFill="1" applyBorder="1">
      <alignment vertical="center"/>
    </xf>
    <xf numFmtId="177" fontId="7" fillId="0" borderId="10" xfId="0" applyNumberFormat="1" applyFont="1" applyFill="1" applyBorder="1" applyAlignment="1">
      <alignment horizontal="right" vertical="center"/>
    </xf>
    <xf numFmtId="176" fontId="14" fillId="0" borderId="10" xfId="0" applyNumberFormat="1" applyFont="1" applyBorder="1" applyAlignment="1">
      <alignment vertical="center"/>
    </xf>
    <xf numFmtId="178" fontId="15" fillId="0" borderId="10" xfId="0" applyNumberFormat="1" applyFont="1" applyFill="1" applyBorder="1">
      <alignment vertical="center"/>
    </xf>
    <xf numFmtId="180" fontId="7" fillId="0" borderId="10" xfId="0" applyNumberFormat="1" applyFont="1" applyBorder="1" applyAlignment="1">
      <alignment horizontal="right" vertical="center"/>
    </xf>
    <xf numFmtId="3" fontId="14" fillId="4" borderId="10" xfId="0" applyNumberFormat="1" applyFont="1" applyFill="1" applyBorder="1">
      <alignment vertical="center"/>
    </xf>
    <xf numFmtId="176" fontId="7" fillId="0" borderId="10" xfId="0" applyNumberFormat="1" applyFont="1" applyBorder="1">
      <alignment vertical="center"/>
    </xf>
    <xf numFmtId="41" fontId="6" fillId="0" borderId="10" xfId="1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178" fontId="14" fillId="5" borderId="14" xfId="0" applyNumberFormat="1" applyFont="1" applyFill="1" applyBorder="1">
      <alignment vertical="center"/>
    </xf>
    <xf numFmtId="177" fontId="7" fillId="0" borderId="14" xfId="0" applyNumberFormat="1" applyFont="1" applyFill="1" applyBorder="1" applyAlignment="1">
      <alignment horizontal="right" vertical="center"/>
    </xf>
    <xf numFmtId="178" fontId="14" fillId="6" borderId="14" xfId="0" applyNumberFormat="1" applyFont="1" applyFill="1" applyBorder="1">
      <alignment vertical="center"/>
    </xf>
    <xf numFmtId="177" fontId="7" fillId="0" borderId="14" xfId="1" applyNumberFormat="1" applyFont="1" applyFill="1" applyBorder="1" applyAlignment="1">
      <alignment horizontal="right" vertical="center"/>
    </xf>
    <xf numFmtId="176" fontId="14" fillId="0" borderId="14" xfId="0" applyNumberFormat="1" applyFont="1" applyBorder="1" applyAlignment="1">
      <alignment vertical="center"/>
    </xf>
    <xf numFmtId="178" fontId="15" fillId="0" borderId="14" xfId="0" applyNumberFormat="1" applyFont="1" applyFill="1" applyBorder="1">
      <alignment vertical="center"/>
    </xf>
    <xf numFmtId="176" fontId="6" fillId="8" borderId="14" xfId="1" applyNumberFormat="1" applyFont="1" applyFill="1" applyBorder="1" applyAlignment="1">
      <alignment horizontal="right" vertical="center"/>
    </xf>
    <xf numFmtId="180" fontId="7" fillId="0" borderId="14" xfId="0" applyNumberFormat="1" applyFont="1" applyBorder="1" applyAlignment="1">
      <alignment horizontal="right" vertical="center"/>
    </xf>
    <xf numFmtId="3" fontId="14" fillId="4" borderId="14" xfId="0" applyNumberFormat="1" applyFont="1" applyFill="1" applyBorder="1">
      <alignment vertical="center"/>
    </xf>
    <xf numFmtId="176" fontId="7" fillId="0" borderId="14" xfId="0" applyNumberFormat="1" applyFont="1" applyBorder="1">
      <alignment vertical="center"/>
    </xf>
    <xf numFmtId="179" fontId="7" fillId="0" borderId="14" xfId="1" applyNumberFormat="1" applyFont="1" applyFill="1" applyBorder="1" applyAlignment="1">
      <alignment horizontal="right" vertical="center"/>
    </xf>
    <xf numFmtId="41" fontId="6" fillId="0" borderId="15" xfId="1" applyFont="1" applyFill="1" applyBorder="1" applyAlignment="1">
      <alignment vertical="center"/>
    </xf>
    <xf numFmtId="0" fontId="6" fillId="6" borderId="10" xfId="1" applyNumberFormat="1" applyFont="1" applyFill="1" applyBorder="1" applyAlignment="1">
      <alignment horizontal="right" vertical="center"/>
    </xf>
    <xf numFmtId="3" fontId="6" fillId="6" borderId="10" xfId="1" applyNumberFormat="1" applyFont="1" applyFill="1" applyBorder="1" applyAlignment="1">
      <alignment horizontal="right" vertical="center"/>
    </xf>
    <xf numFmtId="0" fontId="6" fillId="6" borderId="9" xfId="1" applyNumberFormat="1" applyFont="1" applyFill="1" applyBorder="1" applyAlignment="1">
      <alignment horizontal="right" vertical="center"/>
    </xf>
    <xf numFmtId="0" fontId="6" fillId="6" borderId="14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1" applyNumberFormat="1" applyFont="1" applyFill="1" applyBorder="1" applyAlignment="1">
      <alignment horizontal="right" vertical="center"/>
    </xf>
    <xf numFmtId="176" fontId="6" fillId="8" borderId="7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" fontId="14" fillId="3" borderId="7" xfId="0" applyNumberFormat="1" applyFont="1" applyFill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180" fontId="8" fillId="0" borderId="0" xfId="0" applyNumberFormat="1" applyFont="1" applyAlignment="1">
      <alignment horizontal="right" vertical="center"/>
    </xf>
    <xf numFmtId="3" fontId="0" fillId="0" borderId="0" xfId="0" applyNumberForma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1" fontId="1" fillId="0" borderId="7" xfId="1" applyBorder="1" applyAlignment="1">
      <alignment horizontal="center" vertical="center"/>
    </xf>
    <xf numFmtId="3" fontId="14" fillId="5" borderId="7" xfId="0" applyNumberFormat="1" applyFont="1" applyFill="1" applyBorder="1" applyAlignment="1">
      <alignment horizontal="right" vertical="center"/>
    </xf>
    <xf numFmtId="3" fontId="14" fillId="5" borderId="2" xfId="0" applyNumberFormat="1" applyFont="1" applyFill="1" applyBorder="1" applyAlignment="1">
      <alignment horizontal="right" vertical="center"/>
    </xf>
    <xf numFmtId="3" fontId="14" fillId="5" borderId="10" xfId="0" applyNumberFormat="1" applyFont="1" applyFill="1" applyBorder="1" applyAlignment="1">
      <alignment horizontal="right" vertical="center"/>
    </xf>
    <xf numFmtId="178" fontId="14" fillId="7" borderId="10" xfId="0" applyNumberFormat="1" applyFont="1" applyFill="1" applyBorder="1" applyAlignment="1">
      <alignment horizontal="right" vertical="center"/>
    </xf>
    <xf numFmtId="178" fontId="15" fillId="0" borderId="7" xfId="0" applyNumberFormat="1" applyFont="1" applyFill="1" applyBorder="1" applyAlignment="1">
      <alignment horizontal="right" vertical="center"/>
    </xf>
    <xf numFmtId="178" fontId="15" fillId="0" borderId="2" xfId="0" applyNumberFormat="1" applyFont="1" applyFill="1" applyBorder="1" applyAlignment="1">
      <alignment horizontal="right" vertical="center"/>
    </xf>
    <xf numFmtId="178" fontId="15" fillId="0" borderId="10" xfId="0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181" fontId="7" fillId="0" borderId="10" xfId="1" applyNumberFormat="1" applyFont="1" applyFill="1" applyBorder="1" applyAlignment="1">
      <alignment horizontal="right" vertical="center"/>
    </xf>
    <xf numFmtId="181" fontId="7" fillId="0" borderId="9" xfId="1" applyNumberFormat="1" applyFont="1" applyFill="1" applyBorder="1" applyAlignment="1">
      <alignment horizontal="right" vertical="center"/>
    </xf>
    <xf numFmtId="181" fontId="7" fillId="0" borderId="7" xfId="1" applyNumberFormat="1" applyFont="1" applyFill="1" applyBorder="1" applyAlignment="1">
      <alignment horizontal="right" vertical="center"/>
    </xf>
    <xf numFmtId="181" fontId="6" fillId="10" borderId="10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82" fontId="6" fillId="9" borderId="10" xfId="1" applyNumberFormat="1" applyFont="1" applyFill="1" applyBorder="1" applyAlignment="1">
      <alignment horizontal="right" vertical="center"/>
    </xf>
    <xf numFmtId="182" fontId="6" fillId="8" borderId="10" xfId="1" applyNumberFormat="1" applyFont="1" applyFill="1" applyBorder="1" applyAlignment="1">
      <alignment horizontal="right" vertical="center"/>
    </xf>
    <xf numFmtId="182" fontId="6" fillId="11" borderId="10" xfId="1" applyNumberFormat="1" applyFont="1" applyFill="1" applyBorder="1" applyAlignment="1">
      <alignment horizontal="right" vertical="center"/>
    </xf>
    <xf numFmtId="3" fontId="14" fillId="3" borderId="7" xfId="0" applyNumberFormat="1" applyFont="1" applyFill="1" applyBorder="1" applyAlignment="1">
      <alignment horizontal="right" vertical="center"/>
    </xf>
    <xf numFmtId="3" fontId="14" fillId="4" borderId="7" xfId="0" applyNumberFormat="1" applyFont="1" applyFill="1" applyBorder="1" applyAlignment="1">
      <alignment horizontal="right" vertical="center"/>
    </xf>
    <xf numFmtId="3" fontId="14" fillId="4" borderId="2" xfId="0" applyNumberFormat="1" applyFont="1" applyFill="1" applyBorder="1" applyAlignment="1">
      <alignment horizontal="right" vertical="center"/>
    </xf>
    <xf numFmtId="3" fontId="14" fillId="4" borderId="10" xfId="0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" fontId="6" fillId="0" borderId="10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0" fontId="7" fillId="0" borderId="7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0" fillId="0" borderId="0" xfId="0" applyFill="1" applyBorder="1">
      <alignment vertical="center"/>
    </xf>
    <xf numFmtId="41" fontId="0" fillId="0" borderId="0" xfId="0" applyNumberFormat="1" applyFill="1" applyBorder="1">
      <alignment vertical="center"/>
    </xf>
    <xf numFmtId="183" fontId="22" fillId="0" borderId="0" xfId="0" applyNumberFormat="1" applyFont="1" applyFill="1" applyBorder="1" applyAlignment="1">
      <alignment horizontal="right" vertical="center"/>
    </xf>
    <xf numFmtId="183" fontId="23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9" fontId="23" fillId="0" borderId="0" xfId="0" applyNumberFormat="1" applyFont="1" applyBorder="1">
      <alignment vertical="center"/>
    </xf>
    <xf numFmtId="0" fontId="24" fillId="0" borderId="0" xfId="0" applyFo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right" vertical="center"/>
    </xf>
    <xf numFmtId="3" fontId="14" fillId="7" borderId="7" xfId="0" applyNumberFormat="1" applyFont="1" applyFill="1" applyBorder="1">
      <alignment vertical="center"/>
    </xf>
    <xf numFmtId="3" fontId="25" fillId="12" borderId="18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176" fontId="23" fillId="0" borderId="0" xfId="0" applyNumberFormat="1" applyFont="1">
      <alignment vertical="center"/>
    </xf>
    <xf numFmtId="179" fontId="23" fillId="0" borderId="0" xfId="0" applyNumberFormat="1" applyFont="1">
      <alignment vertical="center"/>
    </xf>
    <xf numFmtId="0" fontId="0" fillId="0" borderId="0" xfId="0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6" fontId="23" fillId="0" borderId="0" xfId="0" applyNumberFormat="1" applyFont="1" applyFill="1" applyBorder="1" applyAlignment="1">
      <alignment horizontal="center" vertical="center"/>
    </xf>
    <xf numFmtId="179" fontId="23" fillId="0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31" fillId="0" borderId="0" xfId="0" applyNumberFormat="1" applyFont="1" applyBorder="1" applyAlignment="1">
      <alignment vertical="center"/>
    </xf>
    <xf numFmtId="179" fontId="31" fillId="0" borderId="0" xfId="0" applyNumberFormat="1" applyFont="1" applyBorder="1" applyAlignment="1">
      <alignment vertical="center"/>
    </xf>
    <xf numFmtId="0" fontId="20" fillId="0" borderId="0" xfId="0" applyFont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43" fontId="6" fillId="0" borderId="17" xfId="1" applyNumberFormat="1" applyFont="1" applyFill="1" applyBorder="1" applyAlignment="1">
      <alignment horizontal="right" vertical="center"/>
    </xf>
    <xf numFmtId="41" fontId="14" fillId="3" borderId="7" xfId="1" applyFont="1" applyFill="1" applyBorder="1" applyAlignment="1">
      <alignment horizontal="right" vertical="center"/>
    </xf>
    <xf numFmtId="0" fontId="7" fillId="0" borderId="7" xfId="1" applyNumberFormat="1" applyFont="1" applyFill="1" applyBorder="1" applyAlignment="1">
      <alignment horizontal="right" vertical="center"/>
    </xf>
    <xf numFmtId="0" fontId="7" fillId="0" borderId="2" xfId="1" applyNumberFormat="1" applyFont="1" applyFill="1" applyBorder="1" applyAlignment="1">
      <alignment horizontal="right" vertical="center"/>
    </xf>
    <xf numFmtId="0" fontId="7" fillId="0" borderId="10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2" fillId="0" borderId="0" xfId="0" applyFont="1" applyFill="1" applyBorder="1">
      <alignment vertical="center"/>
    </xf>
    <xf numFmtId="176" fontId="32" fillId="0" borderId="0" xfId="0" applyNumberFormat="1" applyFont="1" applyFill="1" applyBorder="1">
      <alignment vertical="center"/>
    </xf>
    <xf numFmtId="177" fontId="32" fillId="0" borderId="0" xfId="0" applyNumberFormat="1" applyFont="1" applyFill="1" applyBorder="1">
      <alignment vertical="center"/>
    </xf>
    <xf numFmtId="178" fontId="32" fillId="0" borderId="0" xfId="0" applyNumberFormat="1" applyFont="1" applyFill="1" applyBorder="1">
      <alignment vertical="center"/>
    </xf>
    <xf numFmtId="176" fontId="32" fillId="0" borderId="0" xfId="0" applyNumberFormat="1" applyFont="1" applyBorder="1">
      <alignment vertical="center"/>
    </xf>
    <xf numFmtId="179" fontId="30" fillId="0" borderId="0" xfId="0" applyNumberFormat="1" applyFont="1" applyBorder="1">
      <alignment vertical="center"/>
    </xf>
    <xf numFmtId="0" fontId="32" fillId="0" borderId="0" xfId="0" applyFont="1">
      <alignment vertical="center"/>
    </xf>
    <xf numFmtId="0" fontId="30" fillId="0" borderId="0" xfId="0" applyFont="1" applyBorder="1" applyAlignment="1">
      <alignment horizontal="left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4" fillId="0" borderId="0" xfId="0" applyNumberFormat="1" applyFont="1">
      <alignment vertical="center"/>
    </xf>
    <xf numFmtId="2" fontId="6" fillId="10" borderId="17" xfId="1" applyNumberFormat="1" applyFont="1" applyFill="1" applyBorder="1" applyAlignment="1">
      <alignment horizontal="right" vertical="center"/>
    </xf>
    <xf numFmtId="2" fontId="7" fillId="0" borderId="2" xfId="1" applyNumberFormat="1" applyFont="1" applyFill="1" applyBorder="1" applyAlignment="1">
      <alignment horizontal="right" vertical="center"/>
    </xf>
    <xf numFmtId="2" fontId="7" fillId="0" borderId="7" xfId="1" applyNumberFormat="1" applyFont="1" applyFill="1" applyBorder="1" applyAlignment="1">
      <alignment horizontal="right" vertical="center"/>
    </xf>
    <xf numFmtId="177" fontId="7" fillId="0" borderId="17" xfId="1" applyNumberFormat="1" applyFont="1" applyFill="1" applyBorder="1" applyAlignment="1">
      <alignment horizontal="right" vertical="center"/>
    </xf>
    <xf numFmtId="41" fontId="33" fillId="0" borderId="2" xfId="1" applyFont="1" applyFill="1" applyBorder="1" applyAlignment="1">
      <alignment horizontal="center" vertical="center"/>
    </xf>
    <xf numFmtId="41" fontId="16" fillId="0" borderId="2" xfId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0" fontId="7" fillId="0" borderId="17" xfId="1" applyNumberFormat="1" applyFont="1" applyFill="1" applyBorder="1" applyAlignment="1">
      <alignment horizontal="right" vertical="center"/>
    </xf>
    <xf numFmtId="0" fontId="6" fillId="10" borderId="17" xfId="1" applyNumberFormat="1" applyFont="1" applyFill="1" applyBorder="1" applyAlignment="1">
      <alignment horizontal="right" vertical="center"/>
    </xf>
    <xf numFmtId="3" fontId="34" fillId="0" borderId="0" xfId="0" applyNumberFormat="1" applyFont="1">
      <alignment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5" fillId="12" borderId="18" xfId="0" applyNumberFormat="1" applyFont="1" applyFill="1" applyBorder="1" applyAlignment="1">
      <alignment horizontal="right" vertical="center"/>
    </xf>
    <xf numFmtId="2" fontId="25" fillId="12" borderId="18" xfId="0" applyNumberFormat="1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82" fontId="6" fillId="0" borderId="10" xfId="1" applyNumberFormat="1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 wrapText="1"/>
    </xf>
    <xf numFmtId="176" fontId="6" fillId="2" borderId="22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9" fontId="6" fillId="2" borderId="2" xfId="0" applyNumberFormat="1" applyFont="1" applyFill="1" applyBorder="1" applyAlignment="1">
      <alignment horizontal="center" vertical="center" wrapText="1"/>
    </xf>
    <xf numFmtId="179" fontId="6" fillId="2" borderId="9" xfId="0" applyNumberFormat="1" applyFont="1" applyFill="1" applyBorder="1" applyAlignment="1">
      <alignment horizontal="center" vertical="center" wrapText="1"/>
    </xf>
    <xf numFmtId="179" fontId="6" fillId="2" borderId="19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76" fontId="6" fillId="2" borderId="1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EDFFB9"/>
      <color rgb="FF87CB94"/>
      <color rgb="FF95E3F5"/>
      <color rgb="FFFFCCFF"/>
      <color rgb="FFEAF4E4"/>
      <color rgb="FFDDFFFF"/>
      <color rgb="FFDEF3F6"/>
      <color rgb="FFD5F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F6BD-2651-4524-B55E-46F465257127}">
  <sheetPr>
    <tabColor theme="7"/>
  </sheetPr>
  <dimension ref="A1:X35"/>
  <sheetViews>
    <sheetView tabSelected="1" zoomScale="115" zoomScaleNormal="115" workbookViewId="0">
      <selection activeCell="B2" sqref="B2:T2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4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4" ht="31.5">
      <c r="A2" s="214"/>
      <c r="B2" s="287" t="s">
        <v>313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04"/>
    </row>
    <row r="3" spans="1:24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4" ht="17.25">
      <c r="A4" s="195"/>
      <c r="B4" s="219" t="s">
        <v>314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4">
      <c r="A5" s="195"/>
      <c r="B5" s="288" t="s">
        <v>12</v>
      </c>
      <c r="C5" s="282"/>
      <c r="D5" s="282"/>
      <c r="E5" s="291"/>
      <c r="F5" s="291"/>
      <c r="G5" s="291"/>
      <c r="H5" s="291"/>
      <c r="I5" s="291"/>
      <c r="J5" s="291"/>
      <c r="K5" s="291"/>
      <c r="L5" s="281"/>
      <c r="M5" s="281"/>
      <c r="N5" s="281"/>
      <c r="O5" s="281"/>
      <c r="P5" s="281"/>
      <c r="Q5" s="292" t="s">
        <v>14</v>
      </c>
      <c r="R5" s="291"/>
      <c r="S5" s="293" t="s">
        <v>279</v>
      </c>
      <c r="T5" s="288" t="s">
        <v>302</v>
      </c>
      <c r="U5" s="204"/>
    </row>
    <row r="6" spans="1:24">
      <c r="A6" s="195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4"/>
      <c r="T6" s="289"/>
      <c r="U6" s="204"/>
    </row>
    <row r="7" spans="1:24" ht="29.25" thickBot="1">
      <c r="A7" s="195"/>
      <c r="B7" s="290"/>
      <c r="C7" s="297"/>
      <c r="D7" s="299"/>
      <c r="E7" s="280" t="s">
        <v>21</v>
      </c>
      <c r="F7" s="226" t="s">
        <v>22</v>
      </c>
      <c r="G7" s="227" t="s">
        <v>20</v>
      </c>
      <c r="H7" s="228" t="s">
        <v>23</v>
      </c>
      <c r="I7" s="227" t="s">
        <v>308</v>
      </c>
      <c r="J7" s="228" t="s">
        <v>25</v>
      </c>
      <c r="K7" s="227" t="s">
        <v>307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84"/>
      <c r="R7" s="286"/>
      <c r="S7" s="295"/>
      <c r="T7" s="290"/>
      <c r="U7" s="204"/>
      <c r="V7" s="229" t="s">
        <v>282</v>
      </c>
      <c r="W7" s="229" t="s">
        <v>283</v>
      </c>
    </row>
    <row r="8" spans="1:24" ht="17.25" thickTop="1">
      <c r="A8" s="195"/>
      <c r="B8" s="230" t="s">
        <v>31</v>
      </c>
      <c r="C8" s="20">
        <f>SUM(C9:C32)</f>
        <v>391884</v>
      </c>
      <c r="D8" s="51">
        <f>SUM(D9:D32)</f>
        <v>1</v>
      </c>
      <c r="E8" s="207">
        <v>386079</v>
      </c>
      <c r="F8" s="51">
        <f>SUM(F9:F32)</f>
        <v>1</v>
      </c>
      <c r="G8" s="171">
        <f>SUM(G9:G32)</f>
        <v>147</v>
      </c>
      <c r="H8" s="208">
        <v>192299</v>
      </c>
      <c r="I8" s="265">
        <f t="shared" ref="I8:K8" si="0">SUM(I9:I32)</f>
        <v>0.49808199876191145</v>
      </c>
      <c r="J8" s="208">
        <v>193780</v>
      </c>
      <c r="K8" s="265">
        <f t="shared" si="0"/>
        <v>0.50191800123808861</v>
      </c>
      <c r="L8" s="126">
        <v>5805</v>
      </c>
      <c r="M8" s="51">
        <f>SUM(M9:M32)</f>
        <v>0.99999999999999989</v>
      </c>
      <c r="N8" s="279">
        <f>L8-'23년 9월'!L8</f>
        <v>-17</v>
      </c>
      <c r="O8" s="156">
        <f>SUM(O9:O32)</f>
        <v>3532</v>
      </c>
      <c r="P8" s="156">
        <f>SUM(P9:P32)</f>
        <v>2273</v>
      </c>
      <c r="Q8" s="174">
        <v>160556</v>
      </c>
      <c r="R8" s="171">
        <f>SUM(R9:R32)</f>
        <v>77</v>
      </c>
      <c r="S8" s="253">
        <v>2.4</v>
      </c>
      <c r="T8" s="231"/>
      <c r="U8" s="267"/>
      <c r="V8" s="207">
        <v>386192</v>
      </c>
      <c r="W8" s="174">
        <v>160562</v>
      </c>
      <c r="X8" s="144"/>
    </row>
    <row r="9" spans="1:24">
      <c r="A9" s="195"/>
      <c r="B9" s="27" t="s">
        <v>1</v>
      </c>
      <c r="C9" s="28">
        <f t="shared" ref="C9:C32" si="1">E9+L9</f>
        <v>43233</v>
      </c>
      <c r="D9" s="52">
        <f t="shared" ref="D9:D32" si="2">C9/$C$8</f>
        <v>0.11032091129007564</v>
      </c>
      <c r="E9" s="153">
        <v>41439</v>
      </c>
      <c r="F9" s="194">
        <f>E9/$E$8</f>
        <v>0.107332955172387</v>
      </c>
      <c r="G9" s="172">
        <f>E9-'23년 9월'!E9</f>
        <v>-145</v>
      </c>
      <c r="H9" s="209">
        <v>21562</v>
      </c>
      <c r="I9" s="194">
        <f>H9/$E$8</f>
        <v>5.5848673458022843E-2</v>
      </c>
      <c r="J9" s="209">
        <v>19877</v>
      </c>
      <c r="K9" s="194">
        <f>J9/$E$8</f>
        <v>5.1484281714364158E-2</v>
      </c>
      <c r="L9" s="153">
        <f>SUM(O9:P9)</f>
        <v>1794</v>
      </c>
      <c r="M9" s="29">
        <f t="shared" ref="M9:M32" si="3">L9/$L$8</f>
        <v>0.3090439276485788</v>
      </c>
      <c r="N9" s="279">
        <f>L9-'23년 9월'!L9</f>
        <v>-10</v>
      </c>
      <c r="O9" s="152">
        <v>937</v>
      </c>
      <c r="P9" s="152">
        <v>857</v>
      </c>
      <c r="Q9" s="175">
        <v>20577</v>
      </c>
      <c r="R9" s="172">
        <f>Q9-'23년 9월'!Q9</f>
        <v>-41</v>
      </c>
      <c r="S9" s="233">
        <v>2.0099999999999998</v>
      </c>
      <c r="T9" s="33"/>
      <c r="U9" s="204"/>
      <c r="V9" s="153">
        <v>41784</v>
      </c>
      <c r="W9" s="175">
        <v>20662</v>
      </c>
    </row>
    <row r="10" spans="1:24">
      <c r="A10" s="195"/>
      <c r="B10" s="27" t="s">
        <v>2</v>
      </c>
      <c r="C10" s="28">
        <f t="shared" si="1"/>
        <v>2580</v>
      </c>
      <c r="D10" s="52">
        <f t="shared" si="2"/>
        <v>6.5835808555592982E-3</v>
      </c>
      <c r="E10" s="153">
        <v>2511</v>
      </c>
      <c r="F10" s="194">
        <f t="shared" ref="F10:F32" si="4">E10/$E$8</f>
        <v>6.5038502482652515E-3</v>
      </c>
      <c r="G10" s="172">
        <f>E10-'23년 9월'!E10</f>
        <v>-20</v>
      </c>
      <c r="H10" s="209">
        <v>1432</v>
      </c>
      <c r="I10" s="194">
        <f t="shared" ref="I10:I32" si="5">H10/$E$8</f>
        <v>3.7090854462428673E-3</v>
      </c>
      <c r="J10" s="209">
        <v>1079</v>
      </c>
      <c r="K10" s="194">
        <f t="shared" ref="K10:K32" si="6">J10/$E$8</f>
        <v>2.7947648020223842E-3</v>
      </c>
      <c r="L10" s="153">
        <f t="shared" ref="L10:L32" si="7">SUM(O10:P10)</f>
        <v>69</v>
      </c>
      <c r="M10" s="29">
        <f t="shared" si="3"/>
        <v>1.1886304909560724E-2</v>
      </c>
      <c r="N10" s="279">
        <f>L10-'23년 9월'!L10</f>
        <v>-1</v>
      </c>
      <c r="O10" s="152">
        <v>43</v>
      </c>
      <c r="P10" s="152">
        <v>26</v>
      </c>
      <c r="Q10" s="175">
        <v>1513</v>
      </c>
      <c r="R10" s="172">
        <f>Q10-'23년 9월'!Q10</f>
        <v>-22</v>
      </c>
      <c r="S10" s="233">
        <v>1.66</v>
      </c>
      <c r="T10" s="33"/>
      <c r="U10" s="204"/>
      <c r="V10" s="153">
        <v>2567</v>
      </c>
      <c r="W10" s="175">
        <v>1558</v>
      </c>
      <c r="X10" s="144"/>
    </row>
    <row r="11" spans="1:24">
      <c r="A11" s="195"/>
      <c r="B11" s="27" t="s">
        <v>3</v>
      </c>
      <c r="C11" s="28">
        <f t="shared" si="1"/>
        <v>3047</v>
      </c>
      <c r="D11" s="52">
        <f t="shared" si="2"/>
        <v>7.7752600259260391E-3</v>
      </c>
      <c r="E11" s="153">
        <v>2857</v>
      </c>
      <c r="F11" s="194">
        <f t="shared" si="4"/>
        <v>7.4000398882094077E-3</v>
      </c>
      <c r="G11" s="172">
        <f>E11-'23년 9월'!E11</f>
        <v>-4</v>
      </c>
      <c r="H11" s="209">
        <v>1490</v>
      </c>
      <c r="I11" s="194">
        <f t="shared" si="5"/>
        <v>3.8593137673895756E-3</v>
      </c>
      <c r="J11" s="209">
        <v>1367</v>
      </c>
      <c r="K11" s="194">
        <f t="shared" si="6"/>
        <v>3.5407261208198321E-3</v>
      </c>
      <c r="L11" s="153">
        <f t="shared" si="7"/>
        <v>190</v>
      </c>
      <c r="M11" s="29">
        <f t="shared" si="3"/>
        <v>3.273040482342808E-2</v>
      </c>
      <c r="N11" s="279">
        <f>L11-'23년 9월'!L11</f>
        <v>4</v>
      </c>
      <c r="O11" s="152">
        <v>158</v>
      </c>
      <c r="P11" s="152">
        <v>32</v>
      </c>
      <c r="Q11" s="175">
        <v>1661</v>
      </c>
      <c r="R11" s="172">
        <f>Q11-'23년 9월'!Q11</f>
        <v>-4</v>
      </c>
      <c r="S11" s="233">
        <v>1.72</v>
      </c>
      <c r="T11" s="33"/>
      <c r="U11" s="204"/>
      <c r="V11" s="153">
        <v>2905</v>
      </c>
      <c r="W11" s="175">
        <v>1681</v>
      </c>
    </row>
    <row r="12" spans="1:24">
      <c r="A12" s="195"/>
      <c r="B12" s="27" t="s">
        <v>4</v>
      </c>
      <c r="C12" s="28">
        <f t="shared" si="1"/>
        <v>5979</v>
      </c>
      <c r="D12" s="52">
        <f t="shared" si="2"/>
        <v>1.5257065866429862E-2</v>
      </c>
      <c r="E12" s="153">
        <v>5681</v>
      </c>
      <c r="F12" s="194">
        <f t="shared" si="4"/>
        <v>1.4714605041973274E-2</v>
      </c>
      <c r="G12" s="172">
        <f>E12-'23년 9월'!E12</f>
        <v>-13</v>
      </c>
      <c r="H12" s="209">
        <v>3136</v>
      </c>
      <c r="I12" s="194">
        <f t="shared" si="5"/>
        <v>8.1226899157944357E-3</v>
      </c>
      <c r="J12" s="209">
        <v>2545</v>
      </c>
      <c r="K12" s="194">
        <f t="shared" si="6"/>
        <v>6.5919151261788394E-3</v>
      </c>
      <c r="L12" s="153">
        <f t="shared" si="7"/>
        <v>298</v>
      </c>
      <c r="M12" s="29">
        <f t="shared" si="3"/>
        <v>5.1335055986218778E-2</v>
      </c>
      <c r="N12" s="279">
        <f>L12-'23년 9월'!L12</f>
        <v>-2</v>
      </c>
      <c r="O12" s="152">
        <v>247</v>
      </c>
      <c r="P12" s="152">
        <v>51</v>
      </c>
      <c r="Q12" s="175">
        <v>3183</v>
      </c>
      <c r="R12" s="172">
        <f>Q12-'23년 9월'!Q12</f>
        <v>2</v>
      </c>
      <c r="S12" s="233">
        <v>1.78</v>
      </c>
      <c r="T12" s="33"/>
      <c r="U12" s="204"/>
      <c r="V12" s="153">
        <v>5701</v>
      </c>
      <c r="W12" s="175">
        <v>3187</v>
      </c>
    </row>
    <row r="13" spans="1:24">
      <c r="A13" s="195"/>
      <c r="B13" s="27" t="s">
        <v>5</v>
      </c>
      <c r="C13" s="28">
        <f t="shared" si="1"/>
        <v>8752</v>
      </c>
      <c r="D13" s="52">
        <f t="shared" si="2"/>
        <v>2.2333139398393403E-2</v>
      </c>
      <c r="E13" s="153">
        <v>8465</v>
      </c>
      <c r="F13" s="194">
        <f t="shared" si="4"/>
        <v>2.1925564457015274E-2</v>
      </c>
      <c r="G13" s="172">
        <f>E13-'23년 9월'!E13</f>
        <v>-8</v>
      </c>
      <c r="H13" s="209">
        <v>4533</v>
      </c>
      <c r="I13" s="194">
        <f t="shared" si="5"/>
        <v>1.1741120340655669E-2</v>
      </c>
      <c r="J13" s="209">
        <v>3932</v>
      </c>
      <c r="K13" s="194">
        <f t="shared" si="6"/>
        <v>1.0184444116359605E-2</v>
      </c>
      <c r="L13" s="153">
        <f t="shared" si="7"/>
        <v>287</v>
      </c>
      <c r="M13" s="29">
        <f t="shared" si="3"/>
        <v>4.9440137812230833E-2</v>
      </c>
      <c r="N13" s="279">
        <f>L13-'23년 9월'!L13</f>
        <v>-5</v>
      </c>
      <c r="O13" s="152">
        <v>192</v>
      </c>
      <c r="P13" s="152">
        <v>95</v>
      </c>
      <c r="Q13" s="175">
        <v>4784</v>
      </c>
      <c r="R13" s="172">
        <f>Q13-'23년 9월'!Q13</f>
        <v>8</v>
      </c>
      <c r="S13" s="233">
        <v>1.77</v>
      </c>
      <c r="T13" s="33"/>
      <c r="U13" s="204"/>
      <c r="V13" s="153">
        <v>8518</v>
      </c>
      <c r="W13" s="175">
        <v>4795</v>
      </c>
    </row>
    <row r="14" spans="1:24">
      <c r="A14" s="195"/>
      <c r="B14" s="27" t="s">
        <v>6</v>
      </c>
      <c r="C14" s="28">
        <f t="shared" si="1"/>
        <v>7163</v>
      </c>
      <c r="D14" s="52">
        <f t="shared" si="2"/>
        <v>1.8278368088515989E-2</v>
      </c>
      <c r="E14" s="153">
        <v>6701</v>
      </c>
      <c r="F14" s="194">
        <f t="shared" si="4"/>
        <v>1.7356551379380903E-2</v>
      </c>
      <c r="G14" s="172">
        <f>E14-'23년 9월'!E14</f>
        <v>-29</v>
      </c>
      <c r="H14" s="209">
        <v>3923</v>
      </c>
      <c r="I14" s="194">
        <f t="shared" si="5"/>
        <v>1.0161132825147185E-2</v>
      </c>
      <c r="J14" s="209">
        <v>2778</v>
      </c>
      <c r="K14" s="194">
        <f t="shared" si="6"/>
        <v>7.1954185542337191E-3</v>
      </c>
      <c r="L14" s="153">
        <f t="shared" si="7"/>
        <v>462</v>
      </c>
      <c r="M14" s="29">
        <f t="shared" si="3"/>
        <v>7.9586563307493544E-2</v>
      </c>
      <c r="N14" s="279">
        <f>L14-'23년 9월'!L14</f>
        <v>6</v>
      </c>
      <c r="O14" s="152">
        <v>332</v>
      </c>
      <c r="P14" s="152">
        <v>130</v>
      </c>
      <c r="Q14" s="175">
        <v>4178</v>
      </c>
      <c r="R14" s="172">
        <f>Q14-'23년 9월'!Q14</f>
        <v>-8</v>
      </c>
      <c r="S14" s="233">
        <v>1.6</v>
      </c>
      <c r="T14" s="33"/>
      <c r="U14" s="204"/>
      <c r="V14" s="153">
        <v>6785</v>
      </c>
      <c r="W14" s="175">
        <v>4218</v>
      </c>
    </row>
    <row r="15" spans="1:24">
      <c r="A15" s="195"/>
      <c r="B15" s="27" t="s">
        <v>7</v>
      </c>
      <c r="C15" s="28">
        <f t="shared" si="1"/>
        <v>7206</v>
      </c>
      <c r="D15" s="52">
        <f t="shared" si="2"/>
        <v>1.8388094436108643E-2</v>
      </c>
      <c r="E15" s="153">
        <v>6977</v>
      </c>
      <c r="F15" s="194">
        <f t="shared" si="4"/>
        <v>1.8071430976561793E-2</v>
      </c>
      <c r="G15" s="172">
        <f>E15-'23년 9월'!E15</f>
        <v>-16</v>
      </c>
      <c r="H15" s="209">
        <v>3833</v>
      </c>
      <c r="I15" s="194">
        <f t="shared" si="5"/>
        <v>9.9280199130229816E-3</v>
      </c>
      <c r="J15" s="209">
        <v>3144</v>
      </c>
      <c r="K15" s="194">
        <f t="shared" si="6"/>
        <v>8.1434110635388093E-3</v>
      </c>
      <c r="L15" s="153">
        <f t="shared" si="7"/>
        <v>229</v>
      </c>
      <c r="M15" s="29">
        <f t="shared" si="3"/>
        <v>3.9448751076658052E-2</v>
      </c>
      <c r="N15" s="279">
        <f>L15-'23년 9월'!L15</f>
        <v>-13</v>
      </c>
      <c r="O15" s="152">
        <v>172</v>
      </c>
      <c r="P15" s="152">
        <v>57</v>
      </c>
      <c r="Q15" s="175">
        <v>3787</v>
      </c>
      <c r="R15" s="172">
        <f>Q15-'23년 9월'!Q15</f>
        <v>-16</v>
      </c>
      <c r="S15" s="233">
        <v>1.84</v>
      </c>
      <c r="T15" s="33"/>
      <c r="U15" s="204"/>
      <c r="V15" s="153">
        <v>7041</v>
      </c>
      <c r="W15" s="175">
        <v>3821</v>
      </c>
    </row>
    <row r="16" spans="1:24">
      <c r="A16" s="195"/>
      <c r="B16" s="27" t="s">
        <v>8</v>
      </c>
      <c r="C16" s="28">
        <f t="shared" si="1"/>
        <v>5829</v>
      </c>
      <c r="D16" s="52">
        <f t="shared" si="2"/>
        <v>1.4874299537618275E-2</v>
      </c>
      <c r="E16" s="153">
        <v>5337</v>
      </c>
      <c r="F16" s="194">
        <f t="shared" si="4"/>
        <v>1.3823595688965212E-2</v>
      </c>
      <c r="G16" s="172">
        <f>E16-'23년 9월'!E16</f>
        <v>-20</v>
      </c>
      <c r="H16" s="209">
        <v>2838</v>
      </c>
      <c r="I16" s="194">
        <f t="shared" si="5"/>
        <v>7.3508271623165203E-3</v>
      </c>
      <c r="J16" s="209">
        <v>2499</v>
      </c>
      <c r="K16" s="194">
        <f t="shared" si="6"/>
        <v>6.4727685266486911E-3</v>
      </c>
      <c r="L16" s="153">
        <f t="shared" si="7"/>
        <v>492</v>
      </c>
      <c r="M16" s="29">
        <f t="shared" si="3"/>
        <v>8.4754521963824284E-2</v>
      </c>
      <c r="N16" s="279">
        <f>L16-'23년 9월'!L16</f>
        <v>-7</v>
      </c>
      <c r="O16" s="152">
        <v>413</v>
      </c>
      <c r="P16" s="152">
        <v>79</v>
      </c>
      <c r="Q16" s="175">
        <v>3010</v>
      </c>
      <c r="R16" s="172">
        <f>Q16-'23년 9월'!Q16</f>
        <v>-9</v>
      </c>
      <c r="S16" s="233">
        <v>1.77</v>
      </c>
      <c r="T16" s="33"/>
      <c r="U16" s="204"/>
      <c r="V16" s="153">
        <v>5397</v>
      </c>
      <c r="W16" s="175">
        <v>3039</v>
      </c>
    </row>
    <row r="17" spans="1:23">
      <c r="A17" s="195"/>
      <c r="B17" s="27" t="s">
        <v>9</v>
      </c>
      <c r="C17" s="28">
        <f t="shared" si="1"/>
        <v>3417</v>
      </c>
      <c r="D17" s="52">
        <f t="shared" si="2"/>
        <v>8.7194169703279541E-3</v>
      </c>
      <c r="E17" s="153">
        <v>3166</v>
      </c>
      <c r="F17" s="194">
        <f>E17/$E$8</f>
        <v>8.2003942198358368E-3</v>
      </c>
      <c r="G17" s="172">
        <f>E17-'23년 9월'!E17</f>
        <v>-21</v>
      </c>
      <c r="H17" s="209">
        <v>1693</v>
      </c>
      <c r="I17" s="194">
        <f t="shared" si="5"/>
        <v>4.3851128914030547E-3</v>
      </c>
      <c r="J17" s="209">
        <v>1473</v>
      </c>
      <c r="K17" s="194">
        <f t="shared" si="6"/>
        <v>3.8152813284327821E-3</v>
      </c>
      <c r="L17" s="153">
        <f t="shared" si="7"/>
        <v>251</v>
      </c>
      <c r="M17" s="29">
        <f t="shared" si="3"/>
        <v>4.3238587424633934E-2</v>
      </c>
      <c r="N17" s="279">
        <f>L17-'23년 9월'!L17</f>
        <v>0</v>
      </c>
      <c r="O17" s="152">
        <v>211</v>
      </c>
      <c r="P17" s="152">
        <v>40</v>
      </c>
      <c r="Q17" s="175">
        <v>1874</v>
      </c>
      <c r="R17" s="172">
        <f>Q17-'23년 9월'!Q17</f>
        <v>-12</v>
      </c>
      <c r="S17" s="233">
        <v>1.69</v>
      </c>
      <c r="T17" s="33"/>
      <c r="U17" s="204"/>
      <c r="V17" s="153">
        <v>3214</v>
      </c>
      <c r="W17" s="175">
        <v>1896</v>
      </c>
    </row>
    <row r="18" spans="1:23">
      <c r="A18" s="195"/>
      <c r="B18" s="27" t="s">
        <v>10</v>
      </c>
      <c r="C18" s="28">
        <f t="shared" si="1"/>
        <v>2427</v>
      </c>
      <c r="D18" s="52">
        <f t="shared" si="2"/>
        <v>6.1931592001714794E-3</v>
      </c>
      <c r="E18" s="153">
        <v>2155</v>
      </c>
      <c r="F18" s="194">
        <f t="shared" si="4"/>
        <v>5.5817591736406283E-3</v>
      </c>
      <c r="G18" s="172">
        <f>E18-'23년 9월'!E18</f>
        <v>1</v>
      </c>
      <c r="H18" s="209">
        <v>1158</v>
      </c>
      <c r="I18" s="194">
        <f t="shared" si="5"/>
        <v>2.9993861359980728E-3</v>
      </c>
      <c r="J18" s="209">
        <v>997</v>
      </c>
      <c r="K18" s="194">
        <f t="shared" si="6"/>
        <v>2.5823730376425551E-3</v>
      </c>
      <c r="L18" s="153">
        <f t="shared" si="7"/>
        <v>272</v>
      </c>
      <c r="M18" s="29">
        <f t="shared" si="3"/>
        <v>4.6856158484065463E-2</v>
      </c>
      <c r="N18" s="279">
        <f>L18-'23년 9월'!L18</f>
        <v>5</v>
      </c>
      <c r="O18" s="152">
        <v>237</v>
      </c>
      <c r="P18" s="152">
        <v>35</v>
      </c>
      <c r="Q18" s="175">
        <v>1139</v>
      </c>
      <c r="R18" s="172">
        <f>Q18-'23년 9월'!Q18</f>
        <v>4</v>
      </c>
      <c r="S18" s="233">
        <v>1.89</v>
      </c>
      <c r="T18" s="33"/>
      <c r="U18" s="204"/>
      <c r="V18" s="153">
        <v>2187</v>
      </c>
      <c r="W18" s="175">
        <v>1146</v>
      </c>
    </row>
    <row r="19" spans="1:23">
      <c r="A19" s="195"/>
      <c r="B19" s="27" t="s">
        <v>32</v>
      </c>
      <c r="C19" s="28">
        <f t="shared" si="1"/>
        <v>18412</v>
      </c>
      <c r="D19" s="52">
        <f t="shared" si="2"/>
        <v>4.6983290973859615E-2</v>
      </c>
      <c r="E19" s="153">
        <v>18350</v>
      </c>
      <c r="F19" s="194">
        <f t="shared" si="4"/>
        <v>4.7529132638656858E-2</v>
      </c>
      <c r="G19" s="172">
        <f>E19-'23년 9월'!E19</f>
        <v>-8</v>
      </c>
      <c r="H19" s="209">
        <v>9049</v>
      </c>
      <c r="I19" s="194">
        <f t="shared" si="5"/>
        <v>2.3438208242354545E-2</v>
      </c>
      <c r="J19" s="209">
        <v>9301</v>
      </c>
      <c r="K19" s="194">
        <f t="shared" si="6"/>
        <v>2.409092439630231E-2</v>
      </c>
      <c r="L19" s="153">
        <f t="shared" si="7"/>
        <v>62</v>
      </c>
      <c r="M19" s="29">
        <f t="shared" si="3"/>
        <v>1.0680447889750215E-2</v>
      </c>
      <c r="N19" s="279">
        <f>L19-'23년 9월'!L19</f>
        <v>0</v>
      </c>
      <c r="O19" s="152">
        <v>26</v>
      </c>
      <c r="P19" s="152">
        <v>36</v>
      </c>
      <c r="Q19" s="175">
        <v>6380</v>
      </c>
      <c r="R19" s="172">
        <f>Q19-'23년 9월'!Q19</f>
        <v>-6</v>
      </c>
      <c r="S19" s="233">
        <v>2.88</v>
      </c>
      <c r="T19" s="34"/>
      <c r="U19" s="204"/>
      <c r="V19" s="153">
        <v>18422</v>
      </c>
      <c r="W19" s="175">
        <v>6404</v>
      </c>
    </row>
    <row r="20" spans="1:23">
      <c r="A20" s="195"/>
      <c r="B20" s="27" t="s">
        <v>275</v>
      </c>
      <c r="C20" s="28">
        <f t="shared" si="1"/>
        <v>26665</v>
      </c>
      <c r="D20" s="52">
        <f t="shared" si="2"/>
        <v>6.8043094385073138E-2</v>
      </c>
      <c r="E20" s="153">
        <v>26595</v>
      </c>
      <c r="F20" s="194">
        <f t="shared" si="4"/>
        <v>6.8884865532701858E-2</v>
      </c>
      <c r="G20" s="172">
        <f>E20-'23년 9월'!E20</f>
        <v>-58</v>
      </c>
      <c r="H20" s="209">
        <v>12850</v>
      </c>
      <c r="I20" s="194">
        <f t="shared" si="5"/>
        <v>3.3283343564400034E-2</v>
      </c>
      <c r="J20" s="209">
        <v>13745</v>
      </c>
      <c r="K20" s="194">
        <f t="shared" si="6"/>
        <v>3.5601521968301825E-2</v>
      </c>
      <c r="L20" s="153">
        <f t="shared" si="7"/>
        <v>70</v>
      </c>
      <c r="M20" s="29">
        <f t="shared" si="3"/>
        <v>1.2058570198105082E-2</v>
      </c>
      <c r="N20" s="279">
        <f>L20-'23년 9월'!L20</f>
        <v>-1</v>
      </c>
      <c r="O20" s="152">
        <v>20</v>
      </c>
      <c r="P20" s="152">
        <v>50</v>
      </c>
      <c r="Q20" s="175">
        <v>9764</v>
      </c>
      <c r="R20" s="172">
        <f>Q20-'23년 9월'!Q20</f>
        <v>-6</v>
      </c>
      <c r="S20" s="233">
        <v>2.72</v>
      </c>
      <c r="T20" s="34"/>
      <c r="U20" s="204"/>
      <c r="V20" s="153">
        <v>26600</v>
      </c>
      <c r="W20" s="175">
        <v>9752</v>
      </c>
    </row>
    <row r="21" spans="1:23">
      <c r="A21" s="195"/>
      <c r="B21" s="90" t="s">
        <v>284</v>
      </c>
      <c r="C21" s="28">
        <f t="shared" si="1"/>
        <v>13378</v>
      </c>
      <c r="D21" s="52">
        <f t="shared" si="2"/>
        <v>3.4137652978942751E-2</v>
      </c>
      <c r="E21" s="154">
        <v>13238</v>
      </c>
      <c r="F21" s="194">
        <f t="shared" si="4"/>
        <v>3.4288319230002147E-2</v>
      </c>
      <c r="G21" s="172">
        <f>E21-'23년 9월'!E21</f>
        <v>-94</v>
      </c>
      <c r="H21" s="209">
        <v>6491</v>
      </c>
      <c r="I21" s="194">
        <f t="shared" si="5"/>
        <v>1.6812621251091099E-2</v>
      </c>
      <c r="J21" s="209">
        <v>6747</v>
      </c>
      <c r="K21" s="194">
        <f t="shared" si="6"/>
        <v>1.7475697978911051E-2</v>
      </c>
      <c r="L21" s="153">
        <f t="shared" si="7"/>
        <v>140</v>
      </c>
      <c r="M21" s="29">
        <f t="shared" si="3"/>
        <v>2.4117140396210164E-2</v>
      </c>
      <c r="N21" s="279">
        <f>L21-'23년 9월'!L21</f>
        <v>2</v>
      </c>
      <c r="O21" s="152">
        <v>65</v>
      </c>
      <c r="P21" s="152">
        <v>75</v>
      </c>
      <c r="Q21" s="176">
        <v>5951</v>
      </c>
      <c r="R21" s="172">
        <f>Q21-'23년 9월'!Q21</f>
        <v>-82</v>
      </c>
      <c r="S21" s="234">
        <v>2.2200000000000002</v>
      </c>
      <c r="T21" s="103"/>
      <c r="U21" s="204"/>
      <c r="V21" s="154">
        <v>13375</v>
      </c>
      <c r="W21" s="176">
        <v>6073</v>
      </c>
    </row>
    <row r="22" spans="1:23">
      <c r="A22" s="195"/>
      <c r="B22" s="90" t="s">
        <v>285</v>
      </c>
      <c r="C22" s="28">
        <f>E22+L22</f>
        <v>25566</v>
      </c>
      <c r="D22" s="52">
        <f t="shared" si="2"/>
        <v>6.5238693082646904E-2</v>
      </c>
      <c r="E22" s="154">
        <v>25415</v>
      </c>
      <c r="F22" s="194">
        <f t="shared" si="4"/>
        <v>6.582849624040675E-2</v>
      </c>
      <c r="G22" s="172">
        <f>E22-'23년 9월'!E22</f>
        <v>-35</v>
      </c>
      <c r="H22" s="209">
        <v>12140</v>
      </c>
      <c r="I22" s="194">
        <f t="shared" si="5"/>
        <v>3.1444341702086875E-2</v>
      </c>
      <c r="J22" s="209">
        <v>13275</v>
      </c>
      <c r="K22" s="194">
        <f t="shared" si="6"/>
        <v>3.4384154538319875E-2</v>
      </c>
      <c r="L22" s="153">
        <f t="shared" si="7"/>
        <v>151</v>
      </c>
      <c r="M22" s="29">
        <f t="shared" si="3"/>
        <v>2.6012058570198105E-2</v>
      </c>
      <c r="N22" s="279">
        <f>L22-'23년 9월'!L22</f>
        <v>3</v>
      </c>
      <c r="O22" s="152">
        <v>52</v>
      </c>
      <c r="P22" s="152">
        <v>99</v>
      </c>
      <c r="Q22" s="176">
        <v>10287</v>
      </c>
      <c r="R22" s="172">
        <f>Q22-'23년 9월'!Q22</f>
        <v>-19</v>
      </c>
      <c r="S22" s="234">
        <v>2.4700000000000002</v>
      </c>
      <c r="T22" s="103"/>
      <c r="U22" s="204"/>
      <c r="V22" s="154">
        <v>25473</v>
      </c>
      <c r="W22" s="176">
        <v>10280</v>
      </c>
    </row>
    <row r="23" spans="1:23">
      <c r="A23" s="195"/>
      <c r="B23" s="90" t="s">
        <v>286</v>
      </c>
      <c r="C23" s="28">
        <f t="shared" si="1"/>
        <v>11217</v>
      </c>
      <c r="D23" s="52">
        <f t="shared" si="2"/>
        <v>2.8623266068530485E-2</v>
      </c>
      <c r="E23" s="154">
        <v>11165</v>
      </c>
      <c r="F23" s="194">
        <f t="shared" si="4"/>
        <v>2.8918951820741352E-2</v>
      </c>
      <c r="G23" s="172">
        <f>E23-'23년 9월'!E23</f>
        <v>-35</v>
      </c>
      <c r="H23" s="209">
        <v>5521</v>
      </c>
      <c r="I23" s="194">
        <f t="shared" si="5"/>
        <v>1.4300182087085804E-2</v>
      </c>
      <c r="J23" s="209">
        <v>5644</v>
      </c>
      <c r="K23" s="194">
        <f t="shared" si="6"/>
        <v>1.4618769733655548E-2</v>
      </c>
      <c r="L23" s="153">
        <f t="shared" si="7"/>
        <v>52</v>
      </c>
      <c r="M23" s="29">
        <f t="shared" si="3"/>
        <v>8.9577950043066325E-3</v>
      </c>
      <c r="N23" s="279">
        <f>L23-'23년 9월'!L23</f>
        <v>0</v>
      </c>
      <c r="O23" s="152">
        <v>24</v>
      </c>
      <c r="P23" s="152">
        <v>28</v>
      </c>
      <c r="Q23" s="176">
        <v>5258</v>
      </c>
      <c r="R23" s="172">
        <f>Q23-'23년 9월'!Q23</f>
        <v>-49</v>
      </c>
      <c r="S23" s="234">
        <v>2.12</v>
      </c>
      <c r="T23" s="103"/>
      <c r="U23" s="204"/>
      <c r="V23" s="154">
        <v>11235</v>
      </c>
      <c r="W23" s="176">
        <v>5323</v>
      </c>
    </row>
    <row r="24" spans="1:23">
      <c r="A24" s="195"/>
      <c r="B24" s="27" t="s">
        <v>287</v>
      </c>
      <c r="C24" s="28">
        <f t="shared" si="1"/>
        <v>9106</v>
      </c>
      <c r="D24" s="52">
        <f t="shared" si="2"/>
        <v>2.3236467934388747E-2</v>
      </c>
      <c r="E24" s="153">
        <v>9037</v>
      </c>
      <c r="F24" s="194">
        <f t="shared" si="4"/>
        <v>2.3407126520737984E-2</v>
      </c>
      <c r="G24" s="172">
        <f>E24-'23년 9월'!E24</f>
        <v>78</v>
      </c>
      <c r="H24" s="209">
        <v>4389</v>
      </c>
      <c r="I24" s="194">
        <f t="shared" si="5"/>
        <v>1.1368139681256944E-2</v>
      </c>
      <c r="J24" s="209">
        <v>4648</v>
      </c>
      <c r="K24" s="194">
        <f t="shared" si="6"/>
        <v>1.2038986839481038E-2</v>
      </c>
      <c r="L24" s="153">
        <f t="shared" si="7"/>
        <v>69</v>
      </c>
      <c r="M24" s="29">
        <f t="shared" si="3"/>
        <v>1.1886304909560724E-2</v>
      </c>
      <c r="N24" s="279">
        <f>L24-'23년 9월'!L24</f>
        <v>7</v>
      </c>
      <c r="O24" s="152">
        <v>50</v>
      </c>
      <c r="P24" s="152">
        <v>19</v>
      </c>
      <c r="Q24" s="175">
        <v>3211</v>
      </c>
      <c r="R24" s="172">
        <f>Q24-'23년 9월'!Q24</f>
        <v>62</v>
      </c>
      <c r="S24" s="233">
        <v>2.81</v>
      </c>
      <c r="T24" s="34"/>
      <c r="U24" s="204"/>
      <c r="V24" s="153">
        <v>8925</v>
      </c>
      <c r="W24" s="175">
        <v>3139</v>
      </c>
    </row>
    <row r="25" spans="1:23">
      <c r="A25" s="195"/>
      <c r="B25" s="50" t="s">
        <v>35</v>
      </c>
      <c r="C25" s="28">
        <f t="shared" si="1"/>
        <v>23698</v>
      </c>
      <c r="D25" s="52">
        <f t="shared" si="2"/>
        <v>6.047197640117994E-2</v>
      </c>
      <c r="E25" s="155">
        <v>23636</v>
      </c>
      <c r="F25" s="194">
        <f t="shared" si="4"/>
        <v>6.1220631010751689E-2</v>
      </c>
      <c r="G25" s="172">
        <f>E25-'23년 9월'!E25</f>
        <v>-13</v>
      </c>
      <c r="H25" s="209">
        <v>11677</v>
      </c>
      <c r="I25" s="194">
        <f t="shared" si="5"/>
        <v>3.0245105276381259E-2</v>
      </c>
      <c r="J25" s="209">
        <v>11959</v>
      </c>
      <c r="K25" s="194">
        <f t="shared" si="6"/>
        <v>3.0975525734370426E-2</v>
      </c>
      <c r="L25" s="153">
        <f t="shared" si="7"/>
        <v>62</v>
      </c>
      <c r="M25" s="29">
        <f t="shared" si="3"/>
        <v>1.0680447889750215E-2</v>
      </c>
      <c r="N25" s="279">
        <f>L25-'23년 9월'!L25</f>
        <v>0</v>
      </c>
      <c r="O25" s="152">
        <v>22</v>
      </c>
      <c r="P25" s="152">
        <v>40</v>
      </c>
      <c r="Q25" s="177">
        <v>7957</v>
      </c>
      <c r="R25" s="172">
        <f>Q25-'23년 9월'!Q25</f>
        <v>-9</v>
      </c>
      <c r="S25" s="235">
        <v>2.97</v>
      </c>
      <c r="T25" s="111"/>
      <c r="U25" s="204"/>
      <c r="V25" s="155">
        <v>23623</v>
      </c>
      <c r="W25" s="177">
        <v>7957</v>
      </c>
    </row>
    <row r="26" spans="1:23">
      <c r="A26" s="236"/>
      <c r="B26" s="27" t="s">
        <v>36</v>
      </c>
      <c r="C26" s="28">
        <f t="shared" si="1"/>
        <v>28545</v>
      </c>
      <c r="D26" s="52">
        <f t="shared" si="2"/>
        <v>7.2840432372845029E-2</v>
      </c>
      <c r="E26" s="153">
        <v>28424</v>
      </c>
      <c r="F26" s="194">
        <f t="shared" si="4"/>
        <v>7.3622237935759255E-2</v>
      </c>
      <c r="G26" s="172">
        <f>E26-'23년 9월'!E26</f>
        <v>-11</v>
      </c>
      <c r="H26" s="209">
        <v>13830</v>
      </c>
      <c r="I26" s="194">
        <f t="shared" si="5"/>
        <v>3.5821684163085794E-2</v>
      </c>
      <c r="J26" s="209">
        <v>14594</v>
      </c>
      <c r="K26" s="194">
        <f t="shared" si="6"/>
        <v>3.7800553772673468E-2</v>
      </c>
      <c r="L26" s="153">
        <f t="shared" si="7"/>
        <v>121</v>
      </c>
      <c r="M26" s="29">
        <f t="shared" si="3"/>
        <v>2.0844099913867355E-2</v>
      </c>
      <c r="N26" s="279">
        <f>L26-'23년 9월'!L26</f>
        <v>2</v>
      </c>
      <c r="O26" s="152">
        <v>32</v>
      </c>
      <c r="P26" s="152">
        <v>89</v>
      </c>
      <c r="Q26" s="175">
        <v>10864</v>
      </c>
      <c r="R26" s="172">
        <f>Q26-'23년 9월'!Q26</f>
        <v>23</v>
      </c>
      <c r="S26" s="233">
        <v>2.62</v>
      </c>
      <c r="T26" s="32"/>
      <c r="U26" s="204"/>
      <c r="V26" s="153">
        <v>28470</v>
      </c>
      <c r="W26" s="175">
        <v>10826</v>
      </c>
    </row>
    <row r="27" spans="1:23">
      <c r="A27" s="237"/>
      <c r="B27" s="27" t="s">
        <v>37</v>
      </c>
      <c r="C27" s="28">
        <f t="shared" si="1"/>
        <v>35959</v>
      </c>
      <c r="D27" s="52">
        <f t="shared" si="2"/>
        <v>9.1759296118239075E-2</v>
      </c>
      <c r="E27" s="153">
        <v>35836</v>
      </c>
      <c r="F27" s="194">
        <f t="shared" si="4"/>
        <v>9.2820381320921366E-2</v>
      </c>
      <c r="G27" s="172">
        <f>E27-'23년 9월'!E27</f>
        <v>524</v>
      </c>
      <c r="H27" s="209">
        <v>17583</v>
      </c>
      <c r="I27" s="194">
        <f t="shared" si="5"/>
        <v>4.5542492598665038E-2</v>
      </c>
      <c r="J27" s="209">
        <v>18253</v>
      </c>
      <c r="K27" s="194">
        <f t="shared" si="6"/>
        <v>4.7277888722256328E-2</v>
      </c>
      <c r="L27" s="153">
        <f t="shared" si="7"/>
        <v>123</v>
      </c>
      <c r="M27" s="29">
        <f t="shared" si="3"/>
        <v>2.1188630490956071E-2</v>
      </c>
      <c r="N27" s="279">
        <f>L27-'23년 9월'!L27</f>
        <v>-3</v>
      </c>
      <c r="O27" s="152">
        <v>40</v>
      </c>
      <c r="P27" s="152">
        <v>83</v>
      </c>
      <c r="Q27" s="175">
        <v>12675</v>
      </c>
      <c r="R27" s="172">
        <f>Q27-'23년 9월'!Q27</f>
        <v>211</v>
      </c>
      <c r="S27" s="233">
        <v>2.83</v>
      </c>
      <c r="T27" s="38"/>
      <c r="U27" s="204"/>
      <c r="V27" s="153">
        <v>35257</v>
      </c>
      <c r="W27" s="175">
        <v>12436</v>
      </c>
    </row>
    <row r="28" spans="1:23">
      <c r="A28" s="237"/>
      <c r="B28" s="27" t="s">
        <v>38</v>
      </c>
      <c r="C28" s="28">
        <f t="shared" si="1"/>
        <v>22152</v>
      </c>
      <c r="D28" s="52">
        <f t="shared" si="2"/>
        <v>5.6526931438895187E-2</v>
      </c>
      <c r="E28" s="153">
        <v>21963</v>
      </c>
      <c r="F28" s="194">
        <f t="shared" si="4"/>
        <v>5.6887320988709564E-2</v>
      </c>
      <c r="G28" s="172">
        <f>E28-'23년 9월'!E28</f>
        <v>27</v>
      </c>
      <c r="H28" s="209">
        <v>10682</v>
      </c>
      <c r="I28" s="194">
        <f t="shared" si="5"/>
        <v>2.7667912525674798E-2</v>
      </c>
      <c r="J28" s="209">
        <v>11281</v>
      </c>
      <c r="K28" s="194">
        <f t="shared" si="6"/>
        <v>2.9219408463034769E-2</v>
      </c>
      <c r="L28" s="153">
        <f t="shared" si="7"/>
        <v>189</v>
      </c>
      <c r="M28" s="29">
        <f t="shared" si="3"/>
        <v>3.255813953488372E-2</v>
      </c>
      <c r="N28" s="279">
        <f>L28-'23년 9월'!L28</f>
        <v>-3</v>
      </c>
      <c r="O28" s="152">
        <v>75</v>
      </c>
      <c r="P28" s="152">
        <v>114</v>
      </c>
      <c r="Q28" s="175">
        <v>8444</v>
      </c>
      <c r="R28" s="172">
        <f>Q28-'23년 9월'!Q28</f>
        <v>14</v>
      </c>
      <c r="S28" s="233">
        <v>2.6</v>
      </c>
      <c r="T28" s="38"/>
      <c r="U28" s="204"/>
      <c r="V28" s="153">
        <v>21830</v>
      </c>
      <c r="W28" s="175">
        <v>8390</v>
      </c>
    </row>
    <row r="29" spans="1:23">
      <c r="A29" s="237"/>
      <c r="B29" s="27" t="s">
        <v>288</v>
      </c>
      <c r="C29" s="28">
        <f t="shared" si="1"/>
        <v>28435</v>
      </c>
      <c r="D29" s="52">
        <f>C29/$C$8</f>
        <v>7.2559737065049867E-2</v>
      </c>
      <c r="E29" s="153">
        <v>28186</v>
      </c>
      <c r="F29" s="194">
        <f t="shared" si="4"/>
        <v>7.3005783790364154E-2</v>
      </c>
      <c r="G29" s="172">
        <f>E29-'23년 9월'!E29</f>
        <v>33</v>
      </c>
      <c r="H29" s="209">
        <v>13831</v>
      </c>
      <c r="I29" s="194">
        <f t="shared" si="5"/>
        <v>3.5824274306553841E-2</v>
      </c>
      <c r="J29" s="209">
        <v>14355</v>
      </c>
      <c r="K29" s="194">
        <f t="shared" si="6"/>
        <v>3.7181509483810306E-2</v>
      </c>
      <c r="L29" s="153">
        <f t="shared" si="7"/>
        <v>249</v>
      </c>
      <c r="M29" s="29">
        <f t="shared" si="3"/>
        <v>4.2894056847545221E-2</v>
      </c>
      <c r="N29" s="279">
        <f>L29-'23년 9월'!L29</f>
        <v>-6</v>
      </c>
      <c r="O29" s="152">
        <v>126</v>
      </c>
      <c r="P29" s="152">
        <v>123</v>
      </c>
      <c r="Q29" s="175">
        <v>11848</v>
      </c>
      <c r="R29" s="172">
        <f>Q29-'23년 9월'!Q29</f>
        <v>17</v>
      </c>
      <c r="S29" s="233">
        <v>2.38</v>
      </c>
      <c r="T29" s="38"/>
      <c r="U29" s="204"/>
      <c r="V29" s="153">
        <v>28108</v>
      </c>
      <c r="W29" s="175">
        <v>11868</v>
      </c>
    </row>
    <row r="30" spans="1:23">
      <c r="A30" s="237"/>
      <c r="B30" s="27" t="s">
        <v>42</v>
      </c>
      <c r="C30" s="28">
        <f t="shared" si="1"/>
        <v>19083</v>
      </c>
      <c r="D30" s="52">
        <f t="shared" si="2"/>
        <v>4.8695532351410109E-2</v>
      </c>
      <c r="E30" s="153">
        <v>19020</v>
      </c>
      <c r="F30" s="194">
        <f t="shared" si="4"/>
        <v>4.9264528762248141E-2</v>
      </c>
      <c r="G30" s="172">
        <f>E30-'23년 9월'!E30</f>
        <v>-21</v>
      </c>
      <c r="H30" s="209">
        <v>9345</v>
      </c>
      <c r="I30" s="194">
        <f t="shared" si="5"/>
        <v>2.4204890708896365E-2</v>
      </c>
      <c r="J30" s="209">
        <v>9675</v>
      </c>
      <c r="K30" s="194">
        <f t="shared" si="6"/>
        <v>2.5059638053351777E-2</v>
      </c>
      <c r="L30" s="153">
        <f t="shared" si="7"/>
        <v>63</v>
      </c>
      <c r="M30" s="29">
        <f t="shared" si="3"/>
        <v>1.0852713178294573E-2</v>
      </c>
      <c r="N30" s="279">
        <f>L30-'23년 9월'!L30</f>
        <v>2</v>
      </c>
      <c r="O30" s="152">
        <v>22</v>
      </c>
      <c r="P30" s="152">
        <v>41</v>
      </c>
      <c r="Q30" s="175">
        <v>6977</v>
      </c>
      <c r="R30" s="172">
        <f>Q30-'23년 9월'!Q30</f>
        <v>3</v>
      </c>
      <c r="S30" s="233">
        <v>2.73</v>
      </c>
      <c r="T30" s="38"/>
      <c r="U30" s="204"/>
      <c r="V30" s="153">
        <v>18980</v>
      </c>
      <c r="W30" s="175">
        <v>6924</v>
      </c>
    </row>
    <row r="31" spans="1:23">
      <c r="A31" s="237"/>
      <c r="B31" s="41" t="s">
        <v>289</v>
      </c>
      <c r="C31" s="28">
        <f t="shared" si="1"/>
        <v>11307</v>
      </c>
      <c r="D31" s="52">
        <f t="shared" si="2"/>
        <v>2.8852925865817437E-2</v>
      </c>
      <c r="E31" s="153">
        <v>11274</v>
      </c>
      <c r="F31" s="194">
        <f t="shared" si="4"/>
        <v>2.9201277458758442E-2</v>
      </c>
      <c r="G31" s="172">
        <f>E31-'23년 9월'!E31</f>
        <v>-34</v>
      </c>
      <c r="H31" s="209">
        <v>5564</v>
      </c>
      <c r="I31" s="194">
        <f t="shared" si="5"/>
        <v>1.4411558256211812E-2</v>
      </c>
      <c r="J31" s="209">
        <v>5710</v>
      </c>
      <c r="K31" s="194">
        <f t="shared" si="6"/>
        <v>1.4789719202546629E-2</v>
      </c>
      <c r="L31" s="153">
        <f t="shared" si="7"/>
        <v>33</v>
      </c>
      <c r="M31" s="29">
        <f t="shared" si="3"/>
        <v>5.6847545219638239E-3</v>
      </c>
      <c r="N31" s="279">
        <f>L31-'23년 9월'!L31</f>
        <v>2</v>
      </c>
      <c r="O31" s="152">
        <v>8</v>
      </c>
      <c r="P31" s="152">
        <v>25</v>
      </c>
      <c r="Q31" s="175">
        <v>4380</v>
      </c>
      <c r="R31" s="172">
        <f>Q31-'23년 9월'!Q31</f>
        <v>-9</v>
      </c>
      <c r="S31" s="233">
        <v>2.57</v>
      </c>
      <c r="T31" s="32"/>
      <c r="U31" s="204"/>
      <c r="V31" s="153">
        <v>11256</v>
      </c>
      <c r="W31" s="175">
        <v>4368</v>
      </c>
    </row>
    <row r="32" spans="1:23">
      <c r="A32" s="238"/>
      <c r="B32" s="41" t="s">
        <v>290</v>
      </c>
      <c r="C32" s="28">
        <f t="shared" si="1"/>
        <v>28728</v>
      </c>
      <c r="D32" s="52">
        <f t="shared" si="2"/>
        <v>7.3307407293995167E-2</v>
      </c>
      <c r="E32" s="153">
        <v>28651</v>
      </c>
      <c r="F32" s="194">
        <f t="shared" si="4"/>
        <v>7.4210200503005863E-2</v>
      </c>
      <c r="G32" s="172">
        <f>E32-'23년 9월'!E32</f>
        <v>69</v>
      </c>
      <c r="H32" s="209">
        <v>13749</v>
      </c>
      <c r="I32" s="194">
        <f t="shared" si="5"/>
        <v>3.5611882542174012E-2</v>
      </c>
      <c r="J32" s="209">
        <v>14902</v>
      </c>
      <c r="K32" s="194">
        <f t="shared" si="6"/>
        <v>3.8598317960831852E-2</v>
      </c>
      <c r="L32" s="153">
        <f t="shared" si="7"/>
        <v>77</v>
      </c>
      <c r="M32" s="29">
        <f t="shared" si="3"/>
        <v>1.3264427217915591E-2</v>
      </c>
      <c r="N32" s="279">
        <f>L32-'23년 9월'!L32</f>
        <v>1</v>
      </c>
      <c r="O32" s="152">
        <v>28</v>
      </c>
      <c r="P32" s="152">
        <v>49</v>
      </c>
      <c r="Q32" s="175">
        <v>10854</v>
      </c>
      <c r="R32" s="172">
        <f>Q32-'23년 9월'!Q32</f>
        <v>25</v>
      </c>
      <c r="S32" s="233">
        <v>2.64</v>
      </c>
      <c r="T32" s="32"/>
      <c r="U32" s="204"/>
      <c r="V32" s="153">
        <v>28539</v>
      </c>
      <c r="W32" s="175">
        <v>10819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Q6:Q7"/>
    <mergeCell ref="R6:R7"/>
    <mergeCell ref="B2:T2"/>
    <mergeCell ref="B5:B7"/>
    <mergeCell ref="E5:K5"/>
    <mergeCell ref="Q5:R5"/>
    <mergeCell ref="S5:S7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  <ignoredError sqref="N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1541-CD5C-4A44-9FE9-64C8C242BAE9}">
  <sheetPr>
    <tabColor rgb="FFFFC000"/>
  </sheetPr>
  <dimension ref="A1:W33"/>
  <sheetViews>
    <sheetView zoomScale="115" zoomScaleNormal="115" workbookViewId="0">
      <selection activeCell="R13" sqref="R13"/>
    </sheetView>
  </sheetViews>
  <sheetFormatPr defaultRowHeight="16.5"/>
  <cols>
    <col min="1" max="1" width="2.5" customWidth="1"/>
    <col min="6" max="6" width="9.5" customWidth="1"/>
    <col min="13" max="13" width="9.875" customWidth="1"/>
    <col min="21" max="21" width="0" hidden="1" customWidth="1"/>
    <col min="22" max="22" width="9" hidden="1" customWidth="1"/>
    <col min="23" max="23" width="0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271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272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92" t="s">
        <v>21</v>
      </c>
      <c r="F7" s="17" t="s">
        <v>22</v>
      </c>
      <c r="G7" s="18" t="s">
        <v>20</v>
      </c>
      <c r="H7" s="193" t="s">
        <v>23</v>
      </c>
      <c r="I7" s="18" t="s">
        <v>24</v>
      </c>
      <c r="J7" s="193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SUM(C9:C31)</f>
        <v>391043</v>
      </c>
      <c r="D8" s="51">
        <f>SUM(D9:D31)</f>
        <v>1</v>
      </c>
      <c r="E8" s="57">
        <v>385609</v>
      </c>
      <c r="F8" s="51">
        <v>1</v>
      </c>
      <c r="G8" s="171">
        <f>E8-'23년 2월'!E8</f>
        <v>324</v>
      </c>
      <c r="H8" s="156">
        <v>192212</v>
      </c>
      <c r="I8" s="51">
        <v>0.49846346947296355</v>
      </c>
      <c r="J8" s="156">
        <v>193397</v>
      </c>
      <c r="K8" s="51">
        <v>0.50153653052703639</v>
      </c>
      <c r="L8" s="58">
        <v>5434</v>
      </c>
      <c r="M8" s="23">
        <f t="shared" ref="M8" si="0">SUM(M9:M31)</f>
        <v>0.99999999999999989</v>
      </c>
      <c r="N8" s="171">
        <f>'23년 3월'!L8-'23년 2월'!L8</f>
        <v>85</v>
      </c>
      <c r="O8" s="156">
        <v>3255</v>
      </c>
      <c r="P8" s="156">
        <v>2179</v>
      </c>
      <c r="Q8" s="174">
        <v>160320</v>
      </c>
      <c r="R8" s="171">
        <f>Q8-'23년 2월'!Q8</f>
        <v>308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1" si="1">E9+L9</f>
        <v>43743</v>
      </c>
      <c r="D9" s="52">
        <f t="shared" ref="D9:D31" si="2">C9/$C$8</f>
        <v>0.11186237830622207</v>
      </c>
      <c r="E9" s="153">
        <v>42064</v>
      </c>
      <c r="F9" s="194">
        <f>E9/$C$8</f>
        <v>0.1075687328503515</v>
      </c>
      <c r="G9" s="172">
        <f>E9-'23년 2월'!E9</f>
        <v>-53</v>
      </c>
      <c r="H9" s="157">
        <v>21901</v>
      </c>
      <c r="I9" s="29">
        <v>5.6795873540295999E-2</v>
      </c>
      <c r="J9" s="157">
        <v>20163</v>
      </c>
      <c r="K9" s="29">
        <v>5.2288717327655734E-2</v>
      </c>
      <c r="L9" s="153">
        <v>1679</v>
      </c>
      <c r="M9" s="29">
        <f>L9/$L$8</f>
        <v>0.3089804931910195</v>
      </c>
      <c r="N9" s="171">
        <f>'23년 3월'!L9-'23년 2월'!L9</f>
        <v>55</v>
      </c>
      <c r="O9" s="152">
        <v>869</v>
      </c>
      <c r="P9" s="152">
        <v>810</v>
      </c>
      <c r="Q9" s="175">
        <v>20809</v>
      </c>
      <c r="R9" s="171">
        <f>Q9-'23년 2월'!Q9</f>
        <v>24</v>
      </c>
      <c r="S9" s="163">
        <v>2.02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1"/>
        <v>2650</v>
      </c>
      <c r="D10" s="52">
        <f t="shared" si="2"/>
        <v>6.7767483371393936E-3</v>
      </c>
      <c r="E10" s="153">
        <v>2583</v>
      </c>
      <c r="F10" s="194">
        <f t="shared" ref="F10:F31" si="3">E10/$C$8</f>
        <v>6.6054116810683227E-3</v>
      </c>
      <c r="G10" s="172">
        <f>E10-'23년 2월'!E10</f>
        <v>0</v>
      </c>
      <c r="H10" s="157">
        <v>1476</v>
      </c>
      <c r="I10" s="29">
        <v>3.8277114901363817E-3</v>
      </c>
      <c r="J10" s="157">
        <v>1107</v>
      </c>
      <c r="K10" s="29">
        <v>2.8707836176022862E-3</v>
      </c>
      <c r="L10" s="153">
        <v>67</v>
      </c>
      <c r="M10" s="29">
        <f t="shared" ref="M10:M31" si="4">L10/$L$8</f>
        <v>1.2329775487670225E-2</v>
      </c>
      <c r="N10" s="171">
        <f>'23년 3월'!L10-'23년 2월'!L10</f>
        <v>-1</v>
      </c>
      <c r="O10" s="152">
        <v>47</v>
      </c>
      <c r="P10" s="152">
        <v>20</v>
      </c>
      <c r="Q10" s="175">
        <v>1566</v>
      </c>
      <c r="R10" s="171">
        <f>Q10-'23년 2월'!Q10</f>
        <v>-9</v>
      </c>
      <c r="S10" s="163">
        <v>1.65</v>
      </c>
      <c r="T10" s="33"/>
      <c r="U10" s="26"/>
      <c r="V10" s="26"/>
    </row>
    <row r="11" spans="1:23">
      <c r="A11" s="1"/>
      <c r="B11" s="27" t="s">
        <v>3</v>
      </c>
      <c r="C11" s="28">
        <f t="shared" si="1"/>
        <v>3112</v>
      </c>
      <c r="D11" s="52">
        <f t="shared" si="2"/>
        <v>7.9582040849727528E-3</v>
      </c>
      <c r="E11" s="153">
        <v>2949</v>
      </c>
      <c r="F11" s="194">
        <f t="shared" si="3"/>
        <v>7.5413701306505931E-3</v>
      </c>
      <c r="G11" s="172">
        <f>E11-'23년 2월'!E11</f>
        <v>4</v>
      </c>
      <c r="H11" s="157">
        <v>1546</v>
      </c>
      <c r="I11" s="29">
        <v>4.0092425228664269E-3</v>
      </c>
      <c r="J11" s="157">
        <v>1403</v>
      </c>
      <c r="K11" s="29">
        <v>3.6384005560036203E-3</v>
      </c>
      <c r="L11" s="153">
        <v>163</v>
      </c>
      <c r="M11" s="29">
        <f t="shared" si="4"/>
        <v>2.9996319470003682E-2</v>
      </c>
      <c r="N11" s="171">
        <f>'23년 3월'!L11-'23년 2월'!L11</f>
        <v>2</v>
      </c>
      <c r="O11" s="152">
        <v>138</v>
      </c>
      <c r="P11" s="152">
        <v>25</v>
      </c>
      <c r="Q11" s="175">
        <v>1690</v>
      </c>
      <c r="R11" s="171">
        <f>Q11-'23년 2월'!Q11</f>
        <v>7</v>
      </c>
      <c r="S11" s="163">
        <v>1.74</v>
      </c>
      <c r="T11" s="33"/>
      <c r="U11" s="26"/>
      <c r="V11" s="26"/>
    </row>
    <row r="12" spans="1:23">
      <c r="A12" s="1"/>
      <c r="B12" s="27" t="s">
        <v>4</v>
      </c>
      <c r="C12" s="28">
        <f t="shared" si="1"/>
        <v>6110</v>
      </c>
      <c r="D12" s="52">
        <f t="shared" si="2"/>
        <v>1.5624880128272338E-2</v>
      </c>
      <c r="E12" s="153">
        <v>5812</v>
      </c>
      <c r="F12" s="194">
        <f t="shared" si="3"/>
        <v>1.4862815598284588E-2</v>
      </c>
      <c r="G12" s="172">
        <f>E12-'23년 2월'!E12</f>
        <v>-22</v>
      </c>
      <c r="H12" s="157">
        <v>3220</v>
      </c>
      <c r="I12" s="29">
        <v>8.3504275055820785E-3</v>
      </c>
      <c r="J12" s="157">
        <v>2592</v>
      </c>
      <c r="K12" s="29">
        <v>6.7218348119468165E-3</v>
      </c>
      <c r="L12" s="153">
        <v>298</v>
      </c>
      <c r="M12" s="29">
        <f t="shared" si="4"/>
        <v>5.4839896945160102E-2</v>
      </c>
      <c r="N12" s="171">
        <f>'23년 3월'!L12-'23년 2월'!L12</f>
        <v>-2</v>
      </c>
      <c r="O12" s="152">
        <v>243</v>
      </c>
      <c r="P12" s="152">
        <v>55</v>
      </c>
      <c r="Q12" s="175">
        <v>3253</v>
      </c>
      <c r="R12" s="171">
        <f>Q12-'23년 2월'!Q12</f>
        <v>-7</v>
      </c>
      <c r="S12" s="163">
        <v>1.79</v>
      </c>
      <c r="T12" s="33"/>
      <c r="U12" s="26"/>
      <c r="V12" s="26"/>
    </row>
    <row r="13" spans="1:23">
      <c r="A13" s="1"/>
      <c r="B13" s="27" t="s">
        <v>5</v>
      </c>
      <c r="C13" s="28">
        <f t="shared" si="1"/>
        <v>8872</v>
      </c>
      <c r="D13" s="52">
        <f t="shared" si="2"/>
        <v>2.2688041980038001E-2</v>
      </c>
      <c r="E13" s="153">
        <v>8575</v>
      </c>
      <c r="F13" s="194">
        <f t="shared" si="3"/>
        <v>2.19285347135737E-2</v>
      </c>
      <c r="G13" s="172">
        <v>-26</v>
      </c>
      <c r="H13" s="157">
        <v>4600</v>
      </c>
      <c r="I13" s="29">
        <v>1.1929182150831542E-2</v>
      </c>
      <c r="J13" s="157">
        <v>3975</v>
      </c>
      <c r="K13" s="29">
        <v>1.0308369358598996E-2</v>
      </c>
      <c r="L13" s="153">
        <v>297</v>
      </c>
      <c r="M13" s="29">
        <f t="shared" si="4"/>
        <v>5.4655870445344132E-2</v>
      </c>
      <c r="N13" s="171">
        <f>'23년 3월'!L13-'23년 2월'!L13</f>
        <v>1</v>
      </c>
      <c r="O13" s="152">
        <v>195</v>
      </c>
      <c r="P13" s="152">
        <v>102</v>
      </c>
      <c r="Q13" s="175">
        <v>4783</v>
      </c>
      <c r="R13" s="171">
        <f>Q13-'23년 2월'!Q13</f>
        <v>-3</v>
      </c>
      <c r="S13" s="163">
        <v>1.79</v>
      </c>
      <c r="T13" s="33"/>
      <c r="U13" s="26"/>
      <c r="V13" s="26"/>
    </row>
    <row r="14" spans="1:23">
      <c r="A14" s="1"/>
      <c r="B14" s="27" t="s">
        <v>6</v>
      </c>
      <c r="C14" s="28">
        <f t="shared" si="1"/>
        <v>7300</v>
      </c>
      <c r="D14" s="52">
        <f t="shared" si="2"/>
        <v>1.8668023721176444E-2</v>
      </c>
      <c r="E14" s="153">
        <v>6841</v>
      </c>
      <c r="F14" s="194">
        <f t="shared" si="3"/>
        <v>1.7494239763913431E-2</v>
      </c>
      <c r="G14" s="172">
        <v>-60</v>
      </c>
      <c r="H14" s="157">
        <v>4004</v>
      </c>
      <c r="I14" s="29">
        <v>1.0383575072158585E-2</v>
      </c>
      <c r="J14" s="157">
        <v>2837</v>
      </c>
      <c r="K14" s="29">
        <v>7.3571934265019749E-3</v>
      </c>
      <c r="L14" s="153">
        <v>459</v>
      </c>
      <c r="M14" s="29">
        <f t="shared" si="4"/>
        <v>8.446816341553183E-2</v>
      </c>
      <c r="N14" s="171">
        <f>'23년 3월'!L14-'23년 2월'!L14</f>
        <v>-3</v>
      </c>
      <c r="O14" s="152">
        <v>332</v>
      </c>
      <c r="P14" s="152">
        <v>127</v>
      </c>
      <c r="Q14" s="175">
        <v>4223</v>
      </c>
      <c r="R14" s="171">
        <f>Q14-'23년 2월'!Q14</f>
        <v>-32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1"/>
        <v>7372</v>
      </c>
      <c r="D15" s="52">
        <f t="shared" si="2"/>
        <v>1.885214669486476E-2</v>
      </c>
      <c r="E15" s="153">
        <v>7128</v>
      </c>
      <c r="F15" s="194">
        <f t="shared" si="3"/>
        <v>1.8228174395143244E-2</v>
      </c>
      <c r="G15" s="172">
        <v>-49</v>
      </c>
      <c r="H15" s="157">
        <v>3921</v>
      </c>
      <c r="I15" s="29">
        <v>1.0168331133350103E-2</v>
      </c>
      <c r="J15" s="157">
        <v>3207</v>
      </c>
      <c r="K15" s="29">
        <v>8.3167145995036423E-3</v>
      </c>
      <c r="L15" s="153">
        <v>244</v>
      </c>
      <c r="M15" s="29">
        <f t="shared" si="4"/>
        <v>4.4902465955097531E-2</v>
      </c>
      <c r="N15" s="171">
        <f>'23년 3월'!L15-'23년 2월'!L15</f>
        <v>7</v>
      </c>
      <c r="O15" s="152">
        <v>180</v>
      </c>
      <c r="P15" s="152">
        <v>64</v>
      </c>
      <c r="Q15" s="175">
        <v>3859</v>
      </c>
      <c r="R15" s="171">
        <f>Q15-'23년 2월'!Q15</f>
        <v>-39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1"/>
        <v>5905</v>
      </c>
      <c r="D16" s="52">
        <f t="shared" si="2"/>
        <v>1.5100641105965328E-2</v>
      </c>
      <c r="E16" s="153">
        <v>5442</v>
      </c>
      <c r="F16" s="194">
        <f t="shared" si="3"/>
        <v>1.3916628094608521E-2</v>
      </c>
      <c r="G16" s="172">
        <v>-30</v>
      </c>
      <c r="H16" s="157">
        <v>2895</v>
      </c>
      <c r="I16" s="29">
        <v>7.5076048536211549E-3</v>
      </c>
      <c r="J16" s="157">
        <v>2547</v>
      </c>
      <c r="K16" s="29">
        <v>6.6051362909060728E-3</v>
      </c>
      <c r="L16" s="153">
        <v>463</v>
      </c>
      <c r="M16" s="29">
        <f t="shared" si="4"/>
        <v>8.5204269414795725E-2</v>
      </c>
      <c r="N16" s="171">
        <f>'23년 3월'!L16-'23년 2월'!L16</f>
        <v>9</v>
      </c>
      <c r="O16" s="152">
        <v>388</v>
      </c>
      <c r="P16" s="152">
        <v>75</v>
      </c>
      <c r="Q16" s="175">
        <v>3049</v>
      </c>
      <c r="R16" s="171">
        <f>Q16-'23년 2월'!Q16</f>
        <v>-17</v>
      </c>
      <c r="S16" s="163">
        <v>1.78</v>
      </c>
      <c r="T16" s="33"/>
      <c r="U16" s="26"/>
      <c r="V16" s="26"/>
    </row>
    <row r="17" spans="1:23">
      <c r="A17" s="1"/>
      <c r="B17" s="27" t="s">
        <v>9</v>
      </c>
      <c r="C17" s="28">
        <f t="shared" si="1"/>
        <v>3412</v>
      </c>
      <c r="D17" s="52">
        <f t="shared" si="2"/>
        <v>8.7253831420074004E-3</v>
      </c>
      <c r="E17" s="153">
        <v>3238</v>
      </c>
      <c r="F17" s="194">
        <f t="shared" si="3"/>
        <v>8.2804192889273046E-3</v>
      </c>
      <c r="G17" s="172">
        <v>-7</v>
      </c>
      <c r="H17" s="157">
        <v>1732</v>
      </c>
      <c r="I17" s="29">
        <v>4.4915964098348323E-3</v>
      </c>
      <c r="J17" s="157">
        <v>1506</v>
      </c>
      <c r="K17" s="29">
        <v>3.9055105041635439E-3</v>
      </c>
      <c r="L17" s="153">
        <v>174</v>
      </c>
      <c r="M17" s="29">
        <f t="shared" si="4"/>
        <v>3.2020610967979389E-2</v>
      </c>
      <c r="N17" s="171">
        <f>'23년 3월'!L17-'23년 2월'!L17</f>
        <v>5</v>
      </c>
      <c r="O17" s="152">
        <v>134</v>
      </c>
      <c r="P17" s="152">
        <v>40</v>
      </c>
      <c r="Q17" s="175">
        <v>1920</v>
      </c>
      <c r="R17" s="171">
        <f>Q17-'23년 2월'!Q17</f>
        <v>3</v>
      </c>
      <c r="S17" s="163">
        <v>1.69</v>
      </c>
      <c r="T17" s="33"/>
      <c r="U17" s="26"/>
      <c r="V17" s="26"/>
    </row>
    <row r="18" spans="1:23">
      <c r="A18" s="1"/>
      <c r="B18" s="27" t="s">
        <v>10</v>
      </c>
      <c r="C18" s="28">
        <f t="shared" si="1"/>
        <v>2408</v>
      </c>
      <c r="D18" s="52">
        <f t="shared" si="2"/>
        <v>6.1578905644647779E-3</v>
      </c>
      <c r="E18" s="153">
        <v>2191</v>
      </c>
      <c r="F18" s="194">
        <f t="shared" si="3"/>
        <v>5.6029643798763823E-3</v>
      </c>
      <c r="G18" s="172">
        <v>-13</v>
      </c>
      <c r="H18" s="157">
        <v>1166</v>
      </c>
      <c r="I18" s="29">
        <v>3.0237883451890387E-3</v>
      </c>
      <c r="J18" s="157">
        <v>1025</v>
      </c>
      <c r="K18" s="29">
        <v>2.6581329792613761E-3</v>
      </c>
      <c r="L18" s="153">
        <v>217</v>
      </c>
      <c r="M18" s="29">
        <f t="shared" si="4"/>
        <v>3.9933750460066253E-2</v>
      </c>
      <c r="N18" s="171">
        <f>'23년 3월'!L18-'23년 2월'!L18</f>
        <v>0</v>
      </c>
      <c r="O18" s="152">
        <v>184</v>
      </c>
      <c r="P18" s="152">
        <v>33</v>
      </c>
      <c r="Q18" s="175">
        <v>1144</v>
      </c>
      <c r="R18" s="171">
        <f>Q18-'23년 2월'!Q18</f>
        <v>-8</v>
      </c>
      <c r="S18" s="163">
        <v>1.92</v>
      </c>
      <c r="T18" s="33"/>
      <c r="U18" s="26"/>
      <c r="V18" s="26"/>
    </row>
    <row r="19" spans="1:23">
      <c r="A19" s="1"/>
      <c r="B19" s="27" t="s">
        <v>32</v>
      </c>
      <c r="C19" s="28">
        <f t="shared" si="1"/>
        <v>18438</v>
      </c>
      <c r="D19" s="52">
        <f t="shared" si="2"/>
        <v>4.7150824845349486E-2</v>
      </c>
      <c r="E19" s="153">
        <v>18375</v>
      </c>
      <c r="F19" s="194">
        <f t="shared" si="3"/>
        <v>4.6989717243372212E-2</v>
      </c>
      <c r="G19" s="172">
        <v>-14</v>
      </c>
      <c r="H19" s="157">
        <v>9063</v>
      </c>
      <c r="I19" s="29">
        <v>2.350308213760571E-2</v>
      </c>
      <c r="J19" s="157">
        <v>9312</v>
      </c>
      <c r="K19" s="29">
        <v>2.4148813954031154E-2</v>
      </c>
      <c r="L19" s="153">
        <v>63</v>
      </c>
      <c r="M19" s="29">
        <f t="shared" si="4"/>
        <v>1.159366948840633E-2</v>
      </c>
      <c r="N19" s="171">
        <f>'23년 3월'!L19-'23년 2월'!L19</f>
        <v>0</v>
      </c>
      <c r="O19" s="152">
        <v>27</v>
      </c>
      <c r="P19" s="152">
        <v>36</v>
      </c>
      <c r="Q19" s="175">
        <v>6395</v>
      </c>
      <c r="R19" s="171">
        <f>Q19-'23년 2월'!Q19</f>
        <v>6</v>
      </c>
      <c r="S19" s="163">
        <v>2.87</v>
      </c>
      <c r="T19" s="34"/>
      <c r="U19" s="26"/>
      <c r="V19" s="26"/>
    </row>
    <row r="20" spans="1:23">
      <c r="A20" s="1"/>
      <c r="B20" s="27" t="s">
        <v>275</v>
      </c>
      <c r="C20" s="28">
        <f t="shared" si="1"/>
        <v>26545</v>
      </c>
      <c r="D20" s="52">
        <f t="shared" si="2"/>
        <v>6.7882560229949138E-2</v>
      </c>
      <c r="E20" s="153">
        <v>26476</v>
      </c>
      <c r="F20" s="194">
        <f t="shared" si="3"/>
        <v>6.7706109046831164E-2</v>
      </c>
      <c r="G20" s="172">
        <v>-13371</v>
      </c>
      <c r="H20" s="157">
        <v>12849</v>
      </c>
      <c r="I20" s="29">
        <v>3.332131770783358E-2</v>
      </c>
      <c r="J20" s="157">
        <v>13627</v>
      </c>
      <c r="K20" s="29">
        <v>3.5338905471604655E-2</v>
      </c>
      <c r="L20" s="153">
        <v>69</v>
      </c>
      <c r="M20" s="29">
        <f>L20/$L$8</f>
        <v>1.2697828487302172E-2</v>
      </c>
      <c r="N20" s="171">
        <f>'23년 3월'!L20-'23년 2월'!L20</f>
        <v>-146</v>
      </c>
      <c r="O20" s="152">
        <v>22</v>
      </c>
      <c r="P20" s="152">
        <v>47</v>
      </c>
      <c r="Q20" s="175">
        <v>9733</v>
      </c>
      <c r="R20" s="171">
        <f>Q20-'23년 2월'!Q20</f>
        <v>-6088</v>
      </c>
      <c r="S20" s="163">
        <v>2.72</v>
      </c>
      <c r="T20" s="34"/>
      <c r="U20" s="26"/>
      <c r="V20" s="26"/>
    </row>
    <row r="21" spans="1:23">
      <c r="A21" s="1"/>
      <c r="B21" s="90" t="s">
        <v>270</v>
      </c>
      <c r="C21" s="28">
        <f t="shared" si="1"/>
        <v>13537</v>
      </c>
      <c r="D21" s="52">
        <f t="shared" si="2"/>
        <v>3.4617676316926783E-2</v>
      </c>
      <c r="E21" s="154">
        <v>13392</v>
      </c>
      <c r="F21" s="194">
        <f t="shared" si="3"/>
        <v>3.4246873106026705E-2</v>
      </c>
      <c r="G21" s="172">
        <v>13392</v>
      </c>
      <c r="H21" s="158">
        <v>6562</v>
      </c>
      <c r="I21" s="29">
        <v>1.7017237668207952E-2</v>
      </c>
      <c r="J21" s="158">
        <v>6830</v>
      </c>
      <c r="K21" s="29">
        <v>1.7712242193517268E-2</v>
      </c>
      <c r="L21" s="153">
        <f>O21+P21</f>
        <v>145</v>
      </c>
      <c r="M21" s="29">
        <f>L21/$L$8</f>
        <v>2.6683842473316156E-2</v>
      </c>
      <c r="N21" s="171">
        <f>'23년 3월'!L21-U21</f>
        <v>145</v>
      </c>
      <c r="O21" s="152">
        <v>68</v>
      </c>
      <c r="P21" s="152">
        <v>77</v>
      </c>
      <c r="Q21" s="176">
        <v>6078</v>
      </c>
      <c r="R21" s="171">
        <f>Q21-U21</f>
        <v>6078</v>
      </c>
      <c r="S21" s="165">
        <v>2.2000000000000002</v>
      </c>
      <c r="T21" s="257" t="s">
        <v>294</v>
      </c>
      <c r="U21" s="26">
        <v>0</v>
      </c>
      <c r="V21" s="26"/>
    </row>
    <row r="22" spans="1:23">
      <c r="A22" s="1"/>
      <c r="B22" s="90" t="s">
        <v>274</v>
      </c>
      <c r="C22" s="28">
        <f t="shared" si="1"/>
        <v>36782</v>
      </c>
      <c r="D22" s="52">
        <f t="shared" si="2"/>
        <v>9.406126691949479E-2</v>
      </c>
      <c r="E22" s="154">
        <v>36601</v>
      </c>
      <c r="F22" s="194">
        <f t="shared" si="3"/>
        <v>9.3598402221750546E-2</v>
      </c>
      <c r="G22" s="172">
        <v>42</v>
      </c>
      <c r="H22" s="158">
        <v>17626</v>
      </c>
      <c r="I22" s="29">
        <v>4.5709514041425384E-2</v>
      </c>
      <c r="J22" s="158">
        <v>18975</v>
      </c>
      <c r="K22" s="29">
        <v>4.9207876372180111E-2</v>
      </c>
      <c r="L22" s="153">
        <v>181</v>
      </c>
      <c r="M22" s="94">
        <f t="shared" si="4"/>
        <v>3.3308796466691201E-2</v>
      </c>
      <c r="N22" s="171">
        <f>'23년 3월'!L22-'23년 2월'!L21</f>
        <v>3</v>
      </c>
      <c r="O22" s="152">
        <v>73</v>
      </c>
      <c r="P22" s="152">
        <v>108</v>
      </c>
      <c r="Q22" s="176">
        <v>15574</v>
      </c>
      <c r="R22" s="171">
        <f>Q22-'23년 2월'!Q21</f>
        <v>34</v>
      </c>
      <c r="S22" s="164">
        <v>2.35</v>
      </c>
      <c r="T22" s="103"/>
      <c r="U22" s="26"/>
      <c r="V22" s="26"/>
    </row>
    <row r="23" spans="1:23">
      <c r="A23" s="1"/>
      <c r="B23" s="27" t="s">
        <v>276</v>
      </c>
      <c r="C23" s="28">
        <f t="shared" si="1"/>
        <v>8914</v>
      </c>
      <c r="D23" s="52">
        <f t="shared" si="2"/>
        <v>2.2795447048022853E-2</v>
      </c>
      <c r="E23" s="153">
        <v>8889</v>
      </c>
      <c r="F23" s="194">
        <f t="shared" si="3"/>
        <v>2.2731515459936631E-2</v>
      </c>
      <c r="G23" s="172">
        <v>29</v>
      </c>
      <c r="H23" s="157">
        <v>4318</v>
      </c>
      <c r="I23" s="29">
        <v>1.1197871418976216E-2</v>
      </c>
      <c r="J23" s="157">
        <v>4571</v>
      </c>
      <c r="K23" s="29">
        <v>1.1853976437271952E-2</v>
      </c>
      <c r="L23" s="153">
        <v>25</v>
      </c>
      <c r="M23" s="29">
        <f t="shared" si="4"/>
        <v>4.6006624953993372E-3</v>
      </c>
      <c r="N23" s="171">
        <f>'23년 3월'!L23-'23년 2월'!L22</f>
        <v>0</v>
      </c>
      <c r="O23" s="152">
        <v>4</v>
      </c>
      <c r="P23" s="152">
        <v>21</v>
      </c>
      <c r="Q23" s="175">
        <v>3130</v>
      </c>
      <c r="R23" s="171">
        <f>Q23-'23년 2월'!Q22</f>
        <v>1</v>
      </c>
      <c r="S23" s="165">
        <v>2.84</v>
      </c>
      <c r="T23" s="34"/>
      <c r="U23" s="26"/>
      <c r="V23" s="26"/>
    </row>
    <row r="24" spans="1:23">
      <c r="A24" s="1"/>
      <c r="B24" s="50" t="s">
        <v>35</v>
      </c>
      <c r="C24" s="28">
        <f t="shared" si="1"/>
        <v>23566</v>
      </c>
      <c r="D24" s="52">
        <f t="shared" si="2"/>
        <v>6.0264472193595077E-2</v>
      </c>
      <c r="E24" s="155">
        <v>23505</v>
      </c>
      <c r="F24" s="194">
        <f t="shared" si="3"/>
        <v>6.0108479118664702E-2</v>
      </c>
      <c r="G24" s="172">
        <v>-16</v>
      </c>
      <c r="H24" s="159">
        <v>11634</v>
      </c>
      <c r="I24" s="29">
        <v>3.0170457639733514E-2</v>
      </c>
      <c r="J24" s="159">
        <v>11871</v>
      </c>
      <c r="K24" s="29">
        <v>3.0785069850548095E-2</v>
      </c>
      <c r="L24" s="153">
        <v>61</v>
      </c>
      <c r="M24" s="21">
        <f t="shared" si="4"/>
        <v>1.1225616488774383E-2</v>
      </c>
      <c r="N24" s="171">
        <f>'23년 3월'!L24-'23년 2월'!L23</f>
        <v>-2</v>
      </c>
      <c r="O24" s="152">
        <v>21</v>
      </c>
      <c r="P24" s="152">
        <v>40</v>
      </c>
      <c r="Q24" s="177">
        <v>7918</v>
      </c>
      <c r="R24" s="171">
        <f>Q24-'23년 2월'!Q23</f>
        <v>13</v>
      </c>
      <c r="S24" s="163">
        <v>2.97</v>
      </c>
      <c r="T24" s="111"/>
      <c r="U24" s="26"/>
      <c r="V24" s="26"/>
    </row>
    <row r="25" spans="1:23">
      <c r="A25" s="35"/>
      <c r="B25" s="27" t="s">
        <v>36</v>
      </c>
      <c r="C25" s="28">
        <f t="shared" si="1"/>
        <v>28665</v>
      </c>
      <c r="D25" s="52">
        <f t="shared" si="2"/>
        <v>7.3303958899660654E-2</v>
      </c>
      <c r="E25" s="153">
        <v>28552</v>
      </c>
      <c r="F25" s="194">
        <f t="shared" si="3"/>
        <v>7.3014988121510929E-2</v>
      </c>
      <c r="G25" s="172">
        <v>-16</v>
      </c>
      <c r="H25" s="157">
        <v>13864</v>
      </c>
      <c r="I25" s="29">
        <v>3.5953517682419237E-2</v>
      </c>
      <c r="J25" s="157">
        <v>14688</v>
      </c>
      <c r="K25" s="29">
        <v>3.8090397267698625E-2</v>
      </c>
      <c r="L25" s="153">
        <v>113</v>
      </c>
      <c r="M25" s="29">
        <f t="shared" si="4"/>
        <v>2.0794994479205006E-2</v>
      </c>
      <c r="N25" s="171">
        <f>'23년 3월'!L25-'23년 2월'!L24</f>
        <v>-1</v>
      </c>
      <c r="O25" s="152">
        <v>30</v>
      </c>
      <c r="P25" s="152">
        <v>83</v>
      </c>
      <c r="Q25" s="175">
        <v>10832</v>
      </c>
      <c r="R25" s="171">
        <f>Q25-'23년 2월'!Q24</f>
        <v>20</v>
      </c>
      <c r="S25" s="163">
        <v>2.64</v>
      </c>
      <c r="T25" s="32"/>
      <c r="U25" s="36"/>
      <c r="V25" s="36"/>
    </row>
    <row r="26" spans="1:23">
      <c r="A26" s="37"/>
      <c r="B26" s="27" t="s">
        <v>37</v>
      </c>
      <c r="C26" s="28">
        <f t="shared" si="1"/>
        <v>35147</v>
      </c>
      <c r="D26" s="52">
        <f t="shared" si="2"/>
        <v>8.9880141058655952E-2</v>
      </c>
      <c r="E26" s="153">
        <v>35025</v>
      </c>
      <c r="F26" s="194">
        <f t="shared" si="3"/>
        <v>8.9568154908795203E-2</v>
      </c>
      <c r="G26" s="172">
        <v>-29</v>
      </c>
      <c r="H26" s="157">
        <v>17170</v>
      </c>
      <c r="I26" s="29">
        <v>4.4526969028212515E-2</v>
      </c>
      <c r="J26" s="157">
        <v>17855</v>
      </c>
      <c r="K26" s="29">
        <v>4.6303379848499387E-2</v>
      </c>
      <c r="L26" s="153">
        <v>122</v>
      </c>
      <c r="M26" s="21">
        <f t="shared" si="4"/>
        <v>2.2451232977548766E-2</v>
      </c>
      <c r="N26" s="171">
        <f>'23년 3월'!L26-'23년 2월'!L25</f>
        <v>3</v>
      </c>
      <c r="O26" s="152">
        <v>39</v>
      </c>
      <c r="P26" s="152">
        <v>83</v>
      </c>
      <c r="Q26" s="175">
        <v>12321</v>
      </c>
      <c r="R26" s="171">
        <f>Q26-'23년 2월'!Q25</f>
        <v>3</v>
      </c>
      <c r="S26" s="163">
        <v>2.84</v>
      </c>
      <c r="T26" s="38"/>
      <c r="U26" s="39"/>
      <c r="V26" s="39"/>
    </row>
    <row r="27" spans="1:23">
      <c r="A27" s="37"/>
      <c r="B27" s="27" t="s">
        <v>38</v>
      </c>
      <c r="C27" s="28">
        <f t="shared" si="1"/>
        <v>21894</v>
      </c>
      <c r="D27" s="52">
        <f t="shared" si="2"/>
        <v>5.5988727582388639E-2</v>
      </c>
      <c r="E27" s="153">
        <v>21689</v>
      </c>
      <c r="F27" s="194">
        <f t="shared" si="3"/>
        <v>5.5464488560081626E-2</v>
      </c>
      <c r="G27" s="172">
        <v>97</v>
      </c>
      <c r="H27" s="157">
        <v>10532</v>
      </c>
      <c r="I27" s="29">
        <v>2.7312640524469085E-2</v>
      </c>
      <c r="J27" s="157">
        <v>11157</v>
      </c>
      <c r="K27" s="29">
        <v>2.8933453316701632E-2</v>
      </c>
      <c r="L27" s="153">
        <v>205</v>
      </c>
      <c r="M27" s="29">
        <f t="shared" si="4"/>
        <v>3.7725432462274569E-2</v>
      </c>
      <c r="N27" s="171">
        <f>'23년 3월'!L27-'23년 2월'!L26</f>
        <v>8</v>
      </c>
      <c r="O27" s="152">
        <v>85</v>
      </c>
      <c r="P27" s="152">
        <v>120</v>
      </c>
      <c r="Q27" s="175">
        <v>8337</v>
      </c>
      <c r="R27" s="171">
        <f>Q27-'23년 2월'!Q26</f>
        <v>47</v>
      </c>
      <c r="S27" s="163">
        <v>2.6</v>
      </c>
      <c r="T27" s="38"/>
      <c r="U27" s="39"/>
      <c r="V27" s="39"/>
    </row>
    <row r="28" spans="1:23">
      <c r="A28" s="37"/>
      <c r="B28" s="27" t="s">
        <v>277</v>
      </c>
      <c r="C28" s="28">
        <f t="shared" si="1"/>
        <v>27719</v>
      </c>
      <c r="D28" s="52">
        <f t="shared" si="2"/>
        <v>7.0884787606478067E-2</v>
      </c>
      <c r="E28" s="153">
        <v>27508</v>
      </c>
      <c r="F28" s="194">
        <f t="shared" si="3"/>
        <v>7.0345205003030362E-2</v>
      </c>
      <c r="G28" s="172">
        <v>452</v>
      </c>
      <c r="H28" s="157">
        <v>13571</v>
      </c>
      <c r="I28" s="29">
        <v>3.5193680645420618E-2</v>
      </c>
      <c r="J28" s="157">
        <v>13937</v>
      </c>
      <c r="K28" s="29">
        <v>3.6142828616551999E-2</v>
      </c>
      <c r="L28" s="153">
        <v>211</v>
      </c>
      <c r="M28" s="21">
        <f t="shared" si="4"/>
        <v>3.8829591461170411E-2</v>
      </c>
      <c r="N28" s="171">
        <f>'23년 3월'!L28-'23년 2월'!L27</f>
        <v>0</v>
      </c>
      <c r="O28" s="152">
        <v>123</v>
      </c>
      <c r="P28" s="152">
        <v>88</v>
      </c>
      <c r="Q28" s="175">
        <v>11594</v>
      </c>
      <c r="R28" s="171">
        <f>Q28-'23년 2월'!Q27</f>
        <v>253</v>
      </c>
      <c r="S28" s="163">
        <v>2.37</v>
      </c>
      <c r="T28" s="38"/>
      <c r="U28" s="39"/>
      <c r="V28" s="39"/>
    </row>
    <row r="29" spans="1:23">
      <c r="A29" s="37"/>
      <c r="B29" s="27" t="s">
        <v>42</v>
      </c>
      <c r="C29" s="28">
        <f t="shared" si="1"/>
        <v>19041</v>
      </c>
      <c r="D29" s="52">
        <f t="shared" si="2"/>
        <v>4.8692854749989134E-2</v>
      </c>
      <c r="E29" s="153">
        <v>18974</v>
      </c>
      <c r="F29" s="194">
        <f t="shared" si="3"/>
        <v>4.852151809391806E-2</v>
      </c>
      <c r="G29" s="172">
        <v>47</v>
      </c>
      <c r="H29" s="157">
        <v>9303</v>
      </c>
      <c r="I29" s="29">
        <v>2.4125474249823007E-2</v>
      </c>
      <c r="J29" s="157">
        <v>9671</v>
      </c>
      <c r="K29" s="29">
        <v>2.5079808821889531E-2</v>
      </c>
      <c r="L29" s="153">
        <v>67</v>
      </c>
      <c r="M29" s="29">
        <f t="shared" si="4"/>
        <v>1.2329775487670225E-2</v>
      </c>
      <c r="N29" s="171">
        <f>'23년 3월'!L29-'23년 2월'!L28</f>
        <v>-1</v>
      </c>
      <c r="O29" s="152">
        <v>20</v>
      </c>
      <c r="P29" s="152">
        <v>47</v>
      </c>
      <c r="Q29" s="175">
        <v>6914</v>
      </c>
      <c r="R29" s="171">
        <f>Q29-'23년 2월'!Q28</f>
        <v>-3</v>
      </c>
      <c r="S29" s="163">
        <v>2.74</v>
      </c>
      <c r="T29" s="38"/>
      <c r="U29" s="39"/>
      <c r="V29" s="39"/>
    </row>
    <row r="30" spans="1:23">
      <c r="A30" s="37"/>
      <c r="B30" s="27" t="s">
        <v>43</v>
      </c>
      <c r="C30" s="28">
        <f t="shared" si="1"/>
        <v>11281</v>
      </c>
      <c r="D30" s="52">
        <f t="shared" si="2"/>
        <v>2.8848489808026227E-2</v>
      </c>
      <c r="E30" s="153">
        <v>11245</v>
      </c>
      <c r="F30" s="194">
        <f t="shared" si="3"/>
        <v>2.8756428321182071E-2</v>
      </c>
      <c r="G30" s="172">
        <v>-35</v>
      </c>
      <c r="H30" s="157">
        <v>5558</v>
      </c>
      <c r="I30" s="29">
        <v>1.4413563998765588E-2</v>
      </c>
      <c r="J30" s="157">
        <v>5687</v>
      </c>
      <c r="K30" s="29">
        <v>1.4748099759082386E-2</v>
      </c>
      <c r="L30" s="153">
        <v>36</v>
      </c>
      <c r="M30" s="29">
        <f t="shared" si="4"/>
        <v>6.6249539933750457E-3</v>
      </c>
      <c r="N30" s="171">
        <f>'23년 3월'!L30-'23년 2월'!L29</f>
        <v>4</v>
      </c>
      <c r="O30" s="152">
        <v>7</v>
      </c>
      <c r="P30" s="152">
        <v>29</v>
      </c>
      <c r="Q30" s="175">
        <v>4365</v>
      </c>
      <c r="R30" s="171">
        <f>Q30-'23년 2월'!Q29</f>
        <v>0</v>
      </c>
      <c r="S30" s="163">
        <v>2.58</v>
      </c>
      <c r="T30" s="38"/>
      <c r="U30" s="42"/>
      <c r="V30" s="42"/>
    </row>
    <row r="31" spans="1:23">
      <c r="A31" s="40"/>
      <c r="B31" s="41" t="s">
        <v>44</v>
      </c>
      <c r="C31" s="28">
        <f t="shared" si="1"/>
        <v>28630</v>
      </c>
      <c r="D31" s="52">
        <f t="shared" si="2"/>
        <v>7.3214454676339941E-2</v>
      </c>
      <c r="E31" s="153">
        <v>28555</v>
      </c>
      <c r="F31" s="194">
        <f t="shared" si="3"/>
        <v>7.3022659912081275E-2</v>
      </c>
      <c r="G31" s="172">
        <v>2</v>
      </c>
      <c r="H31" s="157">
        <v>13701</v>
      </c>
      <c r="I31" s="29">
        <v>3.5530809706204987E-2</v>
      </c>
      <c r="J31" s="157">
        <v>14854</v>
      </c>
      <c r="K31" s="29">
        <v>3.8520885145315591E-2</v>
      </c>
      <c r="L31" s="153">
        <v>75</v>
      </c>
      <c r="M31" s="29">
        <f t="shared" si="4"/>
        <v>1.3801987486198012E-2</v>
      </c>
      <c r="N31" s="171">
        <f>'23년 3월'!L31-'23년 2월'!L30</f>
        <v>-1</v>
      </c>
      <c r="O31" s="152">
        <v>26</v>
      </c>
      <c r="P31" s="152">
        <v>49</v>
      </c>
      <c r="Q31" s="175">
        <v>10833</v>
      </c>
      <c r="R31" s="171">
        <f>Q31-'23년 2월'!Q30</f>
        <v>25</v>
      </c>
      <c r="S31" s="163">
        <v>2.64</v>
      </c>
      <c r="T31" s="32"/>
      <c r="U31" s="42"/>
      <c r="V31" s="42"/>
      <c r="W31">
        <f>L8/C8</f>
        <v>1.3896169986420931E-2</v>
      </c>
    </row>
    <row r="32" spans="1:23" ht="17.25">
      <c r="A32" s="40"/>
      <c r="B32" s="43"/>
      <c r="C32" s="2"/>
      <c r="D32" s="2"/>
      <c r="E32" s="44"/>
      <c r="F32" s="44"/>
      <c r="G32" s="44"/>
      <c r="H32" s="66"/>
      <c r="I32" s="13"/>
      <c r="J32" s="13"/>
      <c r="K32" s="13"/>
      <c r="L32" s="13"/>
      <c r="M32" s="67"/>
      <c r="N32" s="67"/>
      <c r="O32" s="13"/>
      <c r="P32" s="13"/>
      <c r="Q32" s="14"/>
      <c r="R32" s="15"/>
      <c r="S32" s="46"/>
      <c r="T32" s="42"/>
    </row>
    <row r="33" spans="1:14">
      <c r="A33" s="195"/>
      <c r="B33" s="196" t="s">
        <v>273</v>
      </c>
      <c r="C33" s="197"/>
      <c r="D33" s="197"/>
      <c r="E33" s="197"/>
      <c r="F33" s="198"/>
      <c r="G33" s="199"/>
      <c r="H33" s="200"/>
      <c r="I33" s="200"/>
      <c r="J33" s="201"/>
      <c r="K33" s="202"/>
      <c r="L33" s="203"/>
      <c r="N33" s="204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2DDA-A79B-45DB-B67B-F633327E97C9}">
  <sheetPr>
    <tabColor rgb="FFFFC000"/>
  </sheetPr>
  <dimension ref="A1:W32"/>
  <sheetViews>
    <sheetView topLeftCell="B1" zoomScale="115" zoomScaleNormal="115" workbookViewId="0">
      <selection activeCell="R9" sqref="R9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268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269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90" t="s">
        <v>21</v>
      </c>
      <c r="F7" s="17" t="s">
        <v>22</v>
      </c>
      <c r="G7" s="18" t="s">
        <v>20</v>
      </c>
      <c r="H7" s="191" t="s">
        <v>23</v>
      </c>
      <c r="I7" s="18" t="s">
        <v>24</v>
      </c>
      <c r="J7" s="19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390634</v>
      </c>
      <c r="D8" s="51">
        <f>SUM(D9:D30)</f>
        <v>1</v>
      </c>
      <c r="E8" s="57">
        <v>385285</v>
      </c>
      <c r="F8" s="51">
        <v>1</v>
      </c>
      <c r="G8" s="171">
        <f>E8-'23년 1월'!E8</f>
        <v>789</v>
      </c>
      <c r="H8" s="156">
        <v>192110</v>
      </c>
      <c r="I8" s="51">
        <v>0.49861790622526181</v>
      </c>
      <c r="J8" s="156">
        <v>193175</v>
      </c>
      <c r="K8" s="51">
        <v>0.50138209377473819</v>
      </c>
      <c r="L8" s="58">
        <f>SUM(L9:L30)</f>
        <v>5349</v>
      </c>
      <c r="M8" s="23">
        <f t="shared" ref="M8" si="0">SUM(M9:M30)</f>
        <v>1</v>
      </c>
      <c r="N8" s="171">
        <f>'23년 2월'!L8-'23년 1월'!L8</f>
        <v>71</v>
      </c>
      <c r="O8" s="156">
        <v>3217</v>
      </c>
      <c r="P8" s="156">
        <v>2132</v>
      </c>
      <c r="Q8" s="174">
        <v>160012</v>
      </c>
      <c r="R8" s="171">
        <f>Q8-'23년 1월'!Q8</f>
        <v>456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1">E9+L9</f>
        <v>43741</v>
      </c>
      <c r="D9" s="52">
        <f t="shared" ref="D9:D30" si="2">C9/$C$8</f>
        <v>0.11197438011028225</v>
      </c>
      <c r="E9" s="153">
        <v>42117</v>
      </c>
      <c r="F9" s="29">
        <v>0.10931388452703843</v>
      </c>
      <c r="G9" s="172">
        <f>E9-'23년 1월'!E9</f>
        <v>-84</v>
      </c>
      <c r="H9" s="157">
        <v>21934</v>
      </c>
      <c r="I9" s="29">
        <v>5.6929286112877481E-2</v>
      </c>
      <c r="J9" s="157">
        <v>20183</v>
      </c>
      <c r="K9" s="29">
        <v>5.2384598414160946E-2</v>
      </c>
      <c r="L9" s="153">
        <f>SUM(O9:P9)</f>
        <v>1624</v>
      </c>
      <c r="M9" s="29">
        <f>L9/$L$8</f>
        <v>0.3036081510562722</v>
      </c>
      <c r="N9" s="171">
        <f>'23년 2월'!L9-'23년 1월'!L9</f>
        <v>-9</v>
      </c>
      <c r="O9" s="152">
        <v>850</v>
      </c>
      <c r="P9" s="152">
        <v>774</v>
      </c>
      <c r="Q9" s="175">
        <v>20785</v>
      </c>
      <c r="R9" s="171">
        <f>Q9-'23년 1월'!Q9</f>
        <v>25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1"/>
        <v>2651</v>
      </c>
      <c r="D10" s="52">
        <f t="shared" si="2"/>
        <v>6.7864036412601057E-3</v>
      </c>
      <c r="E10" s="153">
        <v>2583</v>
      </c>
      <c r="F10" s="29">
        <v>6.7041281129553449E-3</v>
      </c>
      <c r="G10" s="172">
        <f>E10-'23년 1월'!E10</f>
        <v>-40</v>
      </c>
      <c r="H10" s="157">
        <v>1480</v>
      </c>
      <c r="I10" s="29">
        <v>3.8413122753286526E-3</v>
      </c>
      <c r="J10" s="157">
        <v>1103</v>
      </c>
      <c r="K10" s="29">
        <v>2.8628158376266919E-3</v>
      </c>
      <c r="L10" s="153">
        <f t="shared" ref="L10:L29" si="3">SUM(O10:P10)</f>
        <v>68</v>
      </c>
      <c r="M10" s="29">
        <f t="shared" ref="M10:M30" si="4">L10/$L$8</f>
        <v>1.2712656571321743E-2</v>
      </c>
      <c r="N10" s="171">
        <f>'23년 2월'!L10-'23년 1월'!L10</f>
        <v>5</v>
      </c>
      <c r="O10" s="152">
        <v>47</v>
      </c>
      <c r="P10" s="152">
        <v>21</v>
      </c>
      <c r="Q10" s="175">
        <v>1575</v>
      </c>
      <c r="R10" s="171">
        <f>Q10-'23년 1월'!Q10</f>
        <v>-32</v>
      </c>
      <c r="S10" s="163">
        <v>1.64</v>
      </c>
      <c r="T10" s="33"/>
      <c r="U10" s="26"/>
      <c r="V10" s="26"/>
    </row>
    <row r="11" spans="1:23">
      <c r="A11" s="1"/>
      <c r="B11" s="27" t="s">
        <v>3</v>
      </c>
      <c r="C11" s="28">
        <f t="shared" si="1"/>
        <v>3106</v>
      </c>
      <c r="D11" s="52">
        <f t="shared" si="2"/>
        <v>7.9511768048864152E-3</v>
      </c>
      <c r="E11" s="153">
        <v>2945</v>
      </c>
      <c r="F11" s="29">
        <v>7.6436923316505964E-3</v>
      </c>
      <c r="G11" s="172">
        <f>E11-'23년 1월'!E11</f>
        <v>-6</v>
      </c>
      <c r="H11" s="157">
        <v>1543</v>
      </c>
      <c r="I11" s="29">
        <v>4.0048275951568317E-3</v>
      </c>
      <c r="J11" s="157">
        <v>1402</v>
      </c>
      <c r="K11" s="29">
        <v>3.6388647364937643E-3</v>
      </c>
      <c r="L11" s="153">
        <f>SUM(O11:P11)</f>
        <v>161</v>
      </c>
      <c r="M11" s="29">
        <f t="shared" si="4"/>
        <v>3.0099083940923536E-2</v>
      </c>
      <c r="N11" s="171">
        <f>'23년 2월'!L11-'23년 1월'!L11</f>
        <v>-12</v>
      </c>
      <c r="O11" s="152">
        <v>139</v>
      </c>
      <c r="P11" s="152">
        <v>22</v>
      </c>
      <c r="Q11" s="175">
        <v>1683</v>
      </c>
      <c r="R11" s="171">
        <f>Q11-'23년 1월'!Q11</f>
        <v>-8</v>
      </c>
      <c r="S11" s="163">
        <v>1.75</v>
      </c>
      <c r="T11" s="33"/>
      <c r="U11" s="26"/>
      <c r="V11" s="26"/>
    </row>
    <row r="12" spans="1:23">
      <c r="A12" s="1"/>
      <c r="B12" s="27" t="s">
        <v>4</v>
      </c>
      <c r="C12" s="28">
        <f t="shared" si="1"/>
        <v>6134</v>
      </c>
      <c r="D12" s="52">
        <f t="shared" si="2"/>
        <v>1.5702678210294033E-2</v>
      </c>
      <c r="E12" s="153">
        <v>5834</v>
      </c>
      <c r="F12" s="29">
        <v>1.5142037712342812E-2</v>
      </c>
      <c r="G12" s="172">
        <f>E12-'23년 1월'!E12</f>
        <v>-21</v>
      </c>
      <c r="H12" s="157">
        <v>3228</v>
      </c>
      <c r="I12" s="29">
        <v>8.378213530243846E-3</v>
      </c>
      <c r="J12" s="157">
        <v>2606</v>
      </c>
      <c r="K12" s="29">
        <v>6.763824182098966E-3</v>
      </c>
      <c r="L12" s="153">
        <f t="shared" si="3"/>
        <v>300</v>
      </c>
      <c r="M12" s="29">
        <f t="shared" si="4"/>
        <v>5.6085249579360626E-2</v>
      </c>
      <c r="N12" s="171">
        <f>'23년 2월'!L12-'23년 1월'!L12</f>
        <v>9</v>
      </c>
      <c r="O12" s="152">
        <v>245</v>
      </c>
      <c r="P12" s="152">
        <v>55</v>
      </c>
      <c r="Q12" s="175">
        <v>3260</v>
      </c>
      <c r="R12" s="171">
        <f>Q12-'23년 1월'!Q12</f>
        <v>-1</v>
      </c>
      <c r="S12" s="163">
        <v>1.79</v>
      </c>
      <c r="T12" s="33"/>
      <c r="U12" s="26"/>
      <c r="V12" s="26"/>
    </row>
    <row r="13" spans="1:23">
      <c r="A13" s="1"/>
      <c r="B13" s="27" t="s">
        <v>5</v>
      </c>
      <c r="C13" s="28">
        <f t="shared" si="1"/>
        <v>8897</v>
      </c>
      <c r="D13" s="52">
        <f t="shared" si="2"/>
        <v>2.2775795245677539E-2</v>
      </c>
      <c r="E13" s="153">
        <v>8601</v>
      </c>
      <c r="F13" s="29">
        <v>2.2323734378447122E-2</v>
      </c>
      <c r="G13" s="172">
        <f>E13-'23년 1월'!E13</f>
        <v>-13</v>
      </c>
      <c r="H13" s="157">
        <v>4607</v>
      </c>
      <c r="I13" s="29">
        <v>1.1957382197593989E-2</v>
      </c>
      <c r="J13" s="157">
        <v>3994</v>
      </c>
      <c r="K13" s="29">
        <v>1.0366352180853135E-2</v>
      </c>
      <c r="L13" s="153">
        <f t="shared" si="3"/>
        <v>296</v>
      </c>
      <c r="M13" s="29">
        <f t="shared" si="4"/>
        <v>5.5337446251635822E-2</v>
      </c>
      <c r="N13" s="171">
        <f>'23년 2월'!L13-'23년 1월'!L13</f>
        <v>-10</v>
      </c>
      <c r="O13" s="152">
        <v>193</v>
      </c>
      <c r="P13" s="152">
        <v>103</v>
      </c>
      <c r="Q13" s="175">
        <v>4786</v>
      </c>
      <c r="R13" s="171">
        <f>Q13-'23년 1월'!Q13</f>
        <v>-5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1"/>
        <v>7363</v>
      </c>
      <c r="D14" s="52">
        <f t="shared" si="2"/>
        <v>1.8848845722594553E-2</v>
      </c>
      <c r="E14" s="153">
        <v>6901</v>
      </c>
      <c r="F14" s="29">
        <v>1.79114162243534E-2</v>
      </c>
      <c r="G14" s="172">
        <f>E14-'23년 1월'!E14</f>
        <v>8</v>
      </c>
      <c r="H14" s="157">
        <v>4046</v>
      </c>
      <c r="I14" s="29">
        <v>1.050131720674306E-2</v>
      </c>
      <c r="J14" s="157">
        <v>2855</v>
      </c>
      <c r="K14" s="29">
        <v>7.4100990176103401E-3</v>
      </c>
      <c r="L14" s="153">
        <f t="shared" si="3"/>
        <v>462</v>
      </c>
      <c r="M14" s="29">
        <f t="shared" si="4"/>
        <v>8.6371284352215361E-2</v>
      </c>
      <c r="N14" s="171">
        <f>'23년 2월'!L14-'23년 1월'!L14</f>
        <v>2</v>
      </c>
      <c r="O14" s="152">
        <v>337</v>
      </c>
      <c r="P14" s="152">
        <v>125</v>
      </c>
      <c r="Q14" s="175">
        <v>4255</v>
      </c>
      <c r="R14" s="171">
        <f>Q14-'23년 1월'!Q14</f>
        <v>2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1"/>
        <v>7414</v>
      </c>
      <c r="D15" s="52">
        <f t="shared" si="2"/>
        <v>1.8979402714561458E-2</v>
      </c>
      <c r="E15" s="153">
        <v>7177</v>
      </c>
      <c r="F15" s="29">
        <v>1.8627769054076853E-2</v>
      </c>
      <c r="G15" s="172">
        <f>E15-'23년 1월'!E15</f>
        <v>-14</v>
      </c>
      <c r="H15" s="157">
        <v>3948</v>
      </c>
      <c r="I15" s="29">
        <v>1.0246960042565893E-2</v>
      </c>
      <c r="J15" s="157">
        <v>3229</v>
      </c>
      <c r="K15" s="29">
        <v>8.3808090115109601E-3</v>
      </c>
      <c r="L15" s="153">
        <f t="shared" si="3"/>
        <v>237</v>
      </c>
      <c r="M15" s="29">
        <f t="shared" si="4"/>
        <v>4.4307347167694897E-2</v>
      </c>
      <c r="N15" s="171">
        <f>'23년 2월'!L15-'23년 1월'!L15</f>
        <v>-6</v>
      </c>
      <c r="O15" s="152">
        <v>174</v>
      </c>
      <c r="P15" s="152">
        <v>63</v>
      </c>
      <c r="Q15" s="175">
        <v>3898</v>
      </c>
      <c r="R15" s="171">
        <f>Q15-'23년 1월'!Q15</f>
        <v>-11</v>
      </c>
      <c r="S15" s="163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1"/>
        <v>5926</v>
      </c>
      <c r="D16" s="52">
        <f t="shared" si="2"/>
        <v>1.517021047835058E-2</v>
      </c>
      <c r="E16" s="153">
        <v>5472</v>
      </c>
      <c r="F16" s="29">
        <v>1.4202473493647559E-2</v>
      </c>
      <c r="G16" s="172">
        <f>E16-'23년 1월'!E16</f>
        <v>-11</v>
      </c>
      <c r="H16" s="157">
        <v>2912</v>
      </c>
      <c r="I16" s="29">
        <v>7.5580414498358358E-3</v>
      </c>
      <c r="J16" s="157">
        <v>2560</v>
      </c>
      <c r="K16" s="29">
        <v>6.6444320438117238E-3</v>
      </c>
      <c r="L16" s="153">
        <f t="shared" si="3"/>
        <v>454</v>
      </c>
      <c r="M16" s="29">
        <f t="shared" si="4"/>
        <v>8.4875677696765753E-2</v>
      </c>
      <c r="N16" s="171">
        <f>'23년 2월'!L16-'23년 1월'!L16</f>
        <v>-11</v>
      </c>
      <c r="O16" s="152">
        <v>377</v>
      </c>
      <c r="P16" s="152">
        <v>77</v>
      </c>
      <c r="Q16" s="175">
        <v>3066</v>
      </c>
      <c r="R16" s="171">
        <f>Q16-'23년 1월'!Q16</f>
        <v>0</v>
      </c>
      <c r="S16" s="163">
        <v>1.78</v>
      </c>
      <c r="T16" s="33"/>
      <c r="U16" s="26"/>
      <c r="V16" s="26"/>
    </row>
    <row r="17" spans="1:23">
      <c r="A17" s="1"/>
      <c r="B17" s="27" t="s">
        <v>9</v>
      </c>
      <c r="C17" s="28">
        <f t="shared" si="1"/>
        <v>3414</v>
      </c>
      <c r="D17" s="52">
        <f t="shared" si="2"/>
        <v>8.7396386387257642E-3</v>
      </c>
      <c r="E17" s="153">
        <v>3245</v>
      </c>
      <c r="F17" s="29">
        <v>8.4223367117847829E-3</v>
      </c>
      <c r="G17" s="172">
        <f>E17-'23년 1월'!E17</f>
        <v>-9</v>
      </c>
      <c r="H17" s="157">
        <v>1742</v>
      </c>
      <c r="I17" s="29">
        <v>4.5213283673125092E-3</v>
      </c>
      <c r="J17" s="157">
        <v>1503</v>
      </c>
      <c r="K17" s="29">
        <v>3.9010083444722737E-3</v>
      </c>
      <c r="L17" s="153">
        <f t="shared" si="3"/>
        <v>169</v>
      </c>
      <c r="M17" s="29">
        <f t="shared" si="4"/>
        <v>3.1594690596373154E-2</v>
      </c>
      <c r="N17" s="171">
        <f>'23년 2월'!L17-'23년 1월'!L17</f>
        <v>8</v>
      </c>
      <c r="O17" s="152">
        <v>130</v>
      </c>
      <c r="P17" s="152">
        <v>39</v>
      </c>
      <c r="Q17" s="175">
        <v>1917</v>
      </c>
      <c r="R17" s="171">
        <f>Q17-'23년 1월'!Q17</f>
        <v>-5</v>
      </c>
      <c r="S17" s="163">
        <v>1.69</v>
      </c>
      <c r="T17" s="33"/>
      <c r="U17" s="26"/>
      <c r="V17" s="26"/>
    </row>
    <row r="18" spans="1:23">
      <c r="A18" s="1"/>
      <c r="B18" s="27" t="s">
        <v>10</v>
      </c>
      <c r="C18" s="28">
        <f t="shared" si="1"/>
        <v>2421</v>
      </c>
      <c r="D18" s="52">
        <f t="shared" si="2"/>
        <v>6.1976172068995529E-3</v>
      </c>
      <c r="E18" s="153">
        <v>2204</v>
      </c>
      <c r="F18" s="29">
        <v>5.7204407127191556E-3</v>
      </c>
      <c r="G18" s="172">
        <f>E18-'23년 1월'!E18</f>
        <v>-9</v>
      </c>
      <c r="H18" s="157">
        <v>1177</v>
      </c>
      <c r="I18" s="29">
        <v>3.0548814513931244E-3</v>
      </c>
      <c r="J18" s="157">
        <v>1027</v>
      </c>
      <c r="K18" s="29">
        <v>2.6655592613260312E-3</v>
      </c>
      <c r="L18" s="153">
        <f t="shared" si="3"/>
        <v>217</v>
      </c>
      <c r="M18" s="29">
        <f t="shared" si="4"/>
        <v>4.0568330529070856E-2</v>
      </c>
      <c r="N18" s="171">
        <f>'23년 2월'!L18-'23년 1월'!L18</f>
        <v>-3</v>
      </c>
      <c r="O18" s="152">
        <v>184</v>
      </c>
      <c r="P18" s="152">
        <v>33</v>
      </c>
      <c r="Q18" s="175">
        <v>1152</v>
      </c>
      <c r="R18" s="171">
        <f>Q18-'23년 1월'!Q18</f>
        <v>3</v>
      </c>
      <c r="S18" s="163">
        <v>1.91</v>
      </c>
      <c r="T18" s="33"/>
      <c r="U18" s="26"/>
      <c r="V18" s="26"/>
    </row>
    <row r="19" spans="1:23">
      <c r="A19" s="1"/>
      <c r="B19" s="27" t="s">
        <v>32</v>
      </c>
      <c r="C19" s="28">
        <f t="shared" si="1"/>
        <v>18452</v>
      </c>
      <c r="D19" s="52">
        <f t="shared" si="2"/>
        <v>4.7236031681830049E-2</v>
      </c>
      <c r="E19" s="153">
        <v>18389</v>
      </c>
      <c r="F19" s="29">
        <v>4.7728305020958511E-2</v>
      </c>
      <c r="G19" s="172">
        <f>E19-'23년 1월'!E19</f>
        <v>3</v>
      </c>
      <c r="H19" s="157">
        <v>9057</v>
      </c>
      <c r="I19" s="29">
        <v>2.3507273836251088E-2</v>
      </c>
      <c r="J19" s="157">
        <v>9332</v>
      </c>
      <c r="K19" s="29">
        <v>2.4221031184707423E-2</v>
      </c>
      <c r="L19" s="153">
        <f t="shared" si="3"/>
        <v>63</v>
      </c>
      <c r="M19" s="29">
        <f t="shared" si="4"/>
        <v>1.1777902411665733E-2</v>
      </c>
      <c r="N19" s="171">
        <f>'23년 2월'!L19-'23년 1월'!L19</f>
        <v>3</v>
      </c>
      <c r="O19" s="152">
        <v>27</v>
      </c>
      <c r="P19" s="152">
        <v>36</v>
      </c>
      <c r="Q19" s="175">
        <v>6389</v>
      </c>
      <c r="R19" s="171">
        <f>Q19-'23년 1월'!Q19</f>
        <v>2</v>
      </c>
      <c r="S19" s="163">
        <v>2.88</v>
      </c>
      <c r="T19" s="34"/>
      <c r="U19" s="26"/>
      <c r="V19" s="26"/>
    </row>
    <row r="20" spans="1:23">
      <c r="A20" s="1"/>
      <c r="B20" s="27" t="s">
        <v>33</v>
      </c>
      <c r="C20" s="28">
        <f t="shared" si="1"/>
        <v>40062</v>
      </c>
      <c r="D20" s="52">
        <f t="shared" si="2"/>
        <v>0.10255635710153238</v>
      </c>
      <c r="E20" s="153">
        <v>39847</v>
      </c>
      <c r="F20" s="29">
        <v>0.10342214205068975</v>
      </c>
      <c r="G20" s="172">
        <f>E20-'23년 1월'!E20</f>
        <v>97</v>
      </c>
      <c r="H20" s="157">
        <v>19391</v>
      </c>
      <c r="I20" s="29">
        <v>5.0328977250606692E-2</v>
      </c>
      <c r="J20" s="157">
        <v>20456</v>
      </c>
      <c r="K20" s="29">
        <v>5.3093164800083054E-2</v>
      </c>
      <c r="L20" s="153">
        <f t="shared" si="3"/>
        <v>215</v>
      </c>
      <c r="M20" s="29">
        <f>L20/$L$8</f>
        <v>4.0194428865208451E-2</v>
      </c>
      <c r="N20" s="171">
        <f>'23년 2월'!L20-'23년 1월'!L20</f>
        <v>-2</v>
      </c>
      <c r="O20" s="152">
        <v>87</v>
      </c>
      <c r="P20" s="152">
        <v>128</v>
      </c>
      <c r="Q20" s="175">
        <v>15821</v>
      </c>
      <c r="R20" s="171">
        <f>Q20-'23년 1월'!Q20</f>
        <v>29</v>
      </c>
      <c r="S20" s="163">
        <v>2.52</v>
      </c>
      <c r="T20" s="34"/>
      <c r="U20" s="26"/>
      <c r="V20" s="26"/>
    </row>
    <row r="21" spans="1:23">
      <c r="A21" s="1"/>
      <c r="B21" s="90" t="s">
        <v>34</v>
      </c>
      <c r="C21" s="28">
        <f t="shared" si="1"/>
        <v>36737</v>
      </c>
      <c r="D21" s="52">
        <f t="shared" si="2"/>
        <v>9.4044553213493962E-2</v>
      </c>
      <c r="E21" s="154">
        <v>36559</v>
      </c>
      <c r="F21" s="29">
        <v>9.4888199644419066E-2</v>
      </c>
      <c r="G21" s="172">
        <f>E21-'23년 1월'!E21</f>
        <v>173</v>
      </c>
      <c r="H21" s="158">
        <v>17612</v>
      </c>
      <c r="I21" s="29">
        <v>4.5711616076410971E-2</v>
      </c>
      <c r="J21" s="158">
        <v>18947</v>
      </c>
      <c r="K21" s="29">
        <v>4.9176583568008095E-2</v>
      </c>
      <c r="L21" s="153">
        <f t="shared" si="3"/>
        <v>178</v>
      </c>
      <c r="M21" s="94">
        <f t="shared" si="4"/>
        <v>3.3277248083753971E-2</v>
      </c>
      <c r="N21" s="171">
        <f>'23년 2월'!L21-'23년 1월'!L21</f>
        <v>-3</v>
      </c>
      <c r="O21" s="152">
        <v>72</v>
      </c>
      <c r="P21" s="152">
        <v>106</v>
      </c>
      <c r="Q21" s="176">
        <v>15540</v>
      </c>
      <c r="R21" s="171">
        <f>Q21-'23년 1월'!Q21</f>
        <v>78</v>
      </c>
      <c r="S21" s="164">
        <v>2.35</v>
      </c>
      <c r="T21" s="103"/>
      <c r="U21" s="26"/>
      <c r="V21" s="26"/>
    </row>
    <row r="22" spans="1:23">
      <c r="A22" s="1"/>
      <c r="B22" s="27" t="s">
        <v>80</v>
      </c>
      <c r="C22" s="28">
        <f t="shared" si="1"/>
        <v>8885</v>
      </c>
      <c r="D22" s="52">
        <f t="shared" si="2"/>
        <v>2.2745075953450034E-2</v>
      </c>
      <c r="E22" s="153">
        <v>8860</v>
      </c>
      <c r="F22" s="29">
        <v>2.2995964026629637E-2</v>
      </c>
      <c r="G22" s="172">
        <f>E22-'23년 1월'!E22</f>
        <v>54</v>
      </c>
      <c r="H22" s="157">
        <v>4316</v>
      </c>
      <c r="I22" s="29">
        <v>1.1202097148863829E-2</v>
      </c>
      <c r="J22" s="157">
        <v>4544</v>
      </c>
      <c r="K22" s="29">
        <v>1.179386687776581E-2</v>
      </c>
      <c r="L22" s="153">
        <f t="shared" si="3"/>
        <v>25</v>
      </c>
      <c r="M22" s="29">
        <f t="shared" si="4"/>
        <v>4.6737707982800521E-3</v>
      </c>
      <c r="N22" s="171">
        <f>'23년 2월'!L22-'23년 1월'!L22</f>
        <v>1</v>
      </c>
      <c r="O22" s="152">
        <v>4</v>
      </c>
      <c r="P22" s="152">
        <v>21</v>
      </c>
      <c r="Q22" s="175">
        <v>3129</v>
      </c>
      <c r="R22" s="171">
        <f>Q22-'23년 1월'!Q22</f>
        <v>8</v>
      </c>
      <c r="S22" s="165">
        <v>2.83</v>
      </c>
      <c r="T22" s="34"/>
      <c r="U22" s="26"/>
      <c r="V22" s="26"/>
    </row>
    <row r="23" spans="1:23">
      <c r="A23" s="1"/>
      <c r="B23" s="50" t="s">
        <v>35</v>
      </c>
      <c r="C23" s="28">
        <f t="shared" si="1"/>
        <v>23584</v>
      </c>
      <c r="D23" s="52">
        <f t="shared" si="2"/>
        <v>6.0373648991127245E-2</v>
      </c>
      <c r="E23" s="155">
        <v>23521</v>
      </c>
      <c r="F23" s="29">
        <v>6.1048314883787327E-2</v>
      </c>
      <c r="G23" s="172">
        <f>E23-'23년 1월'!E23</f>
        <v>6</v>
      </c>
      <c r="H23" s="159">
        <v>11620</v>
      </c>
      <c r="I23" s="29">
        <v>3.0159492323864154E-2</v>
      </c>
      <c r="J23" s="159">
        <v>11901</v>
      </c>
      <c r="K23" s="29">
        <v>3.0888822559923174E-2</v>
      </c>
      <c r="L23" s="153">
        <f t="shared" si="3"/>
        <v>63</v>
      </c>
      <c r="M23" s="21">
        <f t="shared" si="4"/>
        <v>1.1777902411665733E-2</v>
      </c>
      <c r="N23" s="171">
        <f>'23년 2월'!L23-'23년 1월'!L23</f>
        <v>-2</v>
      </c>
      <c r="O23" s="152">
        <v>23</v>
      </c>
      <c r="P23" s="152">
        <v>40</v>
      </c>
      <c r="Q23" s="177">
        <v>7905</v>
      </c>
      <c r="R23" s="171">
        <f>Q23-'23년 1월'!Q23</f>
        <v>6</v>
      </c>
      <c r="S23" s="163">
        <v>2.98</v>
      </c>
      <c r="T23" s="111"/>
      <c r="U23" s="26"/>
      <c r="V23" s="26"/>
    </row>
    <row r="24" spans="1:23">
      <c r="A24" s="35"/>
      <c r="B24" s="27" t="s">
        <v>36</v>
      </c>
      <c r="C24" s="28">
        <f t="shared" si="1"/>
        <v>28682</v>
      </c>
      <c r="D24" s="52">
        <f t="shared" si="2"/>
        <v>7.342422830577984E-2</v>
      </c>
      <c r="E24" s="153">
        <v>28568</v>
      </c>
      <c r="F24" s="29">
        <v>7.4147708838911461E-2</v>
      </c>
      <c r="G24" s="172">
        <f>E24-'23년 1월'!E24</f>
        <v>18</v>
      </c>
      <c r="H24" s="157">
        <v>13858</v>
      </c>
      <c r="I24" s="29">
        <v>3.5968179399665186E-2</v>
      </c>
      <c r="J24" s="157">
        <v>14710</v>
      </c>
      <c r="K24" s="29">
        <v>3.8179529439246275E-2</v>
      </c>
      <c r="L24" s="153">
        <f t="shared" si="3"/>
        <v>114</v>
      </c>
      <c r="M24" s="29">
        <f t="shared" si="4"/>
        <v>2.131239484015704E-2</v>
      </c>
      <c r="N24" s="171">
        <f>'23년 2월'!L24-'23년 1월'!L24</f>
        <v>0</v>
      </c>
      <c r="O24" s="152">
        <v>32</v>
      </c>
      <c r="P24" s="152">
        <v>82</v>
      </c>
      <c r="Q24" s="175">
        <v>10812</v>
      </c>
      <c r="R24" s="171">
        <f>Q24-'23년 1월'!Q24</f>
        <v>21</v>
      </c>
      <c r="S24" s="163">
        <v>2.64</v>
      </c>
      <c r="T24" s="32"/>
      <c r="U24" s="36"/>
      <c r="V24" s="36"/>
    </row>
    <row r="25" spans="1:23">
      <c r="A25" s="37"/>
      <c r="B25" s="27" t="s">
        <v>37</v>
      </c>
      <c r="C25" s="28">
        <f t="shared" si="1"/>
        <v>35173</v>
      </c>
      <c r="D25" s="52">
        <f t="shared" si="2"/>
        <v>9.0040805459842208E-2</v>
      </c>
      <c r="E25" s="153">
        <v>35054</v>
      </c>
      <c r="F25" s="29">
        <v>9.0982000337412564E-2</v>
      </c>
      <c r="G25" s="172">
        <f>E25-'23년 1월'!E25</f>
        <v>-11</v>
      </c>
      <c r="H25" s="157">
        <v>17189</v>
      </c>
      <c r="I25" s="29">
        <v>4.4613727500421765E-2</v>
      </c>
      <c r="J25" s="157">
        <v>17865</v>
      </c>
      <c r="K25" s="29">
        <v>4.6368272836990798E-2</v>
      </c>
      <c r="L25" s="153">
        <f t="shared" si="3"/>
        <v>119</v>
      </c>
      <c r="M25" s="21">
        <f t="shared" si="4"/>
        <v>2.224714899981305E-2</v>
      </c>
      <c r="N25" s="171">
        <f>'23년 2월'!L25-'23년 1월'!L25</f>
        <v>0</v>
      </c>
      <c r="O25" s="152">
        <v>38</v>
      </c>
      <c r="P25" s="152">
        <v>81</v>
      </c>
      <c r="Q25" s="175">
        <v>12318</v>
      </c>
      <c r="R25" s="171">
        <f>Q25-'23년 1월'!Q25</f>
        <v>22</v>
      </c>
      <c r="S25" s="163">
        <v>2.85</v>
      </c>
      <c r="T25" s="38"/>
      <c r="U25" s="39"/>
      <c r="V25" s="39"/>
    </row>
    <row r="26" spans="1:23">
      <c r="A26" s="37"/>
      <c r="B26" s="27" t="s">
        <v>38</v>
      </c>
      <c r="C26" s="28">
        <f t="shared" si="1"/>
        <v>21789</v>
      </c>
      <c r="D26" s="52">
        <f t="shared" si="2"/>
        <v>5.5778554862095979E-2</v>
      </c>
      <c r="E26" s="153">
        <v>21592</v>
      </c>
      <c r="F26" s="29">
        <v>5.6041631519524508E-2</v>
      </c>
      <c r="G26" s="172">
        <f>E26-'23년 1월'!E26</f>
        <v>66</v>
      </c>
      <c r="H26" s="157">
        <v>10496</v>
      </c>
      <c r="I26" s="29">
        <v>2.7242171379628068E-2</v>
      </c>
      <c r="J26" s="157">
        <v>11096</v>
      </c>
      <c r="K26" s="29">
        <v>2.8799460139896441E-2</v>
      </c>
      <c r="L26" s="153">
        <f t="shared" si="3"/>
        <v>197</v>
      </c>
      <c r="M26" s="29">
        <f t="shared" si="4"/>
        <v>3.6829313890446816E-2</v>
      </c>
      <c r="N26" s="171">
        <f>'23년 2월'!L26-'23년 1월'!L26</f>
        <v>105</v>
      </c>
      <c r="O26" s="152">
        <v>83</v>
      </c>
      <c r="P26" s="152">
        <v>114</v>
      </c>
      <c r="Q26" s="175">
        <v>8290</v>
      </c>
      <c r="R26" s="171">
        <f>Q26-'23년 1월'!Q26</f>
        <v>57</v>
      </c>
      <c r="S26" s="163">
        <v>2.6</v>
      </c>
      <c r="T26" s="38"/>
      <c r="U26" s="39"/>
      <c r="V26" s="39"/>
    </row>
    <row r="27" spans="1:23">
      <c r="A27" s="37"/>
      <c r="B27" s="27" t="s">
        <v>82</v>
      </c>
      <c r="C27" s="28">
        <f t="shared" si="1"/>
        <v>27267</v>
      </c>
      <c r="D27" s="52">
        <f t="shared" si="2"/>
        <v>6.9801911763952965E-2</v>
      </c>
      <c r="E27" s="153">
        <v>27056</v>
      </c>
      <c r="F27" s="29">
        <v>7.022334116303515E-2</v>
      </c>
      <c r="G27" s="172">
        <f>E27-'23년 1월'!E27</f>
        <v>544</v>
      </c>
      <c r="H27" s="157">
        <v>13366</v>
      </c>
      <c r="I27" s="29">
        <v>3.4691202616245115E-2</v>
      </c>
      <c r="J27" s="157">
        <v>13690</v>
      </c>
      <c r="K27" s="29">
        <v>3.5532138546790042E-2</v>
      </c>
      <c r="L27" s="153">
        <f t="shared" si="3"/>
        <v>211</v>
      </c>
      <c r="M27" s="21">
        <f t="shared" si="4"/>
        <v>3.944662553748364E-2</v>
      </c>
      <c r="N27" s="171">
        <f>'23년 2월'!L27-'23년 1월'!L27</f>
        <v>5</v>
      </c>
      <c r="O27" s="152">
        <v>123</v>
      </c>
      <c r="P27" s="152">
        <v>88</v>
      </c>
      <c r="Q27" s="175">
        <v>11341</v>
      </c>
      <c r="R27" s="171">
        <f>Q27-'23년 1월'!Q27</f>
        <v>253</v>
      </c>
      <c r="S27" s="163">
        <v>2.39</v>
      </c>
      <c r="T27" s="38"/>
      <c r="U27" s="39"/>
      <c r="V27" s="39"/>
    </row>
    <row r="28" spans="1:23">
      <c r="A28" s="37"/>
      <c r="B28" s="27" t="s">
        <v>42</v>
      </c>
      <c r="C28" s="28">
        <f t="shared" si="1"/>
        <v>18995</v>
      </c>
      <c r="D28" s="52">
        <f t="shared" si="2"/>
        <v>4.8626079655124749E-2</v>
      </c>
      <c r="E28" s="153">
        <v>18927</v>
      </c>
      <c r="F28" s="29">
        <v>4.9124673942665821E-2</v>
      </c>
      <c r="G28" s="172">
        <f>E28-'23년 1월'!E28</f>
        <v>-5</v>
      </c>
      <c r="H28" s="157">
        <v>9297</v>
      </c>
      <c r="I28" s="29">
        <v>2.4130189340358436E-2</v>
      </c>
      <c r="J28" s="157">
        <v>9630</v>
      </c>
      <c r="K28" s="29">
        <v>2.4994484602307382E-2</v>
      </c>
      <c r="L28" s="153">
        <f t="shared" si="3"/>
        <v>68</v>
      </c>
      <c r="M28" s="29">
        <f t="shared" si="4"/>
        <v>1.2712656571321743E-2</v>
      </c>
      <c r="N28" s="171">
        <f>'23년 2월'!L28-'23년 1월'!L28</f>
        <v>-5</v>
      </c>
      <c r="O28" s="152">
        <v>20</v>
      </c>
      <c r="P28" s="152">
        <v>48</v>
      </c>
      <c r="Q28" s="175">
        <v>6917</v>
      </c>
      <c r="R28" s="171">
        <f>Q28-'23년 1월'!Q28</f>
        <v>-3</v>
      </c>
      <c r="S28" s="163">
        <v>2.74</v>
      </c>
      <c r="T28" s="38"/>
      <c r="U28" s="39"/>
      <c r="V28" s="39"/>
    </row>
    <row r="29" spans="1:23">
      <c r="A29" s="37"/>
      <c r="B29" s="27" t="s">
        <v>43</v>
      </c>
      <c r="C29" s="28">
        <f t="shared" si="1"/>
        <v>11312</v>
      </c>
      <c r="D29" s="52">
        <f t="shared" si="2"/>
        <v>2.8958052806463339E-2</v>
      </c>
      <c r="E29" s="153">
        <v>11280</v>
      </c>
      <c r="F29" s="29">
        <v>2.9277028693045409E-2</v>
      </c>
      <c r="G29" s="172">
        <f>E29-'23년 1월'!E29</f>
        <v>0</v>
      </c>
      <c r="H29" s="157">
        <v>5583</v>
      </c>
      <c r="I29" s="29">
        <v>1.4490571914297208E-2</v>
      </c>
      <c r="J29" s="157">
        <v>5697</v>
      </c>
      <c r="K29" s="29">
        <v>1.47864567787482E-2</v>
      </c>
      <c r="L29" s="153">
        <f t="shared" si="3"/>
        <v>32</v>
      </c>
      <c r="M29" s="29">
        <f t="shared" si="4"/>
        <v>5.9824266217984668E-3</v>
      </c>
      <c r="N29" s="171">
        <f>'23년 2월'!L29-'23년 1월'!L29</f>
        <v>-1</v>
      </c>
      <c r="O29" s="152">
        <v>6</v>
      </c>
      <c r="P29" s="152">
        <v>26</v>
      </c>
      <c r="Q29" s="175">
        <v>4365</v>
      </c>
      <c r="R29" s="171">
        <f>Q29-'23년 1월'!Q29</f>
        <v>7</v>
      </c>
      <c r="S29" s="163">
        <v>2.58</v>
      </c>
      <c r="T29" s="38"/>
      <c r="U29" s="42"/>
      <c r="V29" s="42"/>
    </row>
    <row r="30" spans="1:23">
      <c r="A30" s="40"/>
      <c r="B30" s="41" t="s">
        <v>44</v>
      </c>
      <c r="C30" s="28">
        <f t="shared" si="1"/>
        <v>28629</v>
      </c>
      <c r="D30" s="52">
        <f t="shared" si="2"/>
        <v>7.3288551431775012E-2</v>
      </c>
      <c r="E30" s="153">
        <v>28553</v>
      </c>
      <c r="F30" s="29">
        <v>7.410877661990474E-2</v>
      </c>
      <c r="G30" s="172">
        <f>E30-'23년 1월'!E30</f>
        <v>43</v>
      </c>
      <c r="H30" s="157">
        <v>13708</v>
      </c>
      <c r="I30" s="29">
        <v>3.5578857209598087E-2</v>
      </c>
      <c r="J30" s="157">
        <v>14845</v>
      </c>
      <c r="K30" s="29">
        <v>3.8529919410306659E-2</v>
      </c>
      <c r="L30" s="153">
        <f>SUM(O30:P30)</f>
        <v>76</v>
      </c>
      <c r="M30" s="29">
        <f t="shared" si="4"/>
        <v>1.4208263226771359E-2</v>
      </c>
      <c r="N30" s="171">
        <f>'23년 2월'!L30-'23년 1월'!L30</f>
        <v>-3</v>
      </c>
      <c r="O30" s="152">
        <v>26</v>
      </c>
      <c r="P30" s="152">
        <v>50</v>
      </c>
      <c r="Q30" s="175">
        <v>10808</v>
      </c>
      <c r="R30" s="171">
        <f>Q30-'23년 1월'!Q30</f>
        <v>8</v>
      </c>
      <c r="S30" s="163">
        <v>2.64</v>
      </c>
      <c r="T30" s="32"/>
      <c r="U30" s="42"/>
      <c r="V30" s="42"/>
      <c r="W30">
        <f>L8/C8</f>
        <v>1.369312451041128E-2</v>
      </c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67F0-ADCB-4810-90EB-0F2323CBFEF2}">
  <sheetPr>
    <tabColor rgb="FFFFC000"/>
  </sheetPr>
  <dimension ref="A1:W32"/>
  <sheetViews>
    <sheetView topLeftCell="B1" zoomScale="115" zoomScaleNormal="115" workbookViewId="0">
      <selection activeCell="R10" sqref="R10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266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267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87" t="s">
        <v>21</v>
      </c>
      <c r="F7" s="17" t="s">
        <v>22</v>
      </c>
      <c r="G7" s="18" t="s">
        <v>20</v>
      </c>
      <c r="H7" s="188" t="s">
        <v>23</v>
      </c>
      <c r="I7" s="18" t="s">
        <v>24</v>
      </c>
      <c r="J7" s="188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389774</v>
      </c>
      <c r="D8" s="51">
        <f>SUM(D9:D30)</f>
        <v>0.99999999999999989</v>
      </c>
      <c r="E8" s="57">
        <v>384496</v>
      </c>
      <c r="F8" s="51">
        <f>SUM(F9:F30)</f>
        <v>0.99999999999999989</v>
      </c>
      <c r="G8" s="171">
        <f>E8-'22년 12월'!E8</f>
        <v>905</v>
      </c>
      <c r="H8" s="156">
        <v>191769</v>
      </c>
      <c r="I8" s="51">
        <f>SUM(I9:I30)</f>
        <v>0.49875421330781072</v>
      </c>
      <c r="J8" s="156">
        <v>192727</v>
      </c>
      <c r="K8" s="51">
        <f>SUM(K9:K30)</f>
        <v>0.50124578669218922</v>
      </c>
      <c r="L8" s="126">
        <v>5278</v>
      </c>
      <c r="M8" s="23">
        <f t="shared" ref="M8" si="0">SUM(M9:M30)</f>
        <v>1.0000000000000002</v>
      </c>
      <c r="N8" s="171">
        <f>'23년 1월'!L8-'22년 12월'!L8</f>
        <v>-58</v>
      </c>
      <c r="O8" s="189">
        <v>3171</v>
      </c>
      <c r="P8" s="189">
        <v>2107</v>
      </c>
      <c r="Q8" s="174">
        <v>159556</v>
      </c>
      <c r="R8" s="171">
        <f>Q8-'22년 12월'!Q8</f>
        <v>170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1">E9+L9</f>
        <v>43834</v>
      </c>
      <c r="D9" s="52">
        <f t="shared" ref="D9:D30" si="2">C9/$C$8</f>
        <v>0.11246004094680508</v>
      </c>
      <c r="E9" s="153">
        <v>42201</v>
      </c>
      <c r="F9" s="29">
        <v>0.10975666846989306</v>
      </c>
      <c r="G9" s="172">
        <f>E9-'22년 12월'!E9</f>
        <v>-108</v>
      </c>
      <c r="H9" s="157">
        <v>21977</v>
      </c>
      <c r="I9" s="29">
        <f>H9/$E$8</f>
        <v>5.7157941825142528E-2</v>
      </c>
      <c r="J9" s="157">
        <v>20224</v>
      </c>
      <c r="K9" s="29">
        <f>J9/$E$8</f>
        <v>5.2598726644750529E-2</v>
      </c>
      <c r="L9" s="153">
        <v>1633</v>
      </c>
      <c r="M9" s="29">
        <f>L9/$L$8</f>
        <v>0.30939749905267144</v>
      </c>
      <c r="N9" s="171">
        <f>'23년 1월'!L9-'22년 12월'!L9</f>
        <v>-24</v>
      </c>
      <c r="O9" s="152">
        <v>848</v>
      </c>
      <c r="P9" s="152">
        <v>785</v>
      </c>
      <c r="Q9" s="175">
        <v>20760</v>
      </c>
      <c r="R9" s="171">
        <f>Q9-'22년 12월'!Q9</f>
        <v>-76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1"/>
        <v>2686</v>
      </c>
      <c r="D10" s="52">
        <f t="shared" si="2"/>
        <v>6.8911728334881241E-3</v>
      </c>
      <c r="E10" s="153">
        <v>2623</v>
      </c>
      <c r="F10" s="29">
        <v>6.8219175231992012E-3</v>
      </c>
      <c r="G10" s="172">
        <f>E10-'22년 12월'!E10</f>
        <v>-27</v>
      </c>
      <c r="H10" s="157">
        <v>1497</v>
      </c>
      <c r="I10" s="29">
        <f t="shared" ref="I10:I30" si="3">H10/$E$8</f>
        <v>3.8934085140027463E-3</v>
      </c>
      <c r="J10" s="157">
        <v>1126</v>
      </c>
      <c r="K10" s="29">
        <f t="shared" ref="K10:K30" si="4">J10/$E$8</f>
        <v>2.9285090091964545E-3</v>
      </c>
      <c r="L10" s="153">
        <v>63</v>
      </c>
      <c r="M10" s="29">
        <f t="shared" ref="M10:M30" si="5">L10/$L$8</f>
        <v>1.1936339522546418E-2</v>
      </c>
      <c r="N10" s="171">
        <f>'23년 1월'!L10-'22년 12월'!L10</f>
        <v>4</v>
      </c>
      <c r="O10" s="152">
        <v>42</v>
      </c>
      <c r="P10" s="152">
        <v>21</v>
      </c>
      <c r="Q10" s="175">
        <v>1607</v>
      </c>
      <c r="R10" s="171">
        <f>Q10-'22년 12월'!Q10</f>
        <v>-19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1"/>
        <v>3124</v>
      </c>
      <c r="D11" s="52">
        <f t="shared" si="2"/>
        <v>8.0149009425975054E-3</v>
      </c>
      <c r="E11" s="153">
        <v>2951</v>
      </c>
      <c r="F11" s="29">
        <v>7.6749823145104241E-3</v>
      </c>
      <c r="G11" s="172">
        <f>E11-'22년 12월'!E11</f>
        <v>-15</v>
      </c>
      <c r="H11" s="157">
        <v>1551</v>
      </c>
      <c r="I11" s="29">
        <f t="shared" si="3"/>
        <v>4.0338521076942286E-3</v>
      </c>
      <c r="J11" s="157">
        <v>1400</v>
      </c>
      <c r="K11" s="29">
        <f t="shared" si="4"/>
        <v>3.6411302068161959E-3</v>
      </c>
      <c r="L11" s="153">
        <v>173</v>
      </c>
      <c r="M11" s="29">
        <f t="shared" si="5"/>
        <v>3.2777567260325879E-2</v>
      </c>
      <c r="N11" s="171">
        <f>'23년 1월'!L11-'22년 12월'!L11</f>
        <v>-5</v>
      </c>
      <c r="O11" s="152">
        <v>149</v>
      </c>
      <c r="P11" s="152">
        <v>24</v>
      </c>
      <c r="Q11" s="175">
        <v>1691</v>
      </c>
      <c r="R11" s="171">
        <f>Q11-'22년 12월'!Q11</f>
        <v>-9</v>
      </c>
      <c r="S11" s="163">
        <v>1.75</v>
      </c>
      <c r="T11" s="33"/>
      <c r="U11" s="26"/>
      <c r="V11" s="26"/>
    </row>
    <row r="12" spans="1:23">
      <c r="A12" s="1"/>
      <c r="B12" s="27" t="s">
        <v>4</v>
      </c>
      <c r="C12" s="28">
        <f t="shared" si="1"/>
        <v>6146</v>
      </c>
      <c r="D12" s="52">
        <f t="shared" si="2"/>
        <v>1.5768111777594195E-2</v>
      </c>
      <c r="E12" s="153">
        <v>5855</v>
      </c>
      <c r="F12" s="29">
        <v>1.5227726686363447E-2</v>
      </c>
      <c r="G12" s="172">
        <f>E12-'22년 12월'!E12</f>
        <v>-23</v>
      </c>
      <c r="H12" s="157">
        <v>3234</v>
      </c>
      <c r="I12" s="29">
        <f t="shared" si="3"/>
        <v>8.4110107777454115E-3</v>
      </c>
      <c r="J12" s="157">
        <v>2621</v>
      </c>
      <c r="K12" s="29">
        <f t="shared" si="4"/>
        <v>6.8167159086180351E-3</v>
      </c>
      <c r="L12" s="153">
        <v>291</v>
      </c>
      <c r="M12" s="29">
        <f t="shared" si="5"/>
        <v>5.5134520651762033E-2</v>
      </c>
      <c r="N12" s="171">
        <f>'23년 1월'!L12-'22년 12월'!L12</f>
        <v>12</v>
      </c>
      <c r="O12" s="152">
        <v>234</v>
      </c>
      <c r="P12" s="152">
        <v>57</v>
      </c>
      <c r="Q12" s="175">
        <v>3261</v>
      </c>
      <c r="R12" s="171">
        <f>Q12-'22년 12월'!Q12</f>
        <v>-1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1"/>
        <v>8920</v>
      </c>
      <c r="D13" s="52">
        <f t="shared" si="2"/>
        <v>2.2885056468620279E-2</v>
      </c>
      <c r="E13" s="153">
        <v>8614</v>
      </c>
      <c r="F13" s="29">
        <v>2.2403354001081937E-2</v>
      </c>
      <c r="G13" s="172">
        <f>E13-'22년 12월'!E13</f>
        <v>-68</v>
      </c>
      <c r="H13" s="157">
        <v>4607</v>
      </c>
      <c r="I13" s="29">
        <f t="shared" si="3"/>
        <v>1.1981919187715868E-2</v>
      </c>
      <c r="J13" s="157">
        <v>4007</v>
      </c>
      <c r="K13" s="29">
        <f t="shared" si="4"/>
        <v>1.0421434813366069E-2</v>
      </c>
      <c r="L13" s="153">
        <v>306</v>
      </c>
      <c r="M13" s="29">
        <f t="shared" si="5"/>
        <v>5.7976506252368325E-2</v>
      </c>
      <c r="N13" s="171">
        <f>'23년 1월'!L13-'22년 12월'!L13</f>
        <v>-2</v>
      </c>
      <c r="O13" s="152">
        <v>199</v>
      </c>
      <c r="P13" s="152">
        <v>107</v>
      </c>
      <c r="Q13" s="175">
        <v>4791</v>
      </c>
      <c r="R13" s="171">
        <f>Q13-'22년 12월'!Q13</f>
        <v>-31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1"/>
        <v>7353</v>
      </c>
      <c r="D14" s="52">
        <f t="shared" si="2"/>
        <v>1.8864778050870504E-2</v>
      </c>
      <c r="E14" s="153">
        <v>6893</v>
      </c>
      <c r="F14" s="29">
        <v>1.7927364653988597E-2</v>
      </c>
      <c r="G14" s="172">
        <f>E14-'22년 12월'!E14</f>
        <v>3</v>
      </c>
      <c r="H14" s="157">
        <v>4038</v>
      </c>
      <c r="I14" s="29">
        <f t="shared" si="3"/>
        <v>1.0502059839374142E-2</v>
      </c>
      <c r="J14" s="157">
        <v>2855</v>
      </c>
      <c r="K14" s="29">
        <f t="shared" si="4"/>
        <v>7.4253048146144564E-3</v>
      </c>
      <c r="L14" s="153">
        <v>460</v>
      </c>
      <c r="M14" s="29">
        <f t="shared" si="5"/>
        <v>8.7154225085259565E-2</v>
      </c>
      <c r="N14" s="171">
        <f>'23년 1월'!L14-'22년 12월'!L14</f>
        <v>-9</v>
      </c>
      <c r="O14" s="152">
        <v>335</v>
      </c>
      <c r="P14" s="152">
        <v>125</v>
      </c>
      <c r="Q14" s="175">
        <v>4253</v>
      </c>
      <c r="R14" s="171">
        <f>Q14-'22년 12월'!Q14</f>
        <v>8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1"/>
        <v>7434</v>
      </c>
      <c r="D15" s="52">
        <f t="shared" si="2"/>
        <v>1.9072590783377034E-2</v>
      </c>
      <c r="E15" s="153">
        <v>7191</v>
      </c>
      <c r="F15" s="29">
        <v>1.8702405226582331E-2</v>
      </c>
      <c r="G15" s="172">
        <f>E15-'22년 12월'!E15</f>
        <v>-24</v>
      </c>
      <c r="H15" s="157">
        <v>3944</v>
      </c>
      <c r="I15" s="29">
        <f t="shared" si="3"/>
        <v>1.0257583954059341E-2</v>
      </c>
      <c r="J15" s="157">
        <v>3247</v>
      </c>
      <c r="K15" s="29">
        <f t="shared" si="4"/>
        <v>8.4448212725229919E-3</v>
      </c>
      <c r="L15" s="153">
        <v>243</v>
      </c>
      <c r="M15" s="29">
        <f t="shared" si="5"/>
        <v>4.6040166729821905E-2</v>
      </c>
      <c r="N15" s="171">
        <f>'23년 1월'!L15-'22년 12월'!L15</f>
        <v>2</v>
      </c>
      <c r="O15" s="152">
        <v>177</v>
      </c>
      <c r="P15" s="152">
        <v>66</v>
      </c>
      <c r="Q15" s="175">
        <v>3909</v>
      </c>
      <c r="R15" s="171">
        <f>Q15-'22년 12월'!Q15</f>
        <v>-15</v>
      </c>
      <c r="S15" s="163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1"/>
        <v>5948</v>
      </c>
      <c r="D16" s="52">
        <f t="shared" si="2"/>
        <v>1.526012509813379E-2</v>
      </c>
      <c r="E16" s="153">
        <v>5483</v>
      </c>
      <c r="F16" s="29">
        <v>1.4260226374266572E-2</v>
      </c>
      <c r="G16" s="172">
        <f>E16-'22년 12월'!E16</f>
        <v>0</v>
      </c>
      <c r="H16" s="157">
        <v>2920</v>
      </c>
      <c r="I16" s="29">
        <f t="shared" si="3"/>
        <v>7.5943572885023508E-3</v>
      </c>
      <c r="J16" s="157">
        <v>2563</v>
      </c>
      <c r="K16" s="29">
        <f t="shared" si="4"/>
        <v>6.6658690857642209E-3</v>
      </c>
      <c r="L16" s="153">
        <v>465</v>
      </c>
      <c r="M16" s="29">
        <f t="shared" si="5"/>
        <v>8.8101553618795E-2</v>
      </c>
      <c r="N16" s="171">
        <f>'23년 1월'!L16-'22년 12월'!L16</f>
        <v>17</v>
      </c>
      <c r="O16" s="152">
        <v>389</v>
      </c>
      <c r="P16" s="152">
        <v>76</v>
      </c>
      <c r="Q16" s="175">
        <v>3066</v>
      </c>
      <c r="R16" s="171">
        <f>Q16-'22년 12월'!Q16</f>
        <v>0</v>
      </c>
      <c r="S16" s="163">
        <v>1.79</v>
      </c>
      <c r="T16" s="33"/>
      <c r="U16" s="26"/>
      <c r="V16" s="26"/>
    </row>
    <row r="17" spans="1:23">
      <c r="A17" s="1"/>
      <c r="B17" s="27" t="s">
        <v>9</v>
      </c>
      <c r="C17" s="28">
        <f t="shared" si="1"/>
        <v>3415</v>
      </c>
      <c r="D17" s="52">
        <f t="shared" si="2"/>
        <v>8.7614874260468888E-3</v>
      </c>
      <c r="E17" s="153">
        <v>3254</v>
      </c>
      <c r="F17" s="29">
        <v>8.4630269235570713E-3</v>
      </c>
      <c r="G17" s="172">
        <f>E17-'22년 12월'!E17</f>
        <v>-16</v>
      </c>
      <c r="H17" s="157">
        <v>1747</v>
      </c>
      <c r="I17" s="29">
        <f t="shared" si="3"/>
        <v>4.5436103366484955E-3</v>
      </c>
      <c r="J17" s="157">
        <v>1507</v>
      </c>
      <c r="K17" s="29">
        <f t="shared" si="4"/>
        <v>3.9194165869085766E-3</v>
      </c>
      <c r="L17" s="153">
        <v>161</v>
      </c>
      <c r="M17" s="29">
        <f t="shared" si="5"/>
        <v>3.0503978779840849E-2</v>
      </c>
      <c r="N17" s="171">
        <f>'23년 1월'!L17-'22년 12월'!L17</f>
        <v>9</v>
      </c>
      <c r="O17" s="152">
        <v>122</v>
      </c>
      <c r="P17" s="152">
        <v>39</v>
      </c>
      <c r="Q17" s="175">
        <v>1922</v>
      </c>
      <c r="R17" s="171">
        <f>Q17-'22년 12월'!Q17</f>
        <v>-7</v>
      </c>
      <c r="S17" s="163">
        <v>1.69</v>
      </c>
      <c r="T17" s="33"/>
      <c r="U17" s="26"/>
      <c r="V17" s="26"/>
    </row>
    <row r="18" spans="1:23">
      <c r="A18" s="1"/>
      <c r="B18" s="27" t="s">
        <v>10</v>
      </c>
      <c r="C18" s="28">
        <f t="shared" si="1"/>
        <v>2433</v>
      </c>
      <c r="D18" s="52">
        <f t="shared" si="2"/>
        <v>6.2420787430664953E-3</v>
      </c>
      <c r="E18" s="153">
        <v>2213</v>
      </c>
      <c r="F18" s="29">
        <v>5.755586534060172E-3</v>
      </c>
      <c r="G18" s="172">
        <f>E18-'22년 12월'!E18</f>
        <v>-3</v>
      </c>
      <c r="H18" s="157">
        <v>1181</v>
      </c>
      <c r="I18" s="29">
        <f t="shared" si="3"/>
        <v>3.0715534101785195E-3</v>
      </c>
      <c r="J18" s="157">
        <v>1032</v>
      </c>
      <c r="K18" s="29">
        <f t="shared" si="4"/>
        <v>2.6840331238816529E-3</v>
      </c>
      <c r="L18" s="153">
        <v>220</v>
      </c>
      <c r="M18" s="29">
        <f t="shared" si="5"/>
        <v>4.1682455475558926E-2</v>
      </c>
      <c r="N18" s="171">
        <f>'23년 1월'!L18-'22년 12월'!L18</f>
        <v>1</v>
      </c>
      <c r="O18" s="152">
        <v>187</v>
      </c>
      <c r="P18" s="152">
        <v>33</v>
      </c>
      <c r="Q18" s="175">
        <v>1149</v>
      </c>
      <c r="R18" s="171">
        <f>Q18-'22년 12월'!Q18</f>
        <v>1</v>
      </c>
      <c r="S18" s="163">
        <v>1.93</v>
      </c>
      <c r="T18" s="33"/>
      <c r="U18" s="26"/>
      <c r="V18" s="26"/>
    </row>
    <row r="19" spans="1:23">
      <c r="A19" s="1"/>
      <c r="B19" s="27" t="s">
        <v>32</v>
      </c>
      <c r="C19" s="28">
        <f t="shared" si="1"/>
        <v>18446</v>
      </c>
      <c r="D19" s="52">
        <f t="shared" si="2"/>
        <v>4.732486004710422E-2</v>
      </c>
      <c r="E19" s="153">
        <v>18386</v>
      </c>
      <c r="F19" s="29">
        <v>4.7818442844658984E-2</v>
      </c>
      <c r="G19" s="172">
        <f>E19-'22년 12월'!E19</f>
        <v>27</v>
      </c>
      <c r="H19" s="157">
        <v>9050</v>
      </c>
      <c r="I19" s="29">
        <f t="shared" si="3"/>
        <v>2.3537305979776123E-2</v>
      </c>
      <c r="J19" s="157">
        <v>9336</v>
      </c>
      <c r="K19" s="29">
        <f t="shared" si="4"/>
        <v>2.4281136864882858E-2</v>
      </c>
      <c r="L19" s="153">
        <v>60</v>
      </c>
      <c r="M19" s="29">
        <f t="shared" si="5"/>
        <v>1.1367942402425162E-2</v>
      </c>
      <c r="N19" s="171">
        <f>'23년 1월'!L19-'22년 12월'!L19</f>
        <v>-2</v>
      </c>
      <c r="O19" s="152">
        <v>26</v>
      </c>
      <c r="P19" s="152">
        <v>34</v>
      </c>
      <c r="Q19" s="175">
        <v>6387</v>
      </c>
      <c r="R19" s="171">
        <f>Q19-'22년 12월'!Q19</f>
        <v>6</v>
      </c>
      <c r="S19" s="163">
        <v>2.88</v>
      </c>
      <c r="T19" s="34"/>
      <c r="U19" s="26"/>
      <c r="V19" s="26"/>
    </row>
    <row r="20" spans="1:23">
      <c r="A20" s="1"/>
      <c r="B20" s="27" t="s">
        <v>33</v>
      </c>
      <c r="C20" s="28">
        <f t="shared" si="1"/>
        <v>39967</v>
      </c>
      <c r="D20" s="52">
        <f t="shared" si="2"/>
        <v>0.10253890716158595</v>
      </c>
      <c r="E20" s="153">
        <v>39750</v>
      </c>
      <c r="F20" s="29">
        <v>0.10338208980067413</v>
      </c>
      <c r="G20" s="172">
        <f>E20-'22년 12월'!E20</f>
        <v>46</v>
      </c>
      <c r="H20" s="157">
        <v>19347</v>
      </c>
      <c r="I20" s="29">
        <f t="shared" si="3"/>
        <v>5.0317818650909243E-2</v>
      </c>
      <c r="J20" s="157">
        <v>20403</v>
      </c>
      <c r="K20" s="29">
        <f t="shared" si="4"/>
        <v>5.3064271149764884E-2</v>
      </c>
      <c r="L20" s="153">
        <v>217</v>
      </c>
      <c r="M20" s="29">
        <f>L20/$L$8</f>
        <v>4.1114058355437667E-2</v>
      </c>
      <c r="N20" s="171">
        <f>'23년 1월'!L20-'22년 12월'!L20</f>
        <v>-10</v>
      </c>
      <c r="O20" s="152">
        <v>86</v>
      </c>
      <c r="P20" s="152">
        <v>131</v>
      </c>
      <c r="Q20" s="175">
        <v>15792</v>
      </c>
      <c r="R20" s="171">
        <f>Q20-'22년 12월'!Q20</f>
        <v>-10</v>
      </c>
      <c r="S20" s="163">
        <v>2.52</v>
      </c>
      <c r="T20" s="34"/>
      <c r="U20" s="26"/>
      <c r="V20" s="26"/>
    </row>
    <row r="21" spans="1:23">
      <c r="A21" s="1"/>
      <c r="B21" s="90" t="s">
        <v>34</v>
      </c>
      <c r="C21" s="28">
        <f t="shared" si="1"/>
        <v>36567</v>
      </c>
      <c r="D21" s="52">
        <f t="shared" si="2"/>
        <v>9.3815903574892112E-2</v>
      </c>
      <c r="E21" s="154">
        <v>36386</v>
      </c>
      <c r="F21" s="29">
        <v>9.4632974075152934E-2</v>
      </c>
      <c r="G21" s="172">
        <f>E21-'22년 12월'!E21</f>
        <v>476</v>
      </c>
      <c r="H21" s="158">
        <v>17567</v>
      </c>
      <c r="I21" s="29">
        <f t="shared" si="3"/>
        <v>4.5688381673671508E-2</v>
      </c>
      <c r="J21" s="158">
        <v>18819</v>
      </c>
      <c r="K21" s="29">
        <f t="shared" si="4"/>
        <v>4.894459240148142E-2</v>
      </c>
      <c r="L21" s="153">
        <v>181</v>
      </c>
      <c r="M21" s="94">
        <f t="shared" si="5"/>
        <v>3.4293292913982566E-2</v>
      </c>
      <c r="N21" s="171">
        <f>'23년 1월'!L21-'22년 12월'!L21</f>
        <v>-4</v>
      </c>
      <c r="O21" s="152">
        <v>72</v>
      </c>
      <c r="P21" s="152">
        <v>109</v>
      </c>
      <c r="Q21" s="176">
        <v>15462</v>
      </c>
      <c r="R21" s="171">
        <f>Q21-'22년 12월'!Q21</f>
        <v>140</v>
      </c>
      <c r="S21" s="164">
        <v>2.35</v>
      </c>
      <c r="T21" s="103"/>
      <c r="U21" s="26"/>
      <c r="V21" s="26"/>
    </row>
    <row r="22" spans="1:23">
      <c r="A22" s="1"/>
      <c r="B22" s="27" t="s">
        <v>80</v>
      </c>
      <c r="C22" s="28">
        <f t="shared" si="1"/>
        <v>8830</v>
      </c>
      <c r="D22" s="52">
        <f t="shared" si="2"/>
        <v>2.2654153432501913E-2</v>
      </c>
      <c r="E22" s="153">
        <v>8806</v>
      </c>
      <c r="F22" s="29">
        <v>2.2902709000873871E-2</v>
      </c>
      <c r="G22" s="172">
        <f>E22-'22년 12월'!E22</f>
        <v>47</v>
      </c>
      <c r="H22" s="157">
        <v>4285</v>
      </c>
      <c r="I22" s="29">
        <f t="shared" si="3"/>
        <v>1.1144459240148142E-2</v>
      </c>
      <c r="J22" s="157">
        <v>4521</v>
      </c>
      <c r="K22" s="29">
        <f t="shared" si="4"/>
        <v>1.1758249760725729E-2</v>
      </c>
      <c r="L22" s="153">
        <v>24</v>
      </c>
      <c r="M22" s="29">
        <f t="shared" si="5"/>
        <v>4.5471769609700648E-3</v>
      </c>
      <c r="N22" s="171">
        <f>'23년 1월'!L22-'22년 12월'!L22</f>
        <v>3</v>
      </c>
      <c r="O22" s="152">
        <v>4</v>
      </c>
      <c r="P22" s="152">
        <v>20</v>
      </c>
      <c r="Q22" s="175">
        <v>3121</v>
      </c>
      <c r="R22" s="171">
        <f>Q22-'22년 12월'!Q22</f>
        <v>2</v>
      </c>
      <c r="S22" s="165">
        <v>2.82</v>
      </c>
      <c r="T22" s="34"/>
      <c r="U22" s="26"/>
      <c r="V22" s="26"/>
    </row>
    <row r="23" spans="1:23">
      <c r="A23" s="1"/>
      <c r="B23" s="50" t="s">
        <v>35</v>
      </c>
      <c r="C23" s="28">
        <f t="shared" si="1"/>
        <v>23580</v>
      </c>
      <c r="D23" s="52">
        <f t="shared" si="2"/>
        <v>6.04965954630119E-2</v>
      </c>
      <c r="E23" s="155">
        <v>23515</v>
      </c>
      <c r="F23" s="29">
        <v>6.1157983438059171E-2</v>
      </c>
      <c r="G23" s="172">
        <f>E23-'22년 12월'!E23</f>
        <v>17</v>
      </c>
      <c r="H23" s="159">
        <v>11620</v>
      </c>
      <c r="I23" s="29">
        <f t="shared" si="3"/>
        <v>3.0221380716574424E-2</v>
      </c>
      <c r="J23" s="159">
        <v>11895</v>
      </c>
      <c r="K23" s="29">
        <f t="shared" si="4"/>
        <v>3.0936602721484747E-2</v>
      </c>
      <c r="L23" s="153">
        <v>65</v>
      </c>
      <c r="M23" s="21">
        <f t="shared" si="5"/>
        <v>1.2315270935960592E-2</v>
      </c>
      <c r="N23" s="171">
        <f>'23년 1월'!L23-'22년 12월'!L23</f>
        <v>1</v>
      </c>
      <c r="O23" s="152">
        <v>25</v>
      </c>
      <c r="P23" s="152">
        <v>40</v>
      </c>
      <c r="Q23" s="177">
        <v>7899</v>
      </c>
      <c r="R23" s="171">
        <f>Q23-'22년 12월'!Q23</f>
        <v>3</v>
      </c>
      <c r="S23" s="163">
        <v>2.98</v>
      </c>
      <c r="T23" s="111"/>
      <c r="U23" s="26"/>
      <c r="V23" s="26"/>
    </row>
    <row r="24" spans="1:23">
      <c r="A24" s="35"/>
      <c r="B24" s="27" t="s">
        <v>36</v>
      </c>
      <c r="C24" s="28">
        <f t="shared" si="1"/>
        <v>28664</v>
      </c>
      <c r="D24" s="52">
        <f t="shared" si="2"/>
        <v>7.3540051414409377E-2</v>
      </c>
      <c r="E24" s="153">
        <v>28550</v>
      </c>
      <c r="F24" s="29">
        <v>7.4253048146144557E-2</v>
      </c>
      <c r="G24" s="172">
        <f>E24-'22년 12월'!E24</f>
        <v>-43</v>
      </c>
      <c r="H24" s="157">
        <v>13860</v>
      </c>
      <c r="I24" s="29">
        <f t="shared" si="3"/>
        <v>3.6047189047480339E-2</v>
      </c>
      <c r="J24" s="157">
        <v>14690</v>
      </c>
      <c r="K24" s="29">
        <f t="shared" si="4"/>
        <v>3.8205859098664224E-2</v>
      </c>
      <c r="L24" s="153">
        <v>114</v>
      </c>
      <c r="M24" s="29">
        <f t="shared" si="5"/>
        <v>2.1599090564607806E-2</v>
      </c>
      <c r="N24" s="171">
        <f>'23년 1월'!L24-'22년 12월'!L24</f>
        <v>7</v>
      </c>
      <c r="O24" s="152">
        <v>30</v>
      </c>
      <c r="P24" s="152">
        <v>84</v>
      </c>
      <c r="Q24" s="175">
        <v>10791</v>
      </c>
      <c r="R24" s="171">
        <f>Q24-'22년 12월'!Q24</f>
        <v>-28</v>
      </c>
      <c r="S24" s="163">
        <v>2.65</v>
      </c>
      <c r="T24" s="32"/>
      <c r="U24" s="36"/>
      <c r="V24" s="36"/>
    </row>
    <row r="25" spans="1:23">
      <c r="A25" s="37"/>
      <c r="B25" s="27" t="s">
        <v>37</v>
      </c>
      <c r="C25" s="28">
        <f t="shared" si="1"/>
        <v>35184</v>
      </c>
      <c r="D25" s="52">
        <f t="shared" si="2"/>
        <v>9.0267693586539896E-2</v>
      </c>
      <c r="E25" s="153">
        <v>35065</v>
      </c>
      <c r="F25" s="29">
        <v>9.1197307644292791E-2</v>
      </c>
      <c r="G25" s="172">
        <f>E25-'22년 12월'!E25</f>
        <v>-43</v>
      </c>
      <c r="H25" s="157">
        <v>17192</v>
      </c>
      <c r="I25" s="29">
        <f t="shared" si="3"/>
        <v>4.4713078939702881E-2</v>
      </c>
      <c r="J25" s="157">
        <v>17873</v>
      </c>
      <c r="K25" s="29">
        <f t="shared" si="4"/>
        <v>4.6484228704589903E-2</v>
      </c>
      <c r="L25" s="153">
        <v>119</v>
      </c>
      <c r="M25" s="21">
        <f t="shared" si="5"/>
        <v>2.2546419098143235E-2</v>
      </c>
      <c r="N25" s="171">
        <f>'23년 1월'!L25-'22년 12월'!L25</f>
        <v>-1</v>
      </c>
      <c r="O25" s="152">
        <v>38</v>
      </c>
      <c r="P25" s="152">
        <v>81</v>
      </c>
      <c r="Q25" s="175">
        <v>12296</v>
      </c>
      <c r="R25" s="171">
        <f>Q25-'22년 12월'!Q25</f>
        <v>-20</v>
      </c>
      <c r="S25" s="163">
        <v>2.85</v>
      </c>
      <c r="T25" s="38"/>
      <c r="U25" s="39"/>
      <c r="V25" s="39"/>
    </row>
    <row r="26" spans="1:23">
      <c r="A26" s="37"/>
      <c r="B26" s="27" t="s">
        <v>38</v>
      </c>
      <c r="C26" s="28">
        <f t="shared" si="1"/>
        <v>21618</v>
      </c>
      <c r="D26" s="52">
        <f t="shared" si="2"/>
        <v>5.5462909275631522E-2</v>
      </c>
      <c r="E26" s="153">
        <v>21526</v>
      </c>
      <c r="F26" s="29">
        <v>5.5984977737089596E-2</v>
      </c>
      <c r="G26" s="172">
        <f>E26-'22년 12월'!E26</f>
        <v>80</v>
      </c>
      <c r="H26" s="157">
        <v>10462</v>
      </c>
      <c r="I26" s="29">
        <f t="shared" si="3"/>
        <v>2.7209645874079313E-2</v>
      </c>
      <c r="J26" s="157">
        <v>11064</v>
      </c>
      <c r="K26" s="29">
        <f t="shared" si="4"/>
        <v>2.8775331863010279E-2</v>
      </c>
      <c r="L26" s="153">
        <v>92</v>
      </c>
      <c r="M26" s="29">
        <f t="shared" si="5"/>
        <v>1.7430845017051912E-2</v>
      </c>
      <c r="N26" s="171">
        <f>'23년 1월'!L26-'22년 12월'!L26</f>
        <v>-12</v>
      </c>
      <c r="O26" s="152">
        <v>33</v>
      </c>
      <c r="P26" s="152">
        <v>59</v>
      </c>
      <c r="Q26" s="175">
        <v>8233</v>
      </c>
      <c r="R26" s="171">
        <f>Q26-'22년 12월'!Q26</f>
        <v>3</v>
      </c>
      <c r="S26" s="163">
        <v>2.61</v>
      </c>
      <c r="T26" s="38"/>
      <c r="U26" s="39"/>
      <c r="V26" s="39"/>
    </row>
    <row r="27" spans="1:23">
      <c r="A27" s="37"/>
      <c r="B27" s="27" t="s">
        <v>82</v>
      </c>
      <c r="C27" s="28">
        <f t="shared" si="1"/>
        <v>26718</v>
      </c>
      <c r="D27" s="52">
        <f t="shared" si="2"/>
        <v>6.8547414655672267E-2</v>
      </c>
      <c r="E27" s="153">
        <v>26512</v>
      </c>
      <c r="F27" s="29">
        <v>6.8952602887936421E-2</v>
      </c>
      <c r="G27" s="172">
        <f>E27-'22년 12월'!E27</f>
        <v>548</v>
      </c>
      <c r="H27" s="157">
        <v>13094</v>
      </c>
      <c r="I27" s="29">
        <f t="shared" si="3"/>
        <v>3.4054970662893765E-2</v>
      </c>
      <c r="J27" s="157">
        <v>13418</v>
      </c>
      <c r="K27" s="29">
        <f t="shared" si="4"/>
        <v>3.4897632225042656E-2</v>
      </c>
      <c r="L27" s="153">
        <v>206</v>
      </c>
      <c r="M27" s="21">
        <f t="shared" si="5"/>
        <v>3.9029935581659722E-2</v>
      </c>
      <c r="N27" s="171">
        <f>'23년 1월'!L27-'22년 12월'!L27</f>
        <v>-20</v>
      </c>
      <c r="O27" s="152">
        <v>120</v>
      </c>
      <c r="P27" s="152">
        <v>86</v>
      </c>
      <c r="Q27" s="175">
        <v>11088</v>
      </c>
      <c r="R27" s="171">
        <f>Q27-'22년 12월'!Q27</f>
        <v>233</v>
      </c>
      <c r="S27" s="163">
        <v>2.39</v>
      </c>
      <c r="T27" s="38"/>
      <c r="U27" s="39"/>
      <c r="V27" s="39"/>
    </row>
    <row r="28" spans="1:23">
      <c r="A28" s="37"/>
      <c r="B28" s="27" t="s">
        <v>42</v>
      </c>
      <c r="C28" s="28">
        <f t="shared" si="1"/>
        <v>19005</v>
      </c>
      <c r="D28" s="52">
        <f t="shared" si="2"/>
        <v>4.8759024460328294E-2</v>
      </c>
      <c r="E28" s="153">
        <v>18932</v>
      </c>
      <c r="F28" s="29">
        <v>4.9238483625317297E-2</v>
      </c>
      <c r="G28" s="172">
        <f>E28-'22년 12월'!E28</f>
        <v>-35</v>
      </c>
      <c r="H28" s="157">
        <v>9307</v>
      </c>
      <c r="I28" s="29">
        <f t="shared" si="3"/>
        <v>2.4205713453455954E-2</v>
      </c>
      <c r="J28" s="157">
        <v>9625</v>
      </c>
      <c r="K28" s="29">
        <f t="shared" si="4"/>
        <v>2.5032770171861347E-2</v>
      </c>
      <c r="L28" s="153">
        <v>73</v>
      </c>
      <c r="M28" s="29">
        <f t="shared" si="5"/>
        <v>1.3830996589617279E-2</v>
      </c>
      <c r="N28" s="171">
        <f>'23년 1월'!L28-'22년 12월'!L28</f>
        <v>-26</v>
      </c>
      <c r="O28" s="152">
        <v>23</v>
      </c>
      <c r="P28" s="152">
        <v>50</v>
      </c>
      <c r="Q28" s="175">
        <v>6920</v>
      </c>
      <c r="R28" s="171">
        <f>Q28-'22년 12월'!Q28</f>
        <v>-13</v>
      </c>
      <c r="S28" s="163">
        <v>2.74</v>
      </c>
      <c r="T28" s="38"/>
      <c r="U28" s="39"/>
      <c r="V28" s="39"/>
    </row>
    <row r="29" spans="1:23">
      <c r="A29" s="37"/>
      <c r="B29" s="27" t="s">
        <v>43</v>
      </c>
      <c r="C29" s="28">
        <f t="shared" si="1"/>
        <v>11313</v>
      </c>
      <c r="D29" s="52">
        <f t="shared" si="2"/>
        <v>2.9024511640078611E-2</v>
      </c>
      <c r="E29" s="153">
        <v>11280</v>
      </c>
      <c r="F29" s="29">
        <v>2.9337106237776207E-2</v>
      </c>
      <c r="G29" s="172">
        <f>E29-'22년 12월'!E29</f>
        <v>28</v>
      </c>
      <c r="H29" s="157">
        <v>5594</v>
      </c>
      <c r="I29" s="29">
        <f t="shared" si="3"/>
        <v>1.4548915983521284E-2</v>
      </c>
      <c r="J29" s="157">
        <v>5686</v>
      </c>
      <c r="K29" s="29">
        <f t="shared" si="4"/>
        <v>1.4788190254254921E-2</v>
      </c>
      <c r="L29" s="153">
        <v>33</v>
      </c>
      <c r="M29" s="29">
        <f t="shared" si="5"/>
        <v>6.2523683213338383E-3</v>
      </c>
      <c r="N29" s="171">
        <f>'23년 1월'!L29-'22년 12월'!L29</f>
        <v>1</v>
      </c>
      <c r="O29" s="152">
        <v>6</v>
      </c>
      <c r="P29" s="152">
        <v>27</v>
      </c>
      <c r="Q29" s="175">
        <v>4358</v>
      </c>
      <c r="R29" s="171">
        <f>Q29-'22년 12월'!Q29</f>
        <v>5</v>
      </c>
      <c r="S29" s="163">
        <v>2.59</v>
      </c>
      <c r="T29" s="38"/>
      <c r="U29" s="42"/>
      <c r="V29" s="42"/>
    </row>
    <row r="30" spans="1:23">
      <c r="A30" s="40"/>
      <c r="B30" s="41" t="s">
        <v>44</v>
      </c>
      <c r="C30" s="28">
        <f t="shared" si="1"/>
        <v>28589</v>
      </c>
      <c r="D30" s="52">
        <f t="shared" si="2"/>
        <v>7.3347632217644065E-2</v>
      </c>
      <c r="E30" s="153">
        <v>28510</v>
      </c>
      <c r="F30" s="29">
        <v>7.4149015854521244E-2</v>
      </c>
      <c r="G30" s="172">
        <f>E30-'22년 12월'!E30</f>
        <v>38</v>
      </c>
      <c r="H30" s="157">
        <v>13695</v>
      </c>
      <c r="I30" s="29">
        <f t="shared" si="3"/>
        <v>3.5618055844534147E-2</v>
      </c>
      <c r="J30" s="157">
        <v>14815</v>
      </c>
      <c r="K30" s="29">
        <f t="shared" si="4"/>
        <v>3.8530960009987097E-2</v>
      </c>
      <c r="L30" s="153">
        <v>79</v>
      </c>
      <c r="M30" s="29">
        <f t="shared" si="5"/>
        <v>1.4967790829859795E-2</v>
      </c>
      <c r="N30" s="171">
        <f>'23년 1월'!L30-'22년 12월'!L30</f>
        <v>0</v>
      </c>
      <c r="O30" s="152">
        <v>26</v>
      </c>
      <c r="P30" s="152">
        <v>53</v>
      </c>
      <c r="Q30" s="175">
        <v>10800</v>
      </c>
      <c r="R30" s="171">
        <f>Q30-'22년 12월'!Q30</f>
        <v>-2</v>
      </c>
      <c r="S30" s="163">
        <v>2.64</v>
      </c>
      <c r="T30" s="32"/>
      <c r="U30" s="42"/>
      <c r="V30" s="42"/>
      <c r="W30">
        <f>L8/C8</f>
        <v>1.3541180273697065E-2</v>
      </c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3858-DDDC-45B9-9CE3-4F3D9409F3FC}">
  <sheetPr>
    <tabColor rgb="FFFFC000"/>
  </sheetPr>
  <dimension ref="A1:W32"/>
  <sheetViews>
    <sheetView topLeftCell="A3" zoomScale="130" zoomScaleNormal="130" workbookViewId="0">
      <selection activeCell="R11" sqref="R11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264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265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85" t="s">
        <v>21</v>
      </c>
      <c r="F7" s="17" t="s">
        <v>22</v>
      </c>
      <c r="G7" s="18" t="s">
        <v>20</v>
      </c>
      <c r="H7" s="186" t="s">
        <v>23</v>
      </c>
      <c r="I7" s="18" t="s">
        <v>24</v>
      </c>
      <c r="J7" s="186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388927</v>
      </c>
      <c r="D8" s="51">
        <f>SUM(D9:D30)</f>
        <v>1</v>
      </c>
      <c r="E8" s="57">
        <v>383591</v>
      </c>
      <c r="F8" s="21">
        <v>1</v>
      </c>
      <c r="G8" s="172">
        <f>E8-'22년 11월'!E8</f>
        <v>821</v>
      </c>
      <c r="H8" s="156">
        <v>191389</v>
      </c>
      <c r="I8" s="21">
        <v>0.49894027753518727</v>
      </c>
      <c r="J8" s="156">
        <v>192202</v>
      </c>
      <c r="K8" s="21">
        <v>0.50105972246481278</v>
      </c>
      <c r="L8" s="58">
        <v>5336</v>
      </c>
      <c r="M8" s="23">
        <f t="shared" ref="M8" si="0">SUM(M9:M30)</f>
        <v>1.0000000000000002</v>
      </c>
      <c r="N8" s="171">
        <f>'22년 12월'!L8-'22년 11월'!L8</f>
        <v>33</v>
      </c>
      <c r="O8" s="59">
        <f>SUM(O9:O30)</f>
        <v>3181</v>
      </c>
      <c r="P8" s="59">
        <f>SUM(P9:P30)</f>
        <v>2155</v>
      </c>
      <c r="Q8" s="174">
        <v>159386</v>
      </c>
      <c r="R8" s="171">
        <f>Q8-'22년 11월'!Q8</f>
        <v>236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1">E9+L9</f>
        <v>43966</v>
      </c>
      <c r="D9" s="52">
        <f t="shared" ref="D9:D30" si="2">C9/$C$8</f>
        <v>0.1130443502251065</v>
      </c>
      <c r="E9" s="153">
        <v>42309</v>
      </c>
      <c r="F9" s="29">
        <v>0.11029716547051417</v>
      </c>
      <c r="G9" s="172">
        <f>E9-'22년 11월'!E9</f>
        <v>-99</v>
      </c>
      <c r="H9" s="157">
        <v>22058</v>
      </c>
      <c r="I9" s="29">
        <v>5.7503956036507632E-2</v>
      </c>
      <c r="J9" s="157">
        <v>20251</v>
      </c>
      <c r="K9" s="21">
        <v>5.2793209434006533E-2</v>
      </c>
      <c r="L9" s="153">
        <v>1657</v>
      </c>
      <c r="M9" s="29">
        <f>L9/$L$8</f>
        <v>0.31053223388305845</v>
      </c>
      <c r="N9" s="171">
        <f>'22년 12월'!L9-'22년 11월'!L9</f>
        <v>37</v>
      </c>
      <c r="O9" s="152">
        <v>853</v>
      </c>
      <c r="P9" s="152">
        <v>804</v>
      </c>
      <c r="Q9" s="175">
        <v>20836</v>
      </c>
      <c r="R9" s="171">
        <f>Q9-'22년 11월'!Q9</f>
        <v>-36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1"/>
        <v>2709</v>
      </c>
      <c r="D10" s="52">
        <f t="shared" si="2"/>
        <v>6.9653173988949079E-3</v>
      </c>
      <c r="E10" s="153">
        <v>2650</v>
      </c>
      <c r="F10" s="29">
        <v>6.9083998321128491E-3</v>
      </c>
      <c r="G10" s="172">
        <f>E10-'22년 11월'!E10</f>
        <v>-3</v>
      </c>
      <c r="H10" s="157">
        <v>1510</v>
      </c>
      <c r="I10" s="29">
        <v>3.9364844326378878E-3</v>
      </c>
      <c r="J10" s="157">
        <v>1140</v>
      </c>
      <c r="K10" s="21">
        <v>2.9719153994749617E-3</v>
      </c>
      <c r="L10" s="153">
        <v>59</v>
      </c>
      <c r="M10" s="29">
        <f t="shared" ref="M10:M30" si="3">L10/$L$8</f>
        <v>1.1056971514242878E-2</v>
      </c>
      <c r="N10" s="171">
        <f>'22년 12월'!L10-'22년 11월'!L10</f>
        <v>-2</v>
      </c>
      <c r="O10" s="152">
        <v>39</v>
      </c>
      <c r="P10" s="152">
        <v>20</v>
      </c>
      <c r="Q10" s="175">
        <v>1626</v>
      </c>
      <c r="R10" s="171">
        <f>Q10-'22년 11월'!Q10</f>
        <v>7</v>
      </c>
      <c r="S10" s="163">
        <v>1.64</v>
      </c>
      <c r="T10" s="33"/>
      <c r="U10" s="26"/>
      <c r="V10" s="26"/>
    </row>
    <row r="11" spans="1:23">
      <c r="A11" s="1"/>
      <c r="B11" s="27" t="s">
        <v>3</v>
      </c>
      <c r="C11" s="28">
        <f t="shared" si="1"/>
        <v>3144</v>
      </c>
      <c r="D11" s="52">
        <f t="shared" si="2"/>
        <v>8.0837792182080447E-3</v>
      </c>
      <c r="E11" s="153">
        <v>2966</v>
      </c>
      <c r="F11" s="29">
        <v>7.7321939253006461E-3</v>
      </c>
      <c r="G11" s="172">
        <f>E11-'22년 11월'!E11</f>
        <v>-30</v>
      </c>
      <c r="H11" s="157">
        <v>1561</v>
      </c>
      <c r="I11" s="29">
        <v>4.0694385426143995E-3</v>
      </c>
      <c r="J11" s="157">
        <v>1405</v>
      </c>
      <c r="K11" s="21">
        <v>3.6627553826862466E-3</v>
      </c>
      <c r="L11" s="153">
        <v>178</v>
      </c>
      <c r="M11" s="29">
        <f t="shared" si="3"/>
        <v>3.3358320839580208E-2</v>
      </c>
      <c r="N11" s="171">
        <f>'22년 12월'!L11-'22년 11월'!L11</f>
        <v>1</v>
      </c>
      <c r="O11" s="152">
        <v>154</v>
      </c>
      <c r="P11" s="152">
        <v>24</v>
      </c>
      <c r="Q11" s="175">
        <v>1700</v>
      </c>
      <c r="R11" s="171">
        <f>Q11-'22년 11월'!Q11</f>
        <v>-11</v>
      </c>
      <c r="S11" s="163">
        <v>1.75</v>
      </c>
      <c r="T11" s="33"/>
      <c r="U11" s="26"/>
      <c r="V11" s="26"/>
    </row>
    <row r="12" spans="1:23">
      <c r="A12" s="1"/>
      <c r="B12" s="27" t="s">
        <v>4</v>
      </c>
      <c r="C12" s="28">
        <f t="shared" si="1"/>
        <v>6157</v>
      </c>
      <c r="D12" s="52">
        <f t="shared" si="2"/>
        <v>1.5830734302324085E-2</v>
      </c>
      <c r="E12" s="153">
        <v>5878</v>
      </c>
      <c r="F12" s="29">
        <v>1.5323612910626162E-2</v>
      </c>
      <c r="G12" s="172">
        <f>E12-'22년 11월'!E12</f>
        <v>-22</v>
      </c>
      <c r="H12" s="157">
        <v>3251</v>
      </c>
      <c r="I12" s="29">
        <v>8.4751727751693866E-3</v>
      </c>
      <c r="J12" s="157">
        <v>2627</v>
      </c>
      <c r="K12" s="21">
        <v>6.8484401354567759E-3</v>
      </c>
      <c r="L12" s="153">
        <v>279</v>
      </c>
      <c r="M12" s="29">
        <f t="shared" si="3"/>
        <v>5.2286356821589206E-2</v>
      </c>
      <c r="N12" s="171">
        <f>'22년 12월'!L12-'22년 11월'!L12</f>
        <v>10</v>
      </c>
      <c r="O12" s="152">
        <v>224</v>
      </c>
      <c r="P12" s="152">
        <v>55</v>
      </c>
      <c r="Q12" s="175">
        <v>3262</v>
      </c>
      <c r="R12" s="171">
        <f>Q12-'22년 11월'!Q12</f>
        <v>-23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1"/>
        <v>8990</v>
      </c>
      <c r="D13" s="52">
        <f t="shared" si="2"/>
        <v>2.3114877599138141E-2</v>
      </c>
      <c r="E13" s="153">
        <v>8682</v>
      </c>
      <c r="F13" s="29">
        <v>2.2633482016001419E-2</v>
      </c>
      <c r="G13" s="172">
        <f>E13-'22년 11월'!E13</f>
        <v>-17</v>
      </c>
      <c r="H13" s="157">
        <v>4641</v>
      </c>
      <c r="I13" s="29">
        <v>1.2098824007862542E-2</v>
      </c>
      <c r="J13" s="157">
        <v>4041</v>
      </c>
      <c r="K13" s="21">
        <v>1.0534658008138877E-2</v>
      </c>
      <c r="L13" s="153">
        <v>308</v>
      </c>
      <c r="M13" s="29">
        <f t="shared" si="3"/>
        <v>5.7721139430284861E-2</v>
      </c>
      <c r="N13" s="171">
        <f>'22년 12월'!L13-'22년 11월'!L13</f>
        <v>1</v>
      </c>
      <c r="O13" s="152">
        <v>200</v>
      </c>
      <c r="P13" s="152">
        <v>108</v>
      </c>
      <c r="Q13" s="175">
        <v>4822</v>
      </c>
      <c r="R13" s="171">
        <f>Q13-'22년 11월'!Q13</f>
        <v>-10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1"/>
        <v>7359</v>
      </c>
      <c r="D14" s="52">
        <f t="shared" si="2"/>
        <v>1.8921288570862914E-2</v>
      </c>
      <c r="E14" s="153">
        <v>6890</v>
      </c>
      <c r="F14" s="29">
        <v>1.7961839563493408E-2</v>
      </c>
      <c r="G14" s="172">
        <f>E14-'22년 11월'!E14</f>
        <v>-8</v>
      </c>
      <c r="H14" s="157">
        <v>4048</v>
      </c>
      <c r="I14" s="29">
        <v>1.0552906611468987E-2</v>
      </c>
      <c r="J14" s="157">
        <v>2842</v>
      </c>
      <c r="K14" s="21">
        <v>7.408932952024422E-3</v>
      </c>
      <c r="L14" s="153">
        <v>469</v>
      </c>
      <c r="M14" s="29">
        <f t="shared" si="3"/>
        <v>8.7893553223388307E-2</v>
      </c>
      <c r="N14" s="171">
        <f>'22년 12월'!L14-'22년 11월'!L14</f>
        <v>-3</v>
      </c>
      <c r="O14" s="152">
        <v>339</v>
      </c>
      <c r="P14" s="152">
        <v>130</v>
      </c>
      <c r="Q14" s="175">
        <v>4245</v>
      </c>
      <c r="R14" s="171">
        <f>Q14-'22년 11월'!Q14</f>
        <v>-6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1"/>
        <v>7456</v>
      </c>
      <c r="D15" s="52">
        <f t="shared" si="2"/>
        <v>1.9170692700686762E-2</v>
      </c>
      <c r="E15" s="153">
        <v>7215</v>
      </c>
      <c r="F15" s="29">
        <v>1.880909614667706E-2</v>
      </c>
      <c r="G15" s="172">
        <f>E15-'22년 11월'!E15</f>
        <v>-46</v>
      </c>
      <c r="H15" s="157">
        <v>3965</v>
      </c>
      <c r="I15" s="29">
        <v>1.0336530314840546E-2</v>
      </c>
      <c r="J15" s="157">
        <v>3250</v>
      </c>
      <c r="K15" s="21">
        <v>8.4725658318365142E-3</v>
      </c>
      <c r="L15" s="153">
        <v>241</v>
      </c>
      <c r="M15" s="29">
        <f t="shared" si="3"/>
        <v>4.5164917541229387E-2</v>
      </c>
      <c r="N15" s="171">
        <f>'22년 12월'!L15-'22년 11월'!L15</f>
        <v>7</v>
      </c>
      <c r="O15" s="152">
        <v>175</v>
      </c>
      <c r="P15" s="152">
        <v>66</v>
      </c>
      <c r="Q15" s="175">
        <v>3924</v>
      </c>
      <c r="R15" s="171">
        <f>Q15-'22년 11월'!Q15</f>
        <v>-8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1"/>
        <v>5931</v>
      </c>
      <c r="D16" s="52">
        <f t="shared" si="2"/>
        <v>1.5249648391600481E-2</v>
      </c>
      <c r="E16" s="153">
        <v>5483</v>
      </c>
      <c r="F16" s="29">
        <v>1.4293870294141416E-2</v>
      </c>
      <c r="G16" s="172">
        <f>E16-'22년 11월'!E16</f>
        <v>-10</v>
      </c>
      <c r="H16" s="157">
        <v>2916</v>
      </c>
      <c r="I16" s="29">
        <v>7.6018467586570068E-3</v>
      </c>
      <c r="J16" s="157">
        <v>2567</v>
      </c>
      <c r="K16" s="21">
        <v>6.6920235354844095E-3</v>
      </c>
      <c r="L16" s="153">
        <v>448</v>
      </c>
      <c r="M16" s="29">
        <f t="shared" si="3"/>
        <v>8.395802098950525E-2</v>
      </c>
      <c r="N16" s="171">
        <f>'22년 12월'!L16-'22년 11월'!L16</f>
        <v>1</v>
      </c>
      <c r="O16" s="152">
        <v>374</v>
      </c>
      <c r="P16" s="152">
        <v>74</v>
      </c>
      <c r="Q16" s="175">
        <v>3066</v>
      </c>
      <c r="R16" s="171">
        <f>Q16-'22년 11월'!Q16</f>
        <v>-6</v>
      </c>
      <c r="S16" s="163">
        <v>1.79</v>
      </c>
      <c r="T16" s="33"/>
      <c r="U16" s="26"/>
      <c r="V16" s="26"/>
    </row>
    <row r="17" spans="1:23">
      <c r="A17" s="1"/>
      <c r="B17" s="27" t="s">
        <v>9</v>
      </c>
      <c r="C17" s="28">
        <f t="shared" si="1"/>
        <v>3422</v>
      </c>
      <c r="D17" s="52">
        <f t="shared" si="2"/>
        <v>8.7985663119300016E-3</v>
      </c>
      <c r="E17" s="153">
        <v>3270</v>
      </c>
      <c r="F17" s="29">
        <v>8.5247046984939685E-3</v>
      </c>
      <c r="G17" s="172">
        <f>E17-'22년 11월'!E17</f>
        <v>-18</v>
      </c>
      <c r="H17" s="157">
        <v>1759</v>
      </c>
      <c r="I17" s="29">
        <v>4.5856133225232083E-3</v>
      </c>
      <c r="J17" s="157">
        <v>1511</v>
      </c>
      <c r="K17" s="21">
        <v>3.9390913759707602E-3</v>
      </c>
      <c r="L17" s="153">
        <v>152</v>
      </c>
      <c r="M17" s="29">
        <f t="shared" si="3"/>
        <v>2.8485757121439279E-2</v>
      </c>
      <c r="N17" s="171">
        <f>'22년 12월'!L17-'22년 11월'!L17</f>
        <v>1</v>
      </c>
      <c r="O17" s="152">
        <v>113</v>
      </c>
      <c r="P17" s="152">
        <v>39</v>
      </c>
      <c r="Q17" s="175">
        <v>1929</v>
      </c>
      <c r="R17" s="171">
        <f>Q17-'22년 11월'!Q17</f>
        <v>-15</v>
      </c>
      <c r="S17" s="163">
        <v>1.69</v>
      </c>
      <c r="T17" s="33"/>
      <c r="U17" s="26"/>
      <c r="V17" s="26"/>
    </row>
    <row r="18" spans="1:23">
      <c r="A18" s="1"/>
      <c r="B18" s="27" t="s">
        <v>10</v>
      </c>
      <c r="C18" s="28">
        <f t="shared" si="1"/>
        <v>2435</v>
      </c>
      <c r="D18" s="52">
        <f t="shared" si="2"/>
        <v>6.2608150115574385E-3</v>
      </c>
      <c r="E18" s="153">
        <v>2216</v>
      </c>
      <c r="F18" s="29">
        <v>5.7769864256460657E-3</v>
      </c>
      <c r="G18" s="172">
        <f>E18-'22년 11월'!E18</f>
        <v>-3</v>
      </c>
      <c r="H18" s="157">
        <v>1184</v>
      </c>
      <c r="I18" s="29">
        <v>3.0866209061213637E-3</v>
      </c>
      <c r="J18" s="157">
        <v>1032</v>
      </c>
      <c r="K18" s="21">
        <v>2.690365519524702E-3</v>
      </c>
      <c r="L18" s="153">
        <v>219</v>
      </c>
      <c r="M18" s="29">
        <f t="shared" si="3"/>
        <v>4.104197901049475E-2</v>
      </c>
      <c r="N18" s="171">
        <f>'22년 12월'!L18-'22년 11월'!L18</f>
        <v>12</v>
      </c>
      <c r="O18" s="152">
        <v>185</v>
      </c>
      <c r="P18" s="152">
        <v>34</v>
      </c>
      <c r="Q18" s="175">
        <v>1148</v>
      </c>
      <c r="R18" s="171">
        <f>Q18-'22년 11월'!Q18</f>
        <v>-6</v>
      </c>
      <c r="S18" s="163">
        <v>1.92</v>
      </c>
      <c r="T18" s="33"/>
      <c r="U18" s="26"/>
      <c r="V18" s="26"/>
    </row>
    <row r="19" spans="1:23">
      <c r="A19" s="1"/>
      <c r="B19" s="27" t="s">
        <v>32</v>
      </c>
      <c r="C19" s="28">
        <f t="shared" si="1"/>
        <v>18421</v>
      </c>
      <c r="D19" s="52">
        <f t="shared" si="2"/>
        <v>4.7363644077166152E-2</v>
      </c>
      <c r="E19" s="153">
        <v>18359</v>
      </c>
      <c r="F19" s="29">
        <v>4.7860872648211247E-2</v>
      </c>
      <c r="G19" s="172">
        <f>E19-'22년 11월'!E19</f>
        <v>24</v>
      </c>
      <c r="H19" s="157">
        <v>9045</v>
      </c>
      <c r="I19" s="29">
        <v>2.3579802445834235E-2</v>
      </c>
      <c r="J19" s="157">
        <v>9314</v>
      </c>
      <c r="K19" s="21">
        <v>2.4281070202377009E-2</v>
      </c>
      <c r="L19" s="153">
        <v>62</v>
      </c>
      <c r="M19" s="29">
        <f t="shared" si="3"/>
        <v>1.1619190404797601E-2</v>
      </c>
      <c r="N19" s="171">
        <f>'22년 12월'!L19-'22년 11월'!L19</f>
        <v>0</v>
      </c>
      <c r="O19" s="152">
        <v>26</v>
      </c>
      <c r="P19" s="152">
        <v>36</v>
      </c>
      <c r="Q19" s="175">
        <v>6381</v>
      </c>
      <c r="R19" s="171">
        <f>Q19-'22년 11월'!Q19</f>
        <v>1</v>
      </c>
      <c r="S19" s="163">
        <v>2.87</v>
      </c>
      <c r="T19" s="34"/>
      <c r="U19" s="26"/>
      <c r="V19" s="26"/>
    </row>
    <row r="20" spans="1:23">
      <c r="A20" s="1"/>
      <c r="B20" s="27" t="s">
        <v>33</v>
      </c>
      <c r="C20" s="28">
        <f t="shared" si="1"/>
        <v>39931</v>
      </c>
      <c r="D20" s="52">
        <f t="shared" si="2"/>
        <v>0.10266965265975363</v>
      </c>
      <c r="E20" s="153">
        <v>39704</v>
      </c>
      <c r="F20" s="29">
        <v>0.1035060780883806</v>
      </c>
      <c r="G20" s="172">
        <f>E20-'22년 11월'!E20</f>
        <v>68</v>
      </c>
      <c r="H20" s="157">
        <v>19328</v>
      </c>
      <c r="I20" s="29">
        <v>5.0387000737764961E-2</v>
      </c>
      <c r="J20" s="157">
        <v>20376</v>
      </c>
      <c r="K20" s="21">
        <v>5.3119077350615627E-2</v>
      </c>
      <c r="L20" s="153">
        <v>227</v>
      </c>
      <c r="M20" s="29">
        <f>L20/$L$8</f>
        <v>4.2541229385307348E-2</v>
      </c>
      <c r="N20" s="171">
        <f>'22년 12월'!L20-'22년 11월'!L20</f>
        <v>2</v>
      </c>
      <c r="O20" s="152">
        <v>92</v>
      </c>
      <c r="P20" s="152">
        <v>135</v>
      </c>
      <c r="Q20" s="175">
        <v>15802</v>
      </c>
      <c r="R20" s="171">
        <f>Q20-'22년 11월'!Q20</f>
        <v>35</v>
      </c>
      <c r="S20" s="163">
        <v>2.5099999999999998</v>
      </c>
      <c r="T20" s="34"/>
      <c r="U20" s="26"/>
      <c r="V20" s="26"/>
    </row>
    <row r="21" spans="1:23">
      <c r="A21" s="1"/>
      <c r="B21" s="90" t="s">
        <v>34</v>
      </c>
      <c r="C21" s="28">
        <f t="shared" si="1"/>
        <v>36095</v>
      </c>
      <c r="D21" s="52">
        <f t="shared" si="2"/>
        <v>9.2806619237029056E-2</v>
      </c>
      <c r="E21" s="154">
        <v>35910</v>
      </c>
      <c r="F21" s="29">
        <v>9.3615335083461287E-2</v>
      </c>
      <c r="G21" s="172">
        <f>E21-'22년 11월'!E21</f>
        <v>554</v>
      </c>
      <c r="H21" s="158">
        <v>17320</v>
      </c>
      <c r="I21" s="29">
        <v>4.5152258525356433E-2</v>
      </c>
      <c r="J21" s="158">
        <v>18590</v>
      </c>
      <c r="K21" s="21">
        <v>4.8463076558104855E-2</v>
      </c>
      <c r="L21" s="153">
        <v>185</v>
      </c>
      <c r="M21" s="94">
        <f t="shared" si="3"/>
        <v>3.4670164917541227E-2</v>
      </c>
      <c r="N21" s="171">
        <f>'22년 12월'!L21-'22년 11월'!L21</f>
        <v>2</v>
      </c>
      <c r="O21" s="152">
        <v>74</v>
      </c>
      <c r="P21" s="152">
        <v>111</v>
      </c>
      <c r="Q21" s="176">
        <v>15322</v>
      </c>
      <c r="R21" s="171">
        <f>Q21-'22년 11월'!Q21</f>
        <v>195</v>
      </c>
      <c r="S21" s="164">
        <v>2.34</v>
      </c>
      <c r="T21" s="103"/>
      <c r="U21" s="26"/>
      <c r="V21" s="26"/>
    </row>
    <row r="22" spans="1:23">
      <c r="A22" s="1"/>
      <c r="B22" s="27" t="s">
        <v>80</v>
      </c>
      <c r="C22" s="28">
        <f t="shared" si="1"/>
        <v>8780</v>
      </c>
      <c r="D22" s="52">
        <f t="shared" si="2"/>
        <v>2.2574930513952488E-2</v>
      </c>
      <c r="E22" s="153">
        <v>8759</v>
      </c>
      <c r="F22" s="29">
        <v>2.2834216652632622E-2</v>
      </c>
      <c r="G22" s="172">
        <f>E22-'22년 11월'!E22</f>
        <v>55</v>
      </c>
      <c r="H22" s="157">
        <v>4266</v>
      </c>
      <c r="I22" s="29">
        <v>1.1121220258035251E-2</v>
      </c>
      <c r="J22" s="157">
        <v>4493</v>
      </c>
      <c r="K22" s="21">
        <v>1.171299639459737E-2</v>
      </c>
      <c r="L22" s="153">
        <v>21</v>
      </c>
      <c r="M22" s="29">
        <f t="shared" si="3"/>
        <v>3.9355322338830582E-3</v>
      </c>
      <c r="N22" s="171">
        <f>'22년 12월'!L22-'22년 11월'!L22</f>
        <v>3</v>
      </c>
      <c r="O22" s="152">
        <v>3</v>
      </c>
      <c r="P22" s="152">
        <v>18</v>
      </c>
      <c r="Q22" s="175">
        <v>3119</v>
      </c>
      <c r="R22" s="171">
        <f>Q22-'22년 11월'!Q22</f>
        <v>15</v>
      </c>
      <c r="S22" s="165">
        <v>2.8</v>
      </c>
      <c r="T22" s="34"/>
      <c r="U22" s="26"/>
      <c r="V22" s="26"/>
    </row>
    <row r="23" spans="1:23">
      <c r="A23" s="1"/>
      <c r="B23" s="50" t="s">
        <v>35</v>
      </c>
      <c r="C23" s="28">
        <f t="shared" si="1"/>
        <v>23562</v>
      </c>
      <c r="D23" s="52">
        <f t="shared" si="2"/>
        <v>6.0582062957830134E-2</v>
      </c>
      <c r="E23" s="155">
        <v>23498</v>
      </c>
      <c r="F23" s="29">
        <v>6.1257954435844426E-2</v>
      </c>
      <c r="G23" s="172">
        <f>E23-'22년 11월'!E23</f>
        <v>54</v>
      </c>
      <c r="H23" s="159">
        <v>11618</v>
      </c>
      <c r="I23" s="29">
        <v>3.0287467641315881E-2</v>
      </c>
      <c r="J23" s="159">
        <v>11880</v>
      </c>
      <c r="K23" s="21">
        <v>3.0970486794528549E-2</v>
      </c>
      <c r="L23" s="153">
        <v>64</v>
      </c>
      <c r="M23" s="21">
        <f t="shared" si="3"/>
        <v>1.1994002998500749E-2</v>
      </c>
      <c r="N23" s="171">
        <f>'22년 12월'!L23-'22년 11월'!L23</f>
        <v>0</v>
      </c>
      <c r="O23" s="152">
        <v>26</v>
      </c>
      <c r="P23" s="152">
        <v>38</v>
      </c>
      <c r="Q23" s="177">
        <v>7896</v>
      </c>
      <c r="R23" s="171">
        <f>Q23-'22년 11월'!Q23</f>
        <v>11</v>
      </c>
      <c r="S23" s="163">
        <v>2.97</v>
      </c>
      <c r="T23" s="111"/>
      <c r="U23" s="26"/>
      <c r="V23" s="26"/>
    </row>
    <row r="24" spans="1:23">
      <c r="A24" s="35"/>
      <c r="B24" s="27" t="s">
        <v>36</v>
      </c>
      <c r="C24" s="28">
        <f t="shared" si="1"/>
        <v>28700</v>
      </c>
      <c r="D24" s="52">
        <f t="shared" si="2"/>
        <v>7.379276830870575E-2</v>
      </c>
      <c r="E24" s="153">
        <v>28593</v>
      </c>
      <c r="F24" s="29">
        <v>7.4540330716831207E-2</v>
      </c>
      <c r="G24" s="172">
        <f>E24-'22년 11월'!E24</f>
        <v>-71</v>
      </c>
      <c r="H24" s="157">
        <v>13883</v>
      </c>
      <c r="I24" s="29">
        <v>3.6192194290272713E-2</v>
      </c>
      <c r="J24" s="157">
        <v>14710</v>
      </c>
      <c r="K24" s="21">
        <v>3.8348136426558495E-2</v>
      </c>
      <c r="L24" s="153">
        <v>107</v>
      </c>
      <c r="M24" s="29">
        <f t="shared" si="3"/>
        <v>2.0052473763118441E-2</v>
      </c>
      <c r="N24" s="171">
        <f>'22년 12월'!L24-'22년 11월'!L24</f>
        <v>-3</v>
      </c>
      <c r="O24" s="152">
        <v>27</v>
      </c>
      <c r="P24" s="152">
        <v>80</v>
      </c>
      <c r="Q24" s="175">
        <v>10819</v>
      </c>
      <c r="R24" s="171">
        <f>Q24-'22년 11월'!Q24</f>
        <v>-12</v>
      </c>
      <c r="S24" s="163">
        <v>2.65</v>
      </c>
      <c r="T24" s="32"/>
      <c r="U24" s="36"/>
      <c r="V24" s="36"/>
    </row>
    <row r="25" spans="1:23">
      <c r="A25" s="37"/>
      <c r="B25" s="27" t="s">
        <v>37</v>
      </c>
      <c r="C25" s="28">
        <f t="shared" si="1"/>
        <v>35228</v>
      </c>
      <c r="D25" s="52">
        <f t="shared" si="2"/>
        <v>9.057740912819115E-2</v>
      </c>
      <c r="E25" s="153">
        <v>35108</v>
      </c>
      <c r="F25" s="29">
        <v>9.1524566530497328E-2</v>
      </c>
      <c r="G25" s="172">
        <f>E25-'22년 11월'!E25</f>
        <v>32</v>
      </c>
      <c r="H25" s="157">
        <v>17219</v>
      </c>
      <c r="I25" s="29">
        <v>4.4888957248736282E-2</v>
      </c>
      <c r="J25" s="157">
        <v>17889</v>
      </c>
      <c r="K25" s="21">
        <v>4.663560928176104E-2</v>
      </c>
      <c r="L25" s="153">
        <v>120</v>
      </c>
      <c r="M25" s="21">
        <f t="shared" si="3"/>
        <v>2.2488755622188907E-2</v>
      </c>
      <c r="N25" s="171">
        <f>'22년 12월'!L25-'22년 11월'!L25</f>
        <v>6</v>
      </c>
      <c r="O25" s="152">
        <v>37</v>
      </c>
      <c r="P25" s="152">
        <v>83</v>
      </c>
      <c r="Q25" s="175">
        <v>12316</v>
      </c>
      <c r="R25" s="171">
        <f>Q25-'22년 11월'!Q25</f>
        <v>5</v>
      </c>
      <c r="S25" s="163">
        <v>2.85</v>
      </c>
      <c r="T25" s="38"/>
      <c r="U25" s="39"/>
      <c r="V25" s="39"/>
    </row>
    <row r="26" spans="1:23">
      <c r="A26" s="37"/>
      <c r="B26" s="27" t="s">
        <v>38</v>
      </c>
      <c r="C26" s="28">
        <f t="shared" si="1"/>
        <v>21550</v>
      </c>
      <c r="D26" s="52">
        <f t="shared" si="2"/>
        <v>5.5408855646432366E-2</v>
      </c>
      <c r="E26" s="153">
        <v>21446</v>
      </c>
      <c r="F26" s="29">
        <v>5.5908506716789499E-2</v>
      </c>
      <c r="G26" s="172">
        <f>E26-'22년 11월'!E26</f>
        <v>-15</v>
      </c>
      <c r="H26" s="157">
        <v>10404</v>
      </c>
      <c r="I26" s="29">
        <v>2.7122638435208332E-2</v>
      </c>
      <c r="J26" s="157">
        <v>11042</v>
      </c>
      <c r="K26" s="21">
        <v>2.8785868281581164E-2</v>
      </c>
      <c r="L26" s="153">
        <v>104</v>
      </c>
      <c r="M26" s="29">
        <f t="shared" si="3"/>
        <v>1.9490254872563718E-2</v>
      </c>
      <c r="N26" s="171">
        <f>'22년 12월'!L26-'22년 11월'!L26</f>
        <v>1</v>
      </c>
      <c r="O26" s="152">
        <v>42</v>
      </c>
      <c r="P26" s="152">
        <v>62</v>
      </c>
      <c r="Q26" s="175">
        <v>8230</v>
      </c>
      <c r="R26" s="171">
        <f>Q26-'22년 11월'!Q26</f>
        <v>-16</v>
      </c>
      <c r="S26" s="163">
        <v>2.6</v>
      </c>
      <c r="T26" s="38"/>
      <c r="U26" s="39"/>
      <c r="V26" s="39"/>
    </row>
    <row r="27" spans="1:23">
      <c r="A27" s="37"/>
      <c r="B27" s="27" t="s">
        <v>82</v>
      </c>
      <c r="C27" s="28">
        <f t="shared" si="1"/>
        <v>26190</v>
      </c>
      <c r="D27" s="52">
        <f t="shared" si="2"/>
        <v>6.7339115052439141E-2</v>
      </c>
      <c r="E27" s="153">
        <v>25964</v>
      </c>
      <c r="F27" s="29">
        <v>6.7686676694708681E-2</v>
      </c>
      <c r="G27" s="172">
        <f>E27-'22년 11월'!E27</f>
        <v>320</v>
      </c>
      <c r="H27" s="157">
        <v>12829</v>
      </c>
      <c r="I27" s="29">
        <v>3.3444476017424812E-2</v>
      </c>
      <c r="J27" s="157">
        <v>13135</v>
      </c>
      <c r="K27" s="21">
        <v>3.4242200677283875E-2</v>
      </c>
      <c r="L27" s="153">
        <v>226</v>
      </c>
      <c r="M27" s="21">
        <f t="shared" si="3"/>
        <v>4.2353823088455769E-2</v>
      </c>
      <c r="N27" s="171">
        <f>'22년 12월'!L27-'22년 11월'!L27</f>
        <v>-32</v>
      </c>
      <c r="O27" s="152">
        <v>128</v>
      </c>
      <c r="P27" s="152">
        <v>98</v>
      </c>
      <c r="Q27" s="175">
        <v>10855</v>
      </c>
      <c r="R27" s="171">
        <f>Q27-'22년 11월'!Q27</f>
        <v>130</v>
      </c>
      <c r="S27" s="163">
        <v>2.39</v>
      </c>
      <c r="T27" s="38"/>
      <c r="U27" s="39"/>
      <c r="V27" s="39"/>
    </row>
    <row r="28" spans="1:23">
      <c r="A28" s="37"/>
      <c r="B28" s="27" t="s">
        <v>42</v>
      </c>
      <c r="C28" s="28">
        <f t="shared" si="1"/>
        <v>19066</v>
      </c>
      <c r="D28" s="52">
        <f t="shared" si="2"/>
        <v>4.902205298166494E-2</v>
      </c>
      <c r="E28" s="153">
        <v>18967</v>
      </c>
      <c r="F28" s="29">
        <v>4.9445894194597891E-2</v>
      </c>
      <c r="G28" s="172">
        <f>E28-'22년 11월'!E28</f>
        <v>26</v>
      </c>
      <c r="H28" s="157">
        <v>9321</v>
      </c>
      <c r="I28" s="29">
        <v>2.4299318805707119E-2</v>
      </c>
      <c r="J28" s="157">
        <v>9646</v>
      </c>
      <c r="K28" s="21">
        <v>2.5146575388890771E-2</v>
      </c>
      <c r="L28" s="153">
        <v>99</v>
      </c>
      <c r="M28" s="29">
        <f t="shared" si="3"/>
        <v>1.8553223388305846E-2</v>
      </c>
      <c r="N28" s="171">
        <f>'22년 12월'!L28-'22년 11월'!L28</f>
        <v>-14</v>
      </c>
      <c r="O28" s="152">
        <v>38</v>
      </c>
      <c r="P28" s="152">
        <v>61</v>
      </c>
      <c r="Q28" s="175">
        <v>6933</v>
      </c>
      <c r="R28" s="171">
        <f>Q28-'22년 11월'!Q28</f>
        <v>-10</v>
      </c>
      <c r="S28" s="163">
        <v>2.73</v>
      </c>
      <c r="T28" s="38"/>
      <c r="U28" s="39"/>
      <c r="V28" s="39"/>
    </row>
    <row r="29" spans="1:23">
      <c r="A29" s="37"/>
      <c r="B29" s="27" t="s">
        <v>43</v>
      </c>
      <c r="C29" s="28">
        <f t="shared" si="1"/>
        <v>11284</v>
      </c>
      <c r="D29" s="52">
        <f t="shared" si="2"/>
        <v>2.9013156710642356E-2</v>
      </c>
      <c r="E29" s="153">
        <v>11252</v>
      </c>
      <c r="F29" s="29">
        <v>2.9333326381484445E-2</v>
      </c>
      <c r="G29" s="172">
        <f>E29-'22년 11월'!E29</f>
        <v>-10</v>
      </c>
      <c r="H29" s="157">
        <v>5585</v>
      </c>
      <c r="I29" s="29">
        <v>1.455977851409444E-2</v>
      </c>
      <c r="J29" s="157">
        <v>5667</v>
      </c>
      <c r="K29" s="21">
        <v>1.4773547867390007E-2</v>
      </c>
      <c r="L29" s="153">
        <v>32</v>
      </c>
      <c r="M29" s="29">
        <f t="shared" si="3"/>
        <v>5.9970014992503746E-3</v>
      </c>
      <c r="N29" s="171">
        <f>'22년 12월'!L29-'22년 11월'!L29</f>
        <v>1</v>
      </c>
      <c r="O29" s="152">
        <v>6</v>
      </c>
      <c r="P29" s="152">
        <v>26</v>
      </c>
      <c r="Q29" s="175">
        <v>4353</v>
      </c>
      <c r="R29" s="171">
        <f>Q29-'22년 11월'!Q29</f>
        <v>-4</v>
      </c>
      <c r="S29" s="163">
        <v>2.58</v>
      </c>
      <c r="T29" s="38"/>
      <c r="U29" s="42"/>
      <c r="V29" s="42"/>
    </row>
    <row r="30" spans="1:23">
      <c r="A30" s="40"/>
      <c r="B30" s="41" t="s">
        <v>44</v>
      </c>
      <c r="C30" s="28">
        <f t="shared" si="1"/>
        <v>28551</v>
      </c>
      <c r="D30" s="52">
        <f t="shared" si="2"/>
        <v>7.3409662995883543E-2</v>
      </c>
      <c r="E30" s="153">
        <v>28472</v>
      </c>
      <c r="F30" s="29">
        <v>7.4224890573553609E-2</v>
      </c>
      <c r="G30" s="172">
        <f>E30-'22년 11월'!E30</f>
        <v>40</v>
      </c>
      <c r="H30" s="157">
        <v>13678</v>
      </c>
      <c r="I30" s="29">
        <v>3.5657770907033794E-2</v>
      </c>
      <c r="J30" s="157">
        <v>14794</v>
      </c>
      <c r="K30" s="21">
        <v>3.8567119666519808E-2</v>
      </c>
      <c r="L30" s="153">
        <v>79</v>
      </c>
      <c r="M30" s="29">
        <f t="shared" si="3"/>
        <v>1.4805097451274363E-2</v>
      </c>
      <c r="N30" s="171">
        <f>'22년 12월'!L30-'22년 11월'!L30</f>
        <v>2</v>
      </c>
      <c r="O30" s="152">
        <v>26</v>
      </c>
      <c r="P30" s="152">
        <v>53</v>
      </c>
      <c r="Q30" s="175">
        <v>10802</v>
      </c>
      <c r="R30" s="171">
        <f>Q30-'22년 11월'!Q30</f>
        <v>0</v>
      </c>
      <c r="S30" s="163">
        <v>2.63</v>
      </c>
      <c r="T30" s="32"/>
      <c r="U30" s="42"/>
      <c r="V30" s="42"/>
      <c r="W30">
        <f>L8/C8</f>
        <v>1.37197983169078E-2</v>
      </c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32"/>
  <sheetViews>
    <sheetView topLeftCell="B5" zoomScale="115" zoomScaleNormal="115" workbookViewId="0">
      <selection activeCell="R9" sqref="R9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262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263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83" t="s">
        <v>21</v>
      </c>
      <c r="F7" s="17" t="s">
        <v>22</v>
      </c>
      <c r="G7" s="18" t="s">
        <v>20</v>
      </c>
      <c r="H7" s="184" t="s">
        <v>23</v>
      </c>
      <c r="I7" s="18" t="s">
        <v>24</v>
      </c>
      <c r="J7" s="184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388073</v>
      </c>
      <c r="D8" s="51">
        <f>SUM(D9:D30)</f>
        <v>1</v>
      </c>
      <c r="E8" s="57">
        <f>SUM(E9:E30)</f>
        <v>382770</v>
      </c>
      <c r="F8" s="21">
        <f t="shared" ref="F8:F30" si="0">E8/$E$8</f>
        <v>1</v>
      </c>
      <c r="G8" s="171">
        <f>E8-'22년 10월'!E8</f>
        <v>512</v>
      </c>
      <c r="H8" s="156">
        <v>190987</v>
      </c>
      <c r="I8" s="21">
        <f t="shared" ref="I8:M8" si="1">SUM(I9:I30)</f>
        <v>0.4989602110928234</v>
      </c>
      <c r="J8" s="156">
        <v>191783</v>
      </c>
      <c r="K8" s="21">
        <f t="shared" si="1"/>
        <v>0.50103978890717671</v>
      </c>
      <c r="L8" s="58">
        <f>SUM(L9:L30)</f>
        <v>5303</v>
      </c>
      <c r="M8" s="23">
        <f t="shared" si="1"/>
        <v>1</v>
      </c>
      <c r="N8" s="171">
        <f>'22년 11월'!L8-'22년 10월'!L8</f>
        <v>6</v>
      </c>
      <c r="O8" s="59">
        <v>3156</v>
      </c>
      <c r="P8" s="59">
        <v>2147</v>
      </c>
      <c r="Q8" s="174">
        <v>159150</v>
      </c>
      <c r="R8" s="171">
        <f>Q8-'22년 10월'!Q8</f>
        <v>21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2">E9+L9</f>
        <v>44028</v>
      </c>
      <c r="D9" s="52">
        <f t="shared" ref="D9:D30" si="3">C9/$C$8</f>
        <v>0.11345288128779894</v>
      </c>
      <c r="E9" s="153">
        <v>42408</v>
      </c>
      <c r="F9" s="29">
        <f t="shared" si="0"/>
        <v>0.11079238184810722</v>
      </c>
      <c r="G9" s="172">
        <f>E9-'22년 10월'!E9</f>
        <v>-103</v>
      </c>
      <c r="H9" s="157">
        <v>22141</v>
      </c>
      <c r="I9" s="29">
        <f t="shared" ref="I9:I30" si="4">H9/$E$8</f>
        <v>5.7844136165321212E-2</v>
      </c>
      <c r="J9" s="157">
        <v>20267</v>
      </c>
      <c r="K9" s="21">
        <f t="shared" ref="K9:K30" si="5">J9/$E$8</f>
        <v>5.2948245682786006E-2</v>
      </c>
      <c r="L9" s="153">
        <f>SUM(O9:P9)</f>
        <v>1620</v>
      </c>
      <c r="M9" s="29">
        <f>L9/$L$8</f>
        <v>0.30548745992834248</v>
      </c>
      <c r="N9" s="173">
        <f>'22년 11월'!L9-'22년 10월'!L9</f>
        <v>-1</v>
      </c>
      <c r="O9" s="152">
        <v>830</v>
      </c>
      <c r="P9" s="152">
        <v>790</v>
      </c>
      <c r="Q9" s="175">
        <v>20872</v>
      </c>
      <c r="R9" s="173">
        <f>Q9-'22년 10월'!Q9</f>
        <v>-69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2714</v>
      </c>
      <c r="D10" s="52">
        <f t="shared" si="3"/>
        <v>6.9935295678905775E-3</v>
      </c>
      <c r="E10" s="153">
        <v>2653</v>
      </c>
      <c r="F10" s="29">
        <f t="shared" si="0"/>
        <v>6.9310552028633383E-3</v>
      </c>
      <c r="G10" s="172">
        <f>E10-'22년 10월'!E10</f>
        <v>-6</v>
      </c>
      <c r="H10" s="157">
        <v>1503</v>
      </c>
      <c r="I10" s="29">
        <f t="shared" si="4"/>
        <v>3.9266400188102514E-3</v>
      </c>
      <c r="J10" s="157">
        <v>1150</v>
      </c>
      <c r="K10" s="21">
        <f t="shared" si="5"/>
        <v>3.0044151840530869E-3</v>
      </c>
      <c r="L10" s="153">
        <f t="shared" ref="L10:L29" si="6">SUM(O10:P10)</f>
        <v>61</v>
      </c>
      <c r="M10" s="29">
        <f t="shared" ref="M10:M30" si="7">L10/$L$8</f>
        <v>1.1502922873844993E-2</v>
      </c>
      <c r="N10" s="173">
        <f>'22년 11월'!L10-'22년 10월'!L10</f>
        <v>-3</v>
      </c>
      <c r="O10" s="152">
        <v>39</v>
      </c>
      <c r="P10" s="152">
        <v>22</v>
      </c>
      <c r="Q10" s="175">
        <v>1619</v>
      </c>
      <c r="R10" s="173">
        <f>Q10-'22년 10월'!Q10</f>
        <v>-8</v>
      </c>
      <c r="S10" s="163">
        <v>1.64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3173</v>
      </c>
      <c r="D11" s="52">
        <f t="shared" si="3"/>
        <v>8.1762967276775254E-3</v>
      </c>
      <c r="E11" s="153">
        <v>2996</v>
      </c>
      <c r="F11" s="29">
        <f t="shared" si="0"/>
        <v>7.8271546881939543E-3</v>
      </c>
      <c r="G11" s="172">
        <f>E11-'22년 10월'!E11</f>
        <v>-20</v>
      </c>
      <c r="H11" s="157">
        <v>1577</v>
      </c>
      <c r="I11" s="29">
        <f t="shared" si="4"/>
        <v>4.1199676045667113E-3</v>
      </c>
      <c r="J11" s="157">
        <v>1419</v>
      </c>
      <c r="K11" s="21">
        <f t="shared" si="5"/>
        <v>3.7071870836272434E-3</v>
      </c>
      <c r="L11" s="153">
        <f>SUM(O11:P11)</f>
        <v>177</v>
      </c>
      <c r="M11" s="29">
        <f t="shared" si="7"/>
        <v>3.3377333584763344E-2</v>
      </c>
      <c r="N11" s="173">
        <f>'22년 11월'!L11-'22년 10월'!L11</f>
        <v>2</v>
      </c>
      <c r="O11" s="152">
        <v>153</v>
      </c>
      <c r="P11" s="152">
        <v>24</v>
      </c>
      <c r="Q11" s="175">
        <v>1711</v>
      </c>
      <c r="R11" s="173">
        <f>Q11-'22년 10월'!Q11</f>
        <v>-11</v>
      </c>
      <c r="S11" s="163">
        <v>1.75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6169</v>
      </c>
      <c r="D12" s="52">
        <f t="shared" si="3"/>
        <v>1.5896493700927404E-2</v>
      </c>
      <c r="E12" s="153">
        <v>5900</v>
      </c>
      <c r="F12" s="29">
        <f t="shared" si="0"/>
        <v>1.5413956161663663E-2</v>
      </c>
      <c r="G12" s="172">
        <f>E12-'22년 10월'!E12</f>
        <v>-3</v>
      </c>
      <c r="H12" s="157">
        <v>3268</v>
      </c>
      <c r="I12" s="29">
        <f t="shared" si="4"/>
        <v>8.537764192596076E-3</v>
      </c>
      <c r="J12" s="157">
        <v>2632</v>
      </c>
      <c r="K12" s="21">
        <f t="shared" si="5"/>
        <v>6.876191969067586E-3</v>
      </c>
      <c r="L12" s="153">
        <f t="shared" si="6"/>
        <v>269</v>
      </c>
      <c r="M12" s="29">
        <f t="shared" si="7"/>
        <v>5.0726004148595134E-2</v>
      </c>
      <c r="N12" s="173">
        <f>'22년 11월'!L12-'22년 10월'!L12</f>
        <v>0</v>
      </c>
      <c r="O12" s="152">
        <v>215</v>
      </c>
      <c r="P12" s="152">
        <v>54</v>
      </c>
      <c r="Q12" s="175">
        <v>3285</v>
      </c>
      <c r="R12" s="173">
        <f>Q12-'22년 10월'!Q12</f>
        <v>3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9006</v>
      </c>
      <c r="D13" s="52">
        <f t="shared" si="3"/>
        <v>2.3206973945623634E-2</v>
      </c>
      <c r="E13" s="153">
        <v>8699</v>
      </c>
      <c r="F13" s="29">
        <f t="shared" si="0"/>
        <v>2.2726441466154611E-2</v>
      </c>
      <c r="G13" s="172">
        <f>E13-'22년 10월'!E13</f>
        <v>14</v>
      </c>
      <c r="H13" s="157">
        <v>4649</v>
      </c>
      <c r="I13" s="29">
        <f t="shared" si="4"/>
        <v>1.2145674948402435E-2</v>
      </c>
      <c r="J13" s="157">
        <v>4050</v>
      </c>
      <c r="K13" s="21">
        <f t="shared" si="5"/>
        <v>1.0580766517752175E-2</v>
      </c>
      <c r="L13" s="153">
        <f t="shared" si="6"/>
        <v>307</v>
      </c>
      <c r="M13" s="29">
        <f t="shared" si="7"/>
        <v>5.789175938148218E-2</v>
      </c>
      <c r="N13" s="173">
        <f>'22년 11월'!L13-'22년 10월'!L13</f>
        <v>-2</v>
      </c>
      <c r="O13" s="152">
        <v>197</v>
      </c>
      <c r="P13" s="152">
        <v>110</v>
      </c>
      <c r="Q13" s="175">
        <v>4832</v>
      </c>
      <c r="R13" s="173">
        <f>Q13-'22년 10월'!Q13</f>
        <v>4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7370</v>
      </c>
      <c r="D14" s="52">
        <f t="shared" si="3"/>
        <v>1.8991272260631378E-2</v>
      </c>
      <c r="E14" s="153">
        <v>6898</v>
      </c>
      <c r="F14" s="29">
        <f t="shared" si="0"/>
        <v>1.8021266034433211E-2</v>
      </c>
      <c r="G14" s="172">
        <f>E14-'22년 10월'!E14</f>
        <v>7</v>
      </c>
      <c r="H14" s="157">
        <v>4055</v>
      </c>
      <c r="I14" s="29">
        <f t="shared" si="4"/>
        <v>1.0593829192465449E-2</v>
      </c>
      <c r="J14" s="157">
        <v>2843</v>
      </c>
      <c r="K14" s="21">
        <f t="shared" si="5"/>
        <v>7.4274368419677611E-3</v>
      </c>
      <c r="L14" s="153">
        <f t="shared" si="6"/>
        <v>472</v>
      </c>
      <c r="M14" s="29">
        <f t="shared" si="7"/>
        <v>8.9006222892702241E-2</v>
      </c>
      <c r="N14" s="173">
        <f>'22년 11월'!L14-'22년 10월'!L14</f>
        <v>3</v>
      </c>
      <c r="O14" s="152">
        <v>342</v>
      </c>
      <c r="P14" s="152">
        <v>130</v>
      </c>
      <c r="Q14" s="175">
        <v>4251</v>
      </c>
      <c r="R14" s="173">
        <f>Q14-'22년 10월'!Q14</f>
        <v>19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7495</v>
      </c>
      <c r="D15" s="52">
        <f t="shared" si="3"/>
        <v>1.9313376606978586E-2</v>
      </c>
      <c r="E15" s="153">
        <v>7261</v>
      </c>
      <c r="F15" s="29">
        <f t="shared" si="0"/>
        <v>1.8969616218616925E-2</v>
      </c>
      <c r="G15" s="172">
        <f>E15-'22년 10월'!E15</f>
        <v>-3</v>
      </c>
      <c r="H15" s="157">
        <v>3976</v>
      </c>
      <c r="I15" s="29">
        <f t="shared" si="4"/>
        <v>1.0387438931995716E-2</v>
      </c>
      <c r="J15" s="157">
        <v>3285</v>
      </c>
      <c r="K15" s="21">
        <f t="shared" si="5"/>
        <v>8.5821772866212093E-3</v>
      </c>
      <c r="L15" s="153">
        <f t="shared" si="6"/>
        <v>234</v>
      </c>
      <c r="M15" s="29">
        <f t="shared" si="7"/>
        <v>4.4125966434093909E-2</v>
      </c>
      <c r="N15" s="173">
        <f>'22년 11월'!L15-'22년 10월'!L15</f>
        <v>4</v>
      </c>
      <c r="O15" s="152">
        <v>174</v>
      </c>
      <c r="P15" s="152">
        <v>60</v>
      </c>
      <c r="Q15" s="175">
        <v>3932</v>
      </c>
      <c r="R15" s="173">
        <f>Q15-'22년 10월'!Q15</f>
        <v>-1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5940</v>
      </c>
      <c r="D16" s="52">
        <f t="shared" si="3"/>
        <v>1.5306398538419318E-2</v>
      </c>
      <c r="E16" s="153">
        <v>5493</v>
      </c>
      <c r="F16" s="29">
        <f t="shared" si="0"/>
        <v>1.4350654440003136E-2</v>
      </c>
      <c r="G16" s="172">
        <f>E16-'22년 10월'!E16</f>
        <v>-8</v>
      </c>
      <c r="H16" s="157">
        <v>2924</v>
      </c>
      <c r="I16" s="29">
        <f t="shared" si="4"/>
        <v>7.6390521723228048E-3</v>
      </c>
      <c r="J16" s="157">
        <v>2569</v>
      </c>
      <c r="K16" s="21">
        <f t="shared" si="5"/>
        <v>6.7116022676803298E-3</v>
      </c>
      <c r="L16" s="153">
        <f t="shared" si="6"/>
        <v>447</v>
      </c>
      <c r="M16" s="29">
        <f t="shared" si="7"/>
        <v>8.4291910239487081E-2</v>
      </c>
      <c r="N16" s="173">
        <f>'22년 11월'!L16-'22년 10월'!L16</f>
        <v>11</v>
      </c>
      <c r="O16" s="152">
        <v>372</v>
      </c>
      <c r="P16" s="152">
        <v>75</v>
      </c>
      <c r="Q16" s="175">
        <v>3072</v>
      </c>
      <c r="R16" s="173">
        <f>Q16-'22년 10월'!Q16</f>
        <v>1</v>
      </c>
      <c r="S16" s="163">
        <v>1.79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3439</v>
      </c>
      <c r="D17" s="52">
        <f t="shared" si="3"/>
        <v>8.8617347767043827E-3</v>
      </c>
      <c r="E17" s="153">
        <v>3288</v>
      </c>
      <c r="F17" s="29">
        <f t="shared" si="0"/>
        <v>8.5900148914491731E-3</v>
      </c>
      <c r="G17" s="172">
        <f>E17-'22년 10월'!E17</f>
        <v>-10</v>
      </c>
      <c r="H17" s="157">
        <v>1761</v>
      </c>
      <c r="I17" s="29">
        <f t="shared" si="4"/>
        <v>4.6006740340152046E-3</v>
      </c>
      <c r="J17" s="157">
        <v>1527</v>
      </c>
      <c r="K17" s="21">
        <f t="shared" si="5"/>
        <v>3.9893408574339685E-3</v>
      </c>
      <c r="L17" s="153">
        <f t="shared" si="6"/>
        <v>151</v>
      </c>
      <c r="M17" s="29">
        <f t="shared" si="7"/>
        <v>2.8474448425419574E-2</v>
      </c>
      <c r="N17" s="173">
        <f>'22년 11월'!L17-'22년 10월'!L17</f>
        <v>1</v>
      </c>
      <c r="O17" s="152">
        <v>112</v>
      </c>
      <c r="P17" s="152">
        <v>39</v>
      </c>
      <c r="Q17" s="175">
        <v>1944</v>
      </c>
      <c r="R17" s="173">
        <f>Q17-'22년 10월'!Q17</f>
        <v>-12</v>
      </c>
      <c r="S17" s="163">
        <v>1.69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2426</v>
      </c>
      <c r="D18" s="52">
        <f t="shared" si="3"/>
        <v>6.2514011539066107E-3</v>
      </c>
      <c r="E18" s="153">
        <v>2219</v>
      </c>
      <c r="F18" s="29">
        <f t="shared" si="0"/>
        <v>5.79721503775113E-3</v>
      </c>
      <c r="G18" s="172">
        <f>E18-'22년 10월'!E18</f>
        <v>2</v>
      </c>
      <c r="H18" s="157">
        <v>1183</v>
      </c>
      <c r="I18" s="29">
        <f t="shared" si="4"/>
        <v>3.0906288371606969E-3</v>
      </c>
      <c r="J18" s="157">
        <v>1036</v>
      </c>
      <c r="K18" s="21">
        <f t="shared" si="5"/>
        <v>2.7065862005904327E-3</v>
      </c>
      <c r="L18" s="153">
        <f t="shared" si="6"/>
        <v>207</v>
      </c>
      <c r="M18" s="29">
        <f t="shared" si="7"/>
        <v>3.9034508768621537E-2</v>
      </c>
      <c r="N18" s="173">
        <f>'22년 11월'!L18-'22년 10월'!L18</f>
        <v>1</v>
      </c>
      <c r="O18" s="152">
        <v>177</v>
      </c>
      <c r="P18" s="152">
        <v>30</v>
      </c>
      <c r="Q18" s="175">
        <v>1154</v>
      </c>
      <c r="R18" s="173">
        <f>Q18-'22년 10월'!Q18</f>
        <v>1</v>
      </c>
      <c r="S18" s="163">
        <v>1.92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18397</v>
      </c>
      <c r="D19" s="52">
        <f t="shared" si="3"/>
        <v>4.7406029277996663E-2</v>
      </c>
      <c r="E19" s="153">
        <v>18335</v>
      </c>
      <c r="F19" s="29">
        <f t="shared" si="0"/>
        <v>4.7900828173576819E-2</v>
      </c>
      <c r="G19" s="172">
        <f>E19-'22년 10월'!E19</f>
        <v>52</v>
      </c>
      <c r="H19" s="157">
        <v>9040</v>
      </c>
      <c r="I19" s="29">
        <f t="shared" si="4"/>
        <v>2.3617315881599918E-2</v>
      </c>
      <c r="J19" s="157">
        <v>9295</v>
      </c>
      <c r="K19" s="21">
        <f t="shared" si="5"/>
        <v>2.4283512291976905E-2</v>
      </c>
      <c r="L19" s="153">
        <f t="shared" si="6"/>
        <v>62</v>
      </c>
      <c r="M19" s="29">
        <f t="shared" si="7"/>
        <v>1.1691495379973599E-2</v>
      </c>
      <c r="N19" s="173">
        <f>'22년 11월'!L19-'22년 10월'!L19</f>
        <v>-2</v>
      </c>
      <c r="O19" s="152">
        <v>27</v>
      </c>
      <c r="P19" s="152">
        <v>35</v>
      </c>
      <c r="Q19" s="175">
        <v>6380</v>
      </c>
      <c r="R19" s="173">
        <f>Q19-'22년 10월'!Q19</f>
        <v>7</v>
      </c>
      <c r="S19" s="163">
        <v>2.87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39861</v>
      </c>
      <c r="D20" s="52">
        <f t="shared" si="3"/>
        <v>0.10271521079796843</v>
      </c>
      <c r="E20" s="153">
        <v>39636</v>
      </c>
      <c r="F20" s="29">
        <f t="shared" si="0"/>
        <v>0.10355043498706795</v>
      </c>
      <c r="G20" s="172">
        <f>E20-'22년 10월'!E20</f>
        <v>73</v>
      </c>
      <c r="H20" s="157">
        <v>19292</v>
      </c>
      <c r="I20" s="29">
        <f t="shared" si="4"/>
        <v>5.0401024113697519E-2</v>
      </c>
      <c r="J20" s="157">
        <v>20344</v>
      </c>
      <c r="K20" s="21">
        <f t="shared" si="5"/>
        <v>5.3149410873370433E-2</v>
      </c>
      <c r="L20" s="153">
        <f t="shared" si="6"/>
        <v>225</v>
      </c>
      <c r="M20" s="29">
        <f>L20/$L$8</f>
        <v>4.2428813878936454E-2</v>
      </c>
      <c r="N20" s="173">
        <f>'22년 11월'!L20-'22년 10월'!L20</f>
        <v>0</v>
      </c>
      <c r="O20" s="152">
        <v>88</v>
      </c>
      <c r="P20" s="152">
        <v>137</v>
      </c>
      <c r="Q20" s="175">
        <v>15767</v>
      </c>
      <c r="R20" s="173">
        <f>Q20-'22년 10월'!Q20</f>
        <v>3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35539</v>
      </c>
      <c r="D21" s="52">
        <f t="shared" si="3"/>
        <v>9.1578130918667358E-2</v>
      </c>
      <c r="E21" s="154">
        <v>35356</v>
      </c>
      <c r="F21" s="29">
        <f t="shared" si="0"/>
        <v>9.2368785432505165E-2</v>
      </c>
      <c r="G21" s="172">
        <f>E21-'22년 10월'!E21</f>
        <v>75</v>
      </c>
      <c r="H21" s="158">
        <v>17026</v>
      </c>
      <c r="I21" s="29">
        <f t="shared" si="4"/>
        <v>4.4481019933641612E-2</v>
      </c>
      <c r="J21" s="158">
        <v>18330</v>
      </c>
      <c r="K21" s="21">
        <f t="shared" si="5"/>
        <v>4.7887765498863546E-2</v>
      </c>
      <c r="L21" s="153">
        <f t="shared" si="6"/>
        <v>183</v>
      </c>
      <c r="M21" s="94">
        <f t="shared" si="7"/>
        <v>3.4508768621534978E-2</v>
      </c>
      <c r="N21" s="173">
        <f>'22년 11월'!L21-'22년 10월'!L21</f>
        <v>2</v>
      </c>
      <c r="O21" s="152">
        <v>72</v>
      </c>
      <c r="P21" s="152">
        <v>111</v>
      </c>
      <c r="Q21" s="176">
        <v>15127</v>
      </c>
      <c r="R21" s="173">
        <f>Q21-'22년 10월'!Q21</f>
        <v>12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8722</v>
      </c>
      <c r="D22" s="52">
        <f t="shared" si="3"/>
        <v>2.2475152870722777E-2</v>
      </c>
      <c r="E22" s="153">
        <v>8704</v>
      </c>
      <c r="F22" s="29">
        <f t="shared" si="0"/>
        <v>2.2739504140867884E-2</v>
      </c>
      <c r="G22" s="172">
        <f>E22-'22년 10월'!E22</f>
        <v>-18</v>
      </c>
      <c r="H22" s="157">
        <v>4244</v>
      </c>
      <c r="I22" s="29">
        <f t="shared" si="4"/>
        <v>1.1087598296627218E-2</v>
      </c>
      <c r="J22" s="157">
        <v>4460</v>
      </c>
      <c r="K22" s="21">
        <f t="shared" si="5"/>
        <v>1.1651905844240668E-2</v>
      </c>
      <c r="L22" s="153">
        <f t="shared" si="6"/>
        <v>18</v>
      </c>
      <c r="M22" s="29">
        <f t="shared" si="7"/>
        <v>3.3943051103149163E-3</v>
      </c>
      <c r="N22" s="173">
        <f>'22년 11월'!L22-'22년 10월'!L22</f>
        <v>-1</v>
      </c>
      <c r="O22" s="152">
        <v>3</v>
      </c>
      <c r="P22" s="152">
        <v>15</v>
      </c>
      <c r="Q22" s="175">
        <v>3104</v>
      </c>
      <c r="R22" s="173">
        <f>Q22-'22년 10월'!Q22</f>
        <v>-16</v>
      </c>
      <c r="S22" s="165">
        <v>2.8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23508</v>
      </c>
      <c r="D23" s="52">
        <f t="shared" si="3"/>
        <v>6.0576231791441303E-2</v>
      </c>
      <c r="E23" s="155">
        <v>23444</v>
      </c>
      <c r="F23" s="29">
        <f t="shared" si="0"/>
        <v>6.1248269195600488E-2</v>
      </c>
      <c r="G23" s="172">
        <f>E23-'22년 10월'!E23</f>
        <v>9</v>
      </c>
      <c r="H23" s="159">
        <v>11603</v>
      </c>
      <c r="I23" s="29">
        <f t="shared" si="4"/>
        <v>3.0313242939624317E-2</v>
      </c>
      <c r="J23" s="159">
        <v>11841</v>
      </c>
      <c r="K23" s="21">
        <f t="shared" si="5"/>
        <v>3.0935026255976175E-2</v>
      </c>
      <c r="L23" s="153">
        <f t="shared" si="6"/>
        <v>64</v>
      </c>
      <c r="M23" s="21">
        <f t="shared" si="7"/>
        <v>1.2068640392230812E-2</v>
      </c>
      <c r="N23" s="173">
        <f>'22년 11월'!L23-'22년 10월'!L23</f>
        <v>-3</v>
      </c>
      <c r="O23" s="152">
        <v>26</v>
      </c>
      <c r="P23" s="152">
        <v>38</v>
      </c>
      <c r="Q23" s="177">
        <v>7885</v>
      </c>
      <c r="R23" s="173">
        <f>Q23-'22년 10월'!Q23</f>
        <v>7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28774</v>
      </c>
      <c r="D24" s="52">
        <f t="shared" si="3"/>
        <v>7.4145843694356478E-2</v>
      </c>
      <c r="E24" s="153">
        <v>28664</v>
      </c>
      <c r="F24" s="29">
        <f t="shared" si="0"/>
        <v>7.4885701596258847E-2</v>
      </c>
      <c r="G24" s="172">
        <f>E24-'22년 10월'!E24</f>
        <v>-18</v>
      </c>
      <c r="H24" s="157">
        <v>13913</v>
      </c>
      <c r="I24" s="29">
        <f t="shared" si="4"/>
        <v>3.6348198657157042E-2</v>
      </c>
      <c r="J24" s="157">
        <v>14751</v>
      </c>
      <c r="K24" s="21">
        <f t="shared" si="5"/>
        <v>3.8537502939101811E-2</v>
      </c>
      <c r="L24" s="153">
        <f t="shared" si="6"/>
        <v>110</v>
      </c>
      <c r="M24" s="29">
        <f t="shared" si="7"/>
        <v>2.0742975674146711E-2</v>
      </c>
      <c r="N24" s="173">
        <f>'22년 11월'!L24-'22년 10월'!L24</f>
        <v>-2</v>
      </c>
      <c r="O24" s="152">
        <v>27</v>
      </c>
      <c r="P24" s="152">
        <v>83</v>
      </c>
      <c r="Q24" s="175">
        <v>10831</v>
      </c>
      <c r="R24" s="173">
        <f>Q24-'22년 10월'!Q24</f>
        <v>-22</v>
      </c>
      <c r="S24" s="163">
        <v>2.65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35190</v>
      </c>
      <c r="D25" s="52">
        <f t="shared" si="3"/>
        <v>9.0678815583665959E-2</v>
      </c>
      <c r="E25" s="153">
        <v>35076</v>
      </c>
      <c r="F25" s="29">
        <f t="shared" si="0"/>
        <v>9.1637275648561806E-2</v>
      </c>
      <c r="G25" s="172">
        <f>E25-'22년 10월'!E25</f>
        <v>141</v>
      </c>
      <c r="H25" s="157">
        <v>17202</v>
      </c>
      <c r="I25" s="29">
        <f t="shared" si="4"/>
        <v>4.4940826083548865E-2</v>
      </c>
      <c r="J25" s="157">
        <v>17874</v>
      </c>
      <c r="K25" s="21">
        <f t="shared" si="5"/>
        <v>4.6696449565012933E-2</v>
      </c>
      <c r="L25" s="153">
        <f t="shared" si="6"/>
        <v>114</v>
      </c>
      <c r="M25" s="21">
        <f t="shared" si="7"/>
        <v>2.1497265698661134E-2</v>
      </c>
      <c r="N25" s="173">
        <f>'22년 11월'!L25-'22년 10월'!L25</f>
        <v>1</v>
      </c>
      <c r="O25" s="152">
        <v>36</v>
      </c>
      <c r="P25" s="152">
        <v>78</v>
      </c>
      <c r="Q25" s="175">
        <v>12311</v>
      </c>
      <c r="R25" s="173">
        <f>Q25-'22년 10월'!Q25</f>
        <v>46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21564</v>
      </c>
      <c r="D26" s="52">
        <f t="shared" si="3"/>
        <v>5.5566864997049527E-2</v>
      </c>
      <c r="E26" s="153">
        <v>21461</v>
      </c>
      <c r="F26" s="29">
        <f t="shared" si="0"/>
        <v>5.606761240431591E-2</v>
      </c>
      <c r="G26" s="172">
        <f>E26-'22년 10월'!E26</f>
        <v>16</v>
      </c>
      <c r="H26" s="157">
        <v>10434</v>
      </c>
      <c r="I26" s="29">
        <f t="shared" si="4"/>
        <v>2.7259189591660789E-2</v>
      </c>
      <c r="J26" s="157">
        <v>11027</v>
      </c>
      <c r="K26" s="21">
        <f t="shared" si="5"/>
        <v>2.880842281265512E-2</v>
      </c>
      <c r="L26" s="153">
        <f t="shared" si="6"/>
        <v>103</v>
      </c>
      <c r="M26" s="29">
        <f t="shared" si="7"/>
        <v>1.9422968131246464E-2</v>
      </c>
      <c r="N26" s="173">
        <f>'22년 11월'!L26-'22년 10월'!L26</f>
        <v>1</v>
      </c>
      <c r="O26" s="152">
        <v>41</v>
      </c>
      <c r="P26" s="152">
        <v>62</v>
      </c>
      <c r="Q26" s="175">
        <v>8246</v>
      </c>
      <c r="R26" s="173">
        <f>Q26-'22년 10월'!Q26</f>
        <v>-5</v>
      </c>
      <c r="S26" s="163">
        <v>2.6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25902</v>
      </c>
      <c r="D27" s="52">
        <f t="shared" si="3"/>
        <v>6.674517423268303E-2</v>
      </c>
      <c r="E27" s="153">
        <v>25644</v>
      </c>
      <c r="F27" s="29">
        <f t="shared" si="0"/>
        <v>6.6995846069441173E-2</v>
      </c>
      <c r="G27" s="172">
        <f>E27-'22년 10월'!E27</f>
        <v>220</v>
      </c>
      <c r="H27" s="157">
        <v>12645</v>
      </c>
      <c r="I27" s="29">
        <f t="shared" si="4"/>
        <v>3.3035504349870681E-2</v>
      </c>
      <c r="J27" s="157">
        <v>12999</v>
      </c>
      <c r="K27" s="21">
        <f t="shared" si="5"/>
        <v>3.3960341719570498E-2</v>
      </c>
      <c r="L27" s="153">
        <f t="shared" si="6"/>
        <v>258</v>
      </c>
      <c r="M27" s="21">
        <f t="shared" si="7"/>
        <v>4.8651706581180461E-2</v>
      </c>
      <c r="N27" s="173">
        <f>'22년 11월'!L27-'22년 10월'!L27</f>
        <v>-2</v>
      </c>
      <c r="O27" s="152">
        <v>148</v>
      </c>
      <c r="P27" s="152">
        <v>110</v>
      </c>
      <c r="Q27" s="175">
        <v>10725</v>
      </c>
      <c r="R27" s="173">
        <f>Q27-'22년 10월'!Q27</f>
        <v>44</v>
      </c>
      <c r="S27" s="163">
        <v>2.39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19054</v>
      </c>
      <c r="D28" s="52">
        <f t="shared" si="3"/>
        <v>4.9099009722397592E-2</v>
      </c>
      <c r="E28" s="153">
        <v>18941</v>
      </c>
      <c r="F28" s="29">
        <f t="shared" si="0"/>
        <v>4.9484024348825664E-2</v>
      </c>
      <c r="G28" s="172">
        <f>E28-'22년 10월'!E28</f>
        <v>38</v>
      </c>
      <c r="H28" s="157">
        <v>9319</v>
      </c>
      <c r="I28" s="29">
        <f t="shared" si="4"/>
        <v>2.4346213130600623E-2</v>
      </c>
      <c r="J28" s="157">
        <v>9622</v>
      </c>
      <c r="K28" s="21">
        <f t="shared" si="5"/>
        <v>2.5137811218225045E-2</v>
      </c>
      <c r="L28" s="153">
        <f t="shared" si="6"/>
        <v>113</v>
      </c>
      <c r="M28" s="29">
        <f t="shared" si="7"/>
        <v>2.1308693192532528E-2</v>
      </c>
      <c r="N28" s="173">
        <f>'22년 11월'!L28-'22년 10월'!L28</f>
        <v>-3</v>
      </c>
      <c r="O28" s="152">
        <v>45</v>
      </c>
      <c r="P28" s="152">
        <v>68</v>
      </c>
      <c r="Q28" s="175">
        <v>6943</v>
      </c>
      <c r="R28" s="173">
        <f>Q28-'22년 10월'!Q28</f>
        <v>3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11293</v>
      </c>
      <c r="D29" s="52">
        <f t="shared" si="3"/>
        <v>2.9100195066392148E-2</v>
      </c>
      <c r="E29" s="153">
        <v>11262</v>
      </c>
      <c r="F29" s="29">
        <f t="shared" si="0"/>
        <v>2.942236852417901E-2</v>
      </c>
      <c r="G29" s="172">
        <f>E29-'22년 10월'!E29</f>
        <v>-3</v>
      </c>
      <c r="H29" s="157">
        <v>5598</v>
      </c>
      <c r="I29" s="29">
        <f t="shared" si="4"/>
        <v>1.4624970608981895E-2</v>
      </c>
      <c r="J29" s="157">
        <v>5664</v>
      </c>
      <c r="K29" s="21">
        <f t="shared" si="5"/>
        <v>1.4797397915197116E-2</v>
      </c>
      <c r="L29" s="153">
        <f t="shared" si="6"/>
        <v>31</v>
      </c>
      <c r="M29" s="29">
        <f t="shared" si="7"/>
        <v>5.8457476899867996E-3</v>
      </c>
      <c r="N29" s="173">
        <f>'22년 11월'!L29-'22년 10월'!L29</f>
        <v>-1</v>
      </c>
      <c r="O29" s="152">
        <v>7</v>
      </c>
      <c r="P29" s="152">
        <v>24</v>
      </c>
      <c r="Q29" s="175">
        <v>4357</v>
      </c>
      <c r="R29" s="173">
        <f>Q29-'22년 10월'!Q29</f>
        <v>-4</v>
      </c>
      <c r="S29" s="163">
        <v>2.58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28509</v>
      </c>
      <c r="D30" s="52">
        <f t="shared" si="3"/>
        <v>7.34629824801004E-2</v>
      </c>
      <c r="E30" s="153">
        <v>28432</v>
      </c>
      <c r="F30" s="29">
        <f t="shared" si="0"/>
        <v>7.4279593489562923E-2</v>
      </c>
      <c r="G30" s="172">
        <f>E30-'22년 10월'!E30</f>
        <v>57</v>
      </c>
      <c r="H30" s="157">
        <v>13634</v>
      </c>
      <c r="I30" s="29">
        <f t="shared" si="4"/>
        <v>3.5619301408156334E-2</v>
      </c>
      <c r="J30" s="157">
        <v>14798</v>
      </c>
      <c r="K30" s="21">
        <f t="shared" si="5"/>
        <v>3.8660292081406589E-2</v>
      </c>
      <c r="L30" s="153">
        <f>SUM(O30:P30)</f>
        <v>77</v>
      </c>
      <c r="M30" s="29">
        <f t="shared" si="7"/>
        <v>1.4520082971902697E-2</v>
      </c>
      <c r="N30" s="173">
        <f>'22년 11월'!L30-'22년 10월'!L30</f>
        <v>0</v>
      </c>
      <c r="O30" s="152">
        <v>25</v>
      </c>
      <c r="P30" s="152">
        <v>52</v>
      </c>
      <c r="Q30" s="175">
        <v>10802</v>
      </c>
      <c r="R30" s="173">
        <f>Q30-'22년 10월'!Q30</f>
        <v>19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0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W32"/>
  <sheetViews>
    <sheetView topLeftCell="B1" zoomScale="85" zoomScaleNormal="85" workbookViewId="0">
      <selection activeCell="L13" sqref="L13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240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239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80" t="s">
        <v>21</v>
      </c>
      <c r="F7" s="17" t="s">
        <v>22</v>
      </c>
      <c r="G7" s="18" t="s">
        <v>20</v>
      </c>
      <c r="H7" s="181" t="s">
        <v>23</v>
      </c>
      <c r="I7" s="18" t="s">
        <v>24</v>
      </c>
      <c r="J7" s="18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387555</v>
      </c>
      <c r="D8" s="51">
        <f>SUM(D9:D30)</f>
        <v>0.99999999999999989</v>
      </c>
      <c r="E8" s="57">
        <v>382258</v>
      </c>
      <c r="F8" s="21">
        <f t="shared" ref="F8:F30" si="0">E8/$E$8</f>
        <v>1</v>
      </c>
      <c r="G8" s="171">
        <f>E8-'22년 9월'!E8</f>
        <v>333</v>
      </c>
      <c r="H8" s="156">
        <v>190683</v>
      </c>
      <c r="I8" s="21">
        <f t="shared" ref="I8:M8" si="1">SUM(I9:I30)</f>
        <v>0.4988332487482276</v>
      </c>
      <c r="J8" s="156">
        <v>191575</v>
      </c>
      <c r="K8" s="21">
        <f t="shared" si="1"/>
        <v>0.50116675125177235</v>
      </c>
      <c r="L8" s="58">
        <f>SUM(L9:L30)</f>
        <v>5297</v>
      </c>
      <c r="M8" s="23">
        <f t="shared" si="1"/>
        <v>1.0000000000000002</v>
      </c>
      <c r="N8" s="171">
        <f>'22년 10월'!L8-'22년 8월'!L8</f>
        <v>298</v>
      </c>
      <c r="O8" s="59">
        <v>3150</v>
      </c>
      <c r="P8" s="59">
        <v>2147</v>
      </c>
      <c r="Q8" s="174">
        <v>159129</v>
      </c>
      <c r="R8" s="171">
        <f>Q8-'22년 9월'!Q8</f>
        <v>93</v>
      </c>
      <c r="S8" s="166">
        <v>2.4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2">E9+L9</f>
        <v>44132</v>
      </c>
      <c r="D9" s="52">
        <f t="shared" ref="D9:D30" si="3">C9/$C$8</f>
        <v>0.11387286965720994</v>
      </c>
      <c r="E9" s="153" t="s">
        <v>241</v>
      </c>
      <c r="F9" s="29">
        <f t="shared" si="0"/>
        <v>0.11121022974012316</v>
      </c>
      <c r="G9" s="172">
        <f>E9-'22년 9월'!E9</f>
        <v>-111</v>
      </c>
      <c r="H9" s="157">
        <v>22180</v>
      </c>
      <c r="I9" s="29">
        <f t="shared" ref="I9:I30" si="4">H9/$E$8</f>
        <v>5.8023638485002277E-2</v>
      </c>
      <c r="J9" s="157">
        <v>20331</v>
      </c>
      <c r="K9" s="21">
        <f t="shared" ref="K9:K30" si="5">J9/$E$8</f>
        <v>5.3186591255120888E-2</v>
      </c>
      <c r="L9" s="153">
        <f>SUM(O9:P9)</f>
        <v>1621</v>
      </c>
      <c r="M9" s="29">
        <f>L9/$L$8</f>
        <v>0.30602227676043042</v>
      </c>
      <c r="N9" s="173">
        <f>'22년 10월'!L9-'22년 9월'!L9</f>
        <v>11</v>
      </c>
      <c r="O9" s="152">
        <v>838</v>
      </c>
      <c r="P9" s="152">
        <v>783</v>
      </c>
      <c r="Q9" s="175">
        <v>20941</v>
      </c>
      <c r="R9" s="173">
        <f>Q9-'22년 9월'!Q9</f>
        <v>-51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2723</v>
      </c>
      <c r="D10" s="52">
        <f t="shared" si="3"/>
        <v>7.0260995213582587E-3</v>
      </c>
      <c r="E10" s="153" t="s">
        <v>242</v>
      </c>
      <c r="F10" s="29">
        <f t="shared" si="0"/>
        <v>6.9560349292885956E-3</v>
      </c>
      <c r="G10" s="172">
        <f>E10-'22년 9월'!E10</f>
        <v>-21</v>
      </c>
      <c r="H10" s="157">
        <v>1505</v>
      </c>
      <c r="I10" s="29">
        <f t="shared" si="4"/>
        <v>3.9371314661825257E-3</v>
      </c>
      <c r="J10" s="157">
        <v>1154</v>
      </c>
      <c r="K10" s="21">
        <f t="shared" si="5"/>
        <v>3.0189034631060698E-3</v>
      </c>
      <c r="L10" s="153">
        <f t="shared" ref="L10:L29" si="6">SUM(O10:P10)</f>
        <v>64</v>
      </c>
      <c r="M10" s="29">
        <f t="shared" ref="M10:M30" si="7">L10/$L$8</f>
        <v>1.2082310741929394E-2</v>
      </c>
      <c r="N10" s="173">
        <f>'22년 10월'!L10-'22년 9월'!L10</f>
        <v>-7</v>
      </c>
      <c r="O10" s="152">
        <v>40</v>
      </c>
      <c r="P10" s="152">
        <v>24</v>
      </c>
      <c r="Q10" s="175">
        <v>1627</v>
      </c>
      <c r="R10" s="173">
        <f>Q10-'22년 9월'!Q10</f>
        <v>-7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3191</v>
      </c>
      <c r="D11" s="52">
        <f t="shared" si="3"/>
        <v>8.233670059733458E-3</v>
      </c>
      <c r="E11" s="153" t="s">
        <v>243</v>
      </c>
      <c r="F11" s="29">
        <f t="shared" si="0"/>
        <v>7.8899591375458464E-3</v>
      </c>
      <c r="G11" s="172">
        <f>E11-'22년 9월'!E11</f>
        <v>-23</v>
      </c>
      <c r="H11" s="157">
        <v>1587</v>
      </c>
      <c r="I11" s="29">
        <f t="shared" si="4"/>
        <v>4.151646270320046E-3</v>
      </c>
      <c r="J11" s="157">
        <v>1429</v>
      </c>
      <c r="K11" s="21">
        <f t="shared" si="5"/>
        <v>3.7383128672258004E-3</v>
      </c>
      <c r="L11" s="153">
        <f t="shared" si="6"/>
        <v>175</v>
      </c>
      <c r="M11" s="29">
        <f t="shared" si="7"/>
        <v>3.3037568434963187E-2</v>
      </c>
      <c r="N11" s="173">
        <f>'22년 10월'!L11-'22년 9월'!L11</f>
        <v>3</v>
      </c>
      <c r="O11" s="152">
        <v>151</v>
      </c>
      <c r="P11" s="152">
        <v>24</v>
      </c>
      <c r="Q11" s="175">
        <v>1722</v>
      </c>
      <c r="R11" s="173">
        <f>Q11-'22년 9월'!Q11</f>
        <v>-9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6172</v>
      </c>
      <c r="D12" s="52">
        <f t="shared" si="3"/>
        <v>1.5925481544554965E-2</v>
      </c>
      <c r="E12" s="153" t="s">
        <v>244</v>
      </c>
      <c r="F12" s="29">
        <f t="shared" si="0"/>
        <v>1.5442449863704619E-2</v>
      </c>
      <c r="G12" s="172">
        <f>E12-'22년 9월'!E12</f>
        <v>-45</v>
      </c>
      <c r="H12" s="157">
        <v>3268</v>
      </c>
      <c r="I12" s="29">
        <f t="shared" si="4"/>
        <v>8.5491997551391998E-3</v>
      </c>
      <c r="J12" s="157">
        <v>2635</v>
      </c>
      <c r="K12" s="21">
        <f t="shared" si="5"/>
        <v>6.8932501085654189E-3</v>
      </c>
      <c r="L12" s="153">
        <f t="shared" si="6"/>
        <v>269</v>
      </c>
      <c r="M12" s="29">
        <f t="shared" si="7"/>
        <v>5.0783462337171986E-2</v>
      </c>
      <c r="N12" s="173">
        <f>'22년 10월'!L12-'22년 9월'!L12</f>
        <v>15</v>
      </c>
      <c r="O12" s="152">
        <v>216</v>
      </c>
      <c r="P12" s="152">
        <v>53</v>
      </c>
      <c r="Q12" s="175">
        <v>3282</v>
      </c>
      <c r="R12" s="173">
        <f>Q12-'22년 9월'!Q12</f>
        <v>-19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8994</v>
      </c>
      <c r="D13" s="52">
        <f t="shared" si="3"/>
        <v>2.3207028679800287E-2</v>
      </c>
      <c r="E13" s="153" t="s">
        <v>184</v>
      </c>
      <c r="F13" s="29">
        <f t="shared" si="0"/>
        <v>2.2720256999199495E-2</v>
      </c>
      <c r="G13" s="172">
        <f>E13-'22년 9월'!E13</f>
        <v>-23</v>
      </c>
      <c r="H13" s="157">
        <v>4632</v>
      </c>
      <c r="I13" s="29">
        <f t="shared" si="4"/>
        <v>1.2117470399573064E-2</v>
      </c>
      <c r="J13" s="157">
        <v>4053</v>
      </c>
      <c r="K13" s="21">
        <f t="shared" si="5"/>
        <v>1.060278659962643E-2</v>
      </c>
      <c r="L13" s="153">
        <f t="shared" si="6"/>
        <v>309</v>
      </c>
      <c r="M13" s="29">
        <f t="shared" si="7"/>
        <v>5.8334906550877856E-2</v>
      </c>
      <c r="N13" s="173">
        <f>'22년 10월'!L13-'22년 9월'!L13</f>
        <v>-4</v>
      </c>
      <c r="O13" s="152">
        <v>198</v>
      </c>
      <c r="P13" s="152">
        <v>111</v>
      </c>
      <c r="Q13" s="175">
        <v>4828</v>
      </c>
      <c r="R13" s="173">
        <f>Q13-'22년 9월'!Q13</f>
        <v>-2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7360</v>
      </c>
      <c r="D14" s="52">
        <f t="shared" si="3"/>
        <v>1.8990852911199702E-2</v>
      </c>
      <c r="E14" s="153" t="s">
        <v>245</v>
      </c>
      <c r="F14" s="29">
        <f t="shared" si="0"/>
        <v>1.802709165014205E-2</v>
      </c>
      <c r="G14" s="172">
        <f>E14-'22년 9월'!E14</f>
        <v>-37</v>
      </c>
      <c r="H14" s="157">
        <v>4041</v>
      </c>
      <c r="I14" s="29">
        <f t="shared" si="4"/>
        <v>1.0571394189264841E-2</v>
      </c>
      <c r="J14" s="157">
        <v>2850</v>
      </c>
      <c r="K14" s="21">
        <f t="shared" si="5"/>
        <v>7.4556974608772086E-3</v>
      </c>
      <c r="L14" s="153">
        <f t="shared" si="6"/>
        <v>469</v>
      </c>
      <c r="M14" s="29">
        <f t="shared" si="7"/>
        <v>8.8540683405701343E-2</v>
      </c>
      <c r="N14" s="173">
        <f>'22년 10월'!L14-'22년 9월'!L14</f>
        <v>-7</v>
      </c>
      <c r="O14" s="152">
        <v>339</v>
      </c>
      <c r="P14" s="152">
        <v>130</v>
      </c>
      <c r="Q14" s="175">
        <v>4232</v>
      </c>
      <c r="R14" s="173">
        <f>Q14-'22년 9월'!Q14</f>
        <v>-17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7494</v>
      </c>
      <c r="D15" s="52">
        <f t="shared" si="3"/>
        <v>1.9336610287572088E-2</v>
      </c>
      <c r="E15" s="153" t="s">
        <v>246</v>
      </c>
      <c r="F15" s="29">
        <f t="shared" si="0"/>
        <v>1.9002872405548085E-2</v>
      </c>
      <c r="G15" s="172">
        <f>E15-'22년 9월'!E15</f>
        <v>-36</v>
      </c>
      <c r="H15" s="157">
        <v>3970</v>
      </c>
      <c r="I15" s="29">
        <f t="shared" si="4"/>
        <v>1.0385655761292112E-2</v>
      </c>
      <c r="J15" s="157">
        <v>3294</v>
      </c>
      <c r="K15" s="21">
        <f t="shared" si="5"/>
        <v>8.6172166442559737E-3</v>
      </c>
      <c r="L15" s="153">
        <f t="shared" si="6"/>
        <v>230</v>
      </c>
      <c r="M15" s="29">
        <f t="shared" si="7"/>
        <v>4.3420804228808757E-2</v>
      </c>
      <c r="N15" s="173">
        <f>'22년 10월'!L15-'22년 9월'!L15</f>
        <v>0</v>
      </c>
      <c r="O15" s="152">
        <v>169</v>
      </c>
      <c r="P15" s="152">
        <v>61</v>
      </c>
      <c r="Q15" s="175">
        <v>3933</v>
      </c>
      <c r="R15" s="173">
        <f>Q15-'22년 9월'!Q15</f>
        <v>-23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5937</v>
      </c>
      <c r="D16" s="52">
        <f t="shared" si="3"/>
        <v>1.5319115996439215E-2</v>
      </c>
      <c r="E16" s="153" t="s">
        <v>247</v>
      </c>
      <c r="F16" s="29">
        <f t="shared" si="0"/>
        <v>1.4390804116591412E-2</v>
      </c>
      <c r="G16" s="172">
        <f>E16-'22년 9월'!E16</f>
        <v>-18</v>
      </c>
      <c r="H16" s="157">
        <v>2930</v>
      </c>
      <c r="I16" s="29">
        <f t="shared" si="4"/>
        <v>7.66498019662113E-3</v>
      </c>
      <c r="J16" s="157">
        <v>2571</v>
      </c>
      <c r="K16" s="21">
        <f t="shared" si="5"/>
        <v>6.7258239199702819E-3</v>
      </c>
      <c r="L16" s="153">
        <f t="shared" si="6"/>
        <v>436</v>
      </c>
      <c r="M16" s="29">
        <f t="shared" si="7"/>
        <v>8.2310741929393999E-2</v>
      </c>
      <c r="N16" s="173">
        <f>'22년 10월'!L16-'22년 9월'!L16</f>
        <v>9</v>
      </c>
      <c r="O16" s="152">
        <v>363</v>
      </c>
      <c r="P16" s="152">
        <v>73</v>
      </c>
      <c r="Q16" s="175">
        <v>3071</v>
      </c>
      <c r="R16" s="173">
        <f>Q16-'22년 9월'!Q16</f>
        <v>-6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3448</v>
      </c>
      <c r="D17" s="52">
        <f t="shared" si="3"/>
        <v>8.8968017442685558E-3</v>
      </c>
      <c r="E17" s="153" t="s">
        <v>248</v>
      </c>
      <c r="F17" s="29">
        <f t="shared" si="0"/>
        <v>8.6276807810431698E-3</v>
      </c>
      <c r="G17" s="172">
        <f>E17-'22년 9월'!E17</f>
        <v>-17</v>
      </c>
      <c r="H17" s="157">
        <v>1773</v>
      </c>
      <c r="I17" s="29">
        <f t="shared" si="4"/>
        <v>4.6382286309246635E-3</v>
      </c>
      <c r="J17" s="157">
        <v>1525</v>
      </c>
      <c r="K17" s="21">
        <f t="shared" si="5"/>
        <v>3.9894521501185063E-3</v>
      </c>
      <c r="L17" s="153">
        <f t="shared" si="6"/>
        <v>150</v>
      </c>
      <c r="M17" s="29">
        <f t="shared" si="7"/>
        <v>2.8317915801397017E-2</v>
      </c>
      <c r="N17" s="173">
        <f>'22년 10월'!L17-'22년 9월'!L17</f>
        <v>11</v>
      </c>
      <c r="O17" s="152">
        <v>112</v>
      </c>
      <c r="P17" s="152">
        <v>38</v>
      </c>
      <c r="Q17" s="175">
        <v>1956</v>
      </c>
      <c r="R17" s="173">
        <f>Q17-'22년 9월'!Q17</f>
        <v>-2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2423</v>
      </c>
      <c r="D18" s="52">
        <f t="shared" si="3"/>
        <v>6.2520158429126187E-3</v>
      </c>
      <c r="E18" s="153" t="s">
        <v>249</v>
      </c>
      <c r="F18" s="29">
        <f t="shared" si="0"/>
        <v>5.7997478143034286E-3</v>
      </c>
      <c r="G18" s="172">
        <f>E18-'22년 9월'!E18</f>
        <v>14</v>
      </c>
      <c r="H18" s="157">
        <v>1184</v>
      </c>
      <c r="I18" s="29">
        <f t="shared" si="4"/>
        <v>3.0973844890100403E-3</v>
      </c>
      <c r="J18" s="157">
        <v>1033</v>
      </c>
      <c r="K18" s="21">
        <f t="shared" si="5"/>
        <v>2.7023633252933883E-3</v>
      </c>
      <c r="L18" s="153">
        <f t="shared" si="6"/>
        <v>206</v>
      </c>
      <c r="M18" s="29">
        <f t="shared" si="7"/>
        <v>3.8889937700585235E-2</v>
      </c>
      <c r="N18" s="173">
        <f>'22년 10월'!L18-'22년 9월'!L18</f>
        <v>5</v>
      </c>
      <c r="O18" s="152">
        <v>176</v>
      </c>
      <c r="P18" s="152">
        <v>30</v>
      </c>
      <c r="Q18" s="175">
        <v>1153</v>
      </c>
      <c r="R18" s="173">
        <f>Q18-'22년 9월'!Q18</f>
        <v>3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18347</v>
      </c>
      <c r="D19" s="52">
        <f t="shared" si="3"/>
        <v>4.7340377494807191E-2</v>
      </c>
      <c r="E19" s="153" t="s">
        <v>250</v>
      </c>
      <c r="F19" s="29">
        <f t="shared" si="0"/>
        <v>4.7828953220076492E-2</v>
      </c>
      <c r="G19" s="172">
        <f>E19-'22년 9월'!E19</f>
        <v>-32</v>
      </c>
      <c r="H19" s="157">
        <v>9005</v>
      </c>
      <c r="I19" s="29">
        <f t="shared" si="4"/>
        <v>2.3557387942175181E-2</v>
      </c>
      <c r="J19" s="157">
        <v>9278</v>
      </c>
      <c r="K19" s="21">
        <f t="shared" si="5"/>
        <v>2.4271565277901311E-2</v>
      </c>
      <c r="L19" s="153">
        <f t="shared" si="6"/>
        <v>64</v>
      </c>
      <c r="M19" s="29">
        <f t="shared" si="7"/>
        <v>1.2082310741929394E-2</v>
      </c>
      <c r="N19" s="173">
        <f>'22년 10월'!L19-'22년 9월'!L19</f>
        <v>2</v>
      </c>
      <c r="O19" s="152">
        <v>28</v>
      </c>
      <c r="P19" s="152">
        <v>36</v>
      </c>
      <c r="Q19" s="175">
        <v>6373</v>
      </c>
      <c r="R19" s="173">
        <f>Q19-'22년 9월'!Q19</f>
        <v>-12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39788</v>
      </c>
      <c r="D20" s="52">
        <f t="shared" si="3"/>
        <v>0.10266413799331708</v>
      </c>
      <c r="E20" s="153" t="s">
        <v>251</v>
      </c>
      <c r="F20" s="29">
        <f t="shared" si="0"/>
        <v>0.10349816092795965</v>
      </c>
      <c r="G20" s="172">
        <f>E20-'22년 9월'!E20</f>
        <v>26</v>
      </c>
      <c r="H20" s="157">
        <v>19255</v>
      </c>
      <c r="I20" s="29">
        <f t="shared" si="4"/>
        <v>5.0371738459365142E-2</v>
      </c>
      <c r="J20" s="157">
        <v>20308</v>
      </c>
      <c r="K20" s="21">
        <f t="shared" si="5"/>
        <v>5.312642246859451E-2</v>
      </c>
      <c r="L20" s="153">
        <f t="shared" si="6"/>
        <v>225</v>
      </c>
      <c r="M20" s="29">
        <f>L20/$L$8</f>
        <v>4.2476873702095526E-2</v>
      </c>
      <c r="N20" s="173">
        <f>'22년 10월'!L20-'22년 9월'!L20</f>
        <v>0</v>
      </c>
      <c r="O20" s="152">
        <v>87</v>
      </c>
      <c r="P20" s="152">
        <v>138</v>
      </c>
      <c r="Q20" s="175">
        <v>15764</v>
      </c>
      <c r="R20" s="173">
        <f>Q20-'22년 9월'!Q20</f>
        <v>-1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35462</v>
      </c>
      <c r="D21" s="52">
        <f t="shared" si="3"/>
        <v>9.1501851350130947E-2</v>
      </c>
      <c r="E21" s="154" t="s">
        <v>252</v>
      </c>
      <c r="F21" s="29">
        <f t="shared" si="0"/>
        <v>9.2296302497266239E-2</v>
      </c>
      <c r="G21" s="172">
        <f>E21-'22년 9월'!E21</f>
        <v>88</v>
      </c>
      <c r="H21" s="158">
        <v>17001</v>
      </c>
      <c r="I21" s="29">
        <f t="shared" si="4"/>
        <v>4.4475197379780146E-2</v>
      </c>
      <c r="J21" s="158">
        <v>18280</v>
      </c>
      <c r="K21" s="21">
        <f t="shared" si="5"/>
        <v>4.7821105117486093E-2</v>
      </c>
      <c r="L21" s="153">
        <f t="shared" si="6"/>
        <v>181</v>
      </c>
      <c r="M21" s="94">
        <f t="shared" si="7"/>
        <v>3.4170285067019066E-2</v>
      </c>
      <c r="N21" s="173">
        <f>'22년 10월'!L21-'22년 9월'!L21</f>
        <v>-4</v>
      </c>
      <c r="O21" s="152">
        <v>70</v>
      </c>
      <c r="P21" s="152">
        <v>111</v>
      </c>
      <c r="Q21" s="176">
        <v>15115</v>
      </c>
      <c r="R21" s="173">
        <f>Q21-'22년 9월'!Q21</f>
        <v>36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8741</v>
      </c>
      <c r="D22" s="52">
        <f t="shared" si="3"/>
        <v>2.2554218110977797E-2</v>
      </c>
      <c r="E22" s="153" t="s">
        <v>253</v>
      </c>
      <c r="F22" s="29">
        <f t="shared" si="0"/>
        <v>2.2817050264481057E-2</v>
      </c>
      <c r="G22" s="172">
        <f>E22-'22년 9월'!E22</f>
        <v>13</v>
      </c>
      <c r="H22" s="157">
        <v>4260</v>
      </c>
      <c r="I22" s="29">
        <f t="shared" si="4"/>
        <v>1.1144305678363827E-2</v>
      </c>
      <c r="J22" s="157">
        <v>4462</v>
      </c>
      <c r="K22" s="21">
        <f t="shared" si="5"/>
        <v>1.167274458611723E-2</v>
      </c>
      <c r="L22" s="153">
        <f t="shared" si="6"/>
        <v>19</v>
      </c>
      <c r="M22" s="29">
        <f t="shared" si="7"/>
        <v>3.5869360015102886E-3</v>
      </c>
      <c r="N22" s="173">
        <f>'22년 10월'!L22-'22년 9월'!L22</f>
        <v>2</v>
      </c>
      <c r="O22" s="152">
        <v>3</v>
      </c>
      <c r="P22" s="152">
        <v>16</v>
      </c>
      <c r="Q22" s="175">
        <v>3120</v>
      </c>
      <c r="R22" s="173">
        <f>Q22-'22년 9월'!Q22</f>
        <v>2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23502</v>
      </c>
      <c r="D23" s="52">
        <f t="shared" si="3"/>
        <v>6.0641715369431436E-2</v>
      </c>
      <c r="E23" s="155" t="s">
        <v>254</v>
      </c>
      <c r="F23" s="29">
        <f t="shared" si="0"/>
        <v>6.1306761401985044E-2</v>
      </c>
      <c r="G23" s="172">
        <f>E23-'22년 9월'!E23</f>
        <v>67</v>
      </c>
      <c r="H23" s="159">
        <v>11593</v>
      </c>
      <c r="I23" s="29">
        <f t="shared" si="4"/>
        <v>3.0327684443491047E-2</v>
      </c>
      <c r="J23" s="159">
        <v>11842</v>
      </c>
      <c r="K23" s="21">
        <f t="shared" si="5"/>
        <v>3.0979076958494001E-2</v>
      </c>
      <c r="L23" s="153">
        <f t="shared" si="6"/>
        <v>67</v>
      </c>
      <c r="M23" s="21">
        <f t="shared" si="7"/>
        <v>1.2648669057957335E-2</v>
      </c>
      <c r="N23" s="173">
        <f>'22년 10월'!L23-'22년 9월'!L23</f>
        <v>3</v>
      </c>
      <c r="O23" s="152">
        <v>28</v>
      </c>
      <c r="P23" s="152">
        <v>39</v>
      </c>
      <c r="Q23" s="177">
        <v>7878</v>
      </c>
      <c r="R23" s="173">
        <f>Q23-'22년 9월'!Q23</f>
        <v>20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28794</v>
      </c>
      <c r="D24" s="52">
        <f t="shared" si="3"/>
        <v>7.429655145721252E-2</v>
      </c>
      <c r="E24" s="153" t="s">
        <v>255</v>
      </c>
      <c r="F24" s="29">
        <f t="shared" si="0"/>
        <v>7.5033092832589507E-2</v>
      </c>
      <c r="G24" s="172">
        <f>E24-'22년 9월'!E24</f>
        <v>-2</v>
      </c>
      <c r="H24" s="157">
        <v>13924</v>
      </c>
      <c r="I24" s="29">
        <f t="shared" si="4"/>
        <v>3.6425660156229563E-2</v>
      </c>
      <c r="J24" s="157">
        <v>14758</v>
      </c>
      <c r="K24" s="21">
        <f t="shared" si="5"/>
        <v>3.8607432676359944E-2</v>
      </c>
      <c r="L24" s="153">
        <f t="shared" si="6"/>
        <v>112</v>
      </c>
      <c r="M24" s="29">
        <f t="shared" si="7"/>
        <v>2.1144043798376439E-2</v>
      </c>
      <c r="N24" s="173">
        <f>'22년 10월'!L24-'22년 9월'!L24</f>
        <v>-3</v>
      </c>
      <c r="O24" s="152">
        <v>27</v>
      </c>
      <c r="P24" s="152">
        <v>85</v>
      </c>
      <c r="Q24" s="175">
        <v>10853</v>
      </c>
      <c r="R24" s="173">
        <f>Q24-'22년 9월'!Q24</f>
        <v>18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35048</v>
      </c>
      <c r="D25" s="52">
        <f t="shared" si="3"/>
        <v>9.0433615873875967E-2</v>
      </c>
      <c r="E25" s="153" t="s">
        <v>256</v>
      </c>
      <c r="F25" s="29">
        <f t="shared" si="0"/>
        <v>9.1391154665173779E-2</v>
      </c>
      <c r="G25" s="172">
        <f>E25-'22년 9월'!E25</f>
        <v>71</v>
      </c>
      <c r="H25" s="157">
        <v>17112</v>
      </c>
      <c r="I25" s="29">
        <f t="shared" si="4"/>
        <v>4.4765577175624842E-2</v>
      </c>
      <c r="J25" s="157">
        <v>17823</v>
      </c>
      <c r="K25" s="21">
        <f t="shared" si="5"/>
        <v>4.6625577489548944E-2</v>
      </c>
      <c r="L25" s="153">
        <f t="shared" si="6"/>
        <v>113</v>
      </c>
      <c r="M25" s="21">
        <f t="shared" si="7"/>
        <v>2.1332829903719087E-2</v>
      </c>
      <c r="N25" s="173">
        <f>'22년 10월'!L25-'22년 9월'!L25</f>
        <v>4</v>
      </c>
      <c r="O25" s="152">
        <v>34</v>
      </c>
      <c r="P25" s="152">
        <v>79</v>
      </c>
      <c r="Q25" s="175">
        <v>12265</v>
      </c>
      <c r="R25" s="173">
        <f>Q25-'22년 9월'!Q25</f>
        <v>31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21547</v>
      </c>
      <c r="D26" s="52">
        <f t="shared" si="3"/>
        <v>5.5597270064894018E-2</v>
      </c>
      <c r="E26" s="153" t="s">
        <v>257</v>
      </c>
      <c r="F26" s="29">
        <f t="shared" si="0"/>
        <v>5.6100853350354994E-2</v>
      </c>
      <c r="G26" s="172">
        <f>E26-'22년 9월'!E26</f>
        <v>-57</v>
      </c>
      <c r="H26" s="157">
        <v>10429</v>
      </c>
      <c r="I26" s="29">
        <f t="shared" si="4"/>
        <v>2.7282620638416986E-2</v>
      </c>
      <c r="J26" s="157">
        <v>11016</v>
      </c>
      <c r="K26" s="21">
        <f t="shared" si="5"/>
        <v>2.8818232711938011E-2</v>
      </c>
      <c r="L26" s="153">
        <f t="shared" si="6"/>
        <v>102</v>
      </c>
      <c r="M26" s="29">
        <f t="shared" si="7"/>
        <v>1.9256182744949973E-2</v>
      </c>
      <c r="N26" s="173">
        <f>'22년 10월'!L26-'22년 9월'!L26</f>
        <v>2</v>
      </c>
      <c r="O26" s="152">
        <v>40</v>
      </c>
      <c r="P26" s="152">
        <v>62</v>
      </c>
      <c r="Q26" s="175">
        <v>8251</v>
      </c>
      <c r="R26" s="173">
        <f>Q26-'22년 9월'!Q26</f>
        <v>-23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25684</v>
      </c>
      <c r="D27" s="52">
        <f t="shared" si="3"/>
        <v>6.6271883990659392E-2</v>
      </c>
      <c r="E27" s="153" t="s">
        <v>258</v>
      </c>
      <c r="F27" s="29">
        <f t="shared" si="0"/>
        <v>6.6510053419418305E-2</v>
      </c>
      <c r="G27" s="172">
        <f>E27-'22년 9월'!E27</f>
        <v>502</v>
      </c>
      <c r="H27" s="157">
        <v>12510</v>
      </c>
      <c r="I27" s="29">
        <f t="shared" si="4"/>
        <v>3.2726587801955746E-2</v>
      </c>
      <c r="J27" s="157">
        <v>12914</v>
      </c>
      <c r="K27" s="21">
        <f t="shared" si="5"/>
        <v>3.3783465617462552E-2</v>
      </c>
      <c r="L27" s="153">
        <f t="shared" si="6"/>
        <v>260</v>
      </c>
      <c r="M27" s="21">
        <f t="shared" si="7"/>
        <v>4.9084387389088165E-2</v>
      </c>
      <c r="N27" s="173">
        <f>'22년 10월'!L27-'22년 9월'!L27</f>
        <v>13</v>
      </c>
      <c r="O27" s="152">
        <v>150</v>
      </c>
      <c r="P27" s="152">
        <v>110</v>
      </c>
      <c r="Q27" s="175">
        <v>10681</v>
      </c>
      <c r="R27" s="173">
        <f>Q27-'22년 9월'!Q27</f>
        <v>163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19019</v>
      </c>
      <c r="D28" s="52">
        <f t="shared" si="3"/>
        <v>4.9074324934525425E-2</v>
      </c>
      <c r="E28" s="153" t="s">
        <v>259</v>
      </c>
      <c r="F28" s="29">
        <f t="shared" si="0"/>
        <v>4.9450894422091884E-2</v>
      </c>
      <c r="G28" s="172">
        <f>E28-'22년 9월'!E28</f>
        <v>-7</v>
      </c>
      <c r="H28" s="157">
        <v>9314</v>
      </c>
      <c r="I28" s="29">
        <f t="shared" si="4"/>
        <v>2.4365742508986078E-2</v>
      </c>
      <c r="J28" s="157">
        <v>9589</v>
      </c>
      <c r="K28" s="21">
        <f t="shared" si="5"/>
        <v>2.508515191310581E-2</v>
      </c>
      <c r="L28" s="153">
        <f t="shared" si="6"/>
        <v>116</v>
      </c>
      <c r="M28" s="29">
        <f t="shared" si="7"/>
        <v>2.1899188219747026E-2</v>
      </c>
      <c r="N28" s="173">
        <f>'22년 10월'!L28-'22년 9월'!L28</f>
        <v>0</v>
      </c>
      <c r="O28" s="152">
        <v>48</v>
      </c>
      <c r="P28" s="152">
        <v>68</v>
      </c>
      <c r="Q28" s="175">
        <v>6940</v>
      </c>
      <c r="R28" s="173">
        <f>Q28-'22년 9월'!Q28</f>
        <v>-7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11297</v>
      </c>
      <c r="D29" s="52">
        <f t="shared" si="3"/>
        <v>2.9149411051334648E-2</v>
      </c>
      <c r="E29" s="153" t="s">
        <v>260</v>
      </c>
      <c r="F29" s="29">
        <f t="shared" si="0"/>
        <v>2.9469625226940965E-2</v>
      </c>
      <c r="G29" s="172">
        <f>E29-'22년 9월'!E29</f>
        <v>1</v>
      </c>
      <c r="H29" s="157">
        <v>5595</v>
      </c>
      <c r="I29" s="29">
        <f t="shared" si="4"/>
        <v>1.463671133109052E-2</v>
      </c>
      <c r="J29" s="157">
        <v>5670</v>
      </c>
      <c r="K29" s="21">
        <f t="shared" si="5"/>
        <v>1.4832913895850447E-2</v>
      </c>
      <c r="L29" s="153">
        <f t="shared" si="6"/>
        <v>32</v>
      </c>
      <c r="M29" s="29">
        <f t="shared" si="7"/>
        <v>6.0411553709646968E-3</v>
      </c>
      <c r="N29" s="173">
        <f>'22년 10월'!L29-'22년 9월'!L29</f>
        <v>1</v>
      </c>
      <c r="O29" s="152">
        <v>8</v>
      </c>
      <c r="P29" s="152">
        <v>24</v>
      </c>
      <c r="Q29" s="175">
        <v>4361</v>
      </c>
      <c r="R29" s="173">
        <f>Q29-'22년 9월'!Q29</f>
        <v>-2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28452</v>
      </c>
      <c r="D30" s="52">
        <f t="shared" si="3"/>
        <v>7.341409606378449E-2</v>
      </c>
      <c r="E30" s="153" t="s">
        <v>261</v>
      </c>
      <c r="F30" s="29">
        <f t="shared" si="0"/>
        <v>7.422997033417221E-2</v>
      </c>
      <c r="G30" s="172">
        <f>E30-'22년 9월'!E30</f>
        <v>-20</v>
      </c>
      <c r="H30" s="157">
        <v>13615</v>
      </c>
      <c r="I30" s="29">
        <f t="shared" si="4"/>
        <v>3.5617305589418662E-2</v>
      </c>
      <c r="J30" s="157">
        <v>14760</v>
      </c>
      <c r="K30" s="21">
        <f t="shared" si="5"/>
        <v>3.8612664744753541E-2</v>
      </c>
      <c r="L30" s="153">
        <f>SUM(O30:P30)</f>
        <v>77</v>
      </c>
      <c r="M30" s="29">
        <f t="shared" si="7"/>
        <v>1.4536530111383802E-2</v>
      </c>
      <c r="N30" s="173">
        <f>'22년 10월'!L30-'22년 9월'!L30</f>
        <v>4</v>
      </c>
      <c r="O30" s="152">
        <v>25</v>
      </c>
      <c r="P30" s="152">
        <v>52</v>
      </c>
      <c r="Q30" s="175">
        <v>10783</v>
      </c>
      <c r="R30" s="173">
        <f>Q30-'22년 9월'!Q30</f>
        <v>1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W32"/>
  <sheetViews>
    <sheetView zoomScale="70" zoomScaleNormal="70" workbookViewId="0">
      <selection activeCell="R9" sqref="R9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218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217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78" t="s">
        <v>21</v>
      </c>
      <c r="F7" s="17" t="s">
        <v>22</v>
      </c>
      <c r="G7" s="18" t="s">
        <v>20</v>
      </c>
      <c r="H7" s="179" t="s">
        <v>23</v>
      </c>
      <c r="I7" s="18" t="s">
        <v>24</v>
      </c>
      <c r="J7" s="179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387162</v>
      </c>
      <c r="D8" s="51">
        <f>SUM(D9:D30)</f>
        <v>1</v>
      </c>
      <c r="E8" s="57">
        <v>381925</v>
      </c>
      <c r="F8" s="21">
        <f t="shared" ref="F8:F30" si="0">E8/$E$8</f>
        <v>1</v>
      </c>
      <c r="G8" s="171">
        <f>E8-'22년 8월'!E8</f>
        <v>486</v>
      </c>
      <c r="H8" s="156">
        <f>SUM(H9:H30)</f>
        <v>190541</v>
      </c>
      <c r="I8" s="21">
        <f t="shared" ref="I8:M8" si="1">SUM(I9:I30)</f>
        <v>0.49889638017935456</v>
      </c>
      <c r="J8" s="156">
        <f>SUM(J9:J30)</f>
        <v>191384</v>
      </c>
      <c r="K8" s="21">
        <f t="shared" si="1"/>
        <v>0.50110361982064544</v>
      </c>
      <c r="L8" s="58">
        <f>SUM(L9:L30)</f>
        <v>5237</v>
      </c>
      <c r="M8" s="23">
        <f t="shared" si="1"/>
        <v>1.0000000000000002</v>
      </c>
      <c r="N8" s="171">
        <f>'22년 9월'!L8-'22년 8월'!L8</f>
        <v>238</v>
      </c>
      <c r="O8" s="59">
        <v>3103</v>
      </c>
      <c r="P8" s="59">
        <v>2134</v>
      </c>
      <c r="Q8" s="174">
        <v>159036</v>
      </c>
      <c r="R8" s="171">
        <f>Q8-'22년 8월'!Q8</f>
        <v>238</v>
      </c>
      <c r="S8" s="166">
        <v>2.4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2">E9+L9</f>
        <v>44232</v>
      </c>
      <c r="D9" s="52">
        <f t="shared" ref="D9:D30" si="3">C9/$C$8</f>
        <v>0.11424674942272227</v>
      </c>
      <c r="E9" s="153" t="s">
        <v>219</v>
      </c>
      <c r="F9" s="29">
        <f t="shared" si="0"/>
        <v>0.11159782679845519</v>
      </c>
      <c r="G9" s="172">
        <f>E9-'22년 8월'!E9</f>
        <v>-75</v>
      </c>
      <c r="H9" s="157">
        <v>22243</v>
      </c>
      <c r="I9" s="29">
        <f t="shared" ref="I9:I30" si="4">H9/$E$8</f>
        <v>5.8239183085684362E-2</v>
      </c>
      <c r="J9" s="157">
        <v>20379</v>
      </c>
      <c r="K9" s="21">
        <f t="shared" ref="K9:K30" si="5">J9/$E$8</f>
        <v>5.3358643712770833E-2</v>
      </c>
      <c r="L9" s="153">
        <f>SUM(O9:P9)</f>
        <v>1610</v>
      </c>
      <c r="M9" s="29">
        <f>L9/$L$8</f>
        <v>0.30742791674622877</v>
      </c>
      <c r="N9" s="173">
        <f>'22년 9월'!L9-'22년 8월'!L9</f>
        <v>193</v>
      </c>
      <c r="O9" s="152">
        <v>819</v>
      </c>
      <c r="P9" s="152">
        <v>791</v>
      </c>
      <c r="Q9" s="175">
        <v>20992</v>
      </c>
      <c r="R9" s="173">
        <f>Q9-'22년 8월'!Q9</f>
        <v>-5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2751</v>
      </c>
      <c r="D10" s="52">
        <f t="shared" si="3"/>
        <v>7.1055527143676286E-3</v>
      </c>
      <c r="E10" s="153" t="s">
        <v>220</v>
      </c>
      <c r="F10" s="29">
        <f t="shared" si="0"/>
        <v>7.0170845061203113E-3</v>
      </c>
      <c r="G10" s="172">
        <f>E10-'22년 8월'!E10</f>
        <v>-4</v>
      </c>
      <c r="H10" s="157">
        <v>1518</v>
      </c>
      <c r="I10" s="29">
        <f t="shared" si="4"/>
        <v>3.9746023433920273E-3</v>
      </c>
      <c r="J10" s="157">
        <v>1162</v>
      </c>
      <c r="K10" s="21">
        <f t="shared" si="5"/>
        <v>3.0424821627282844E-3</v>
      </c>
      <c r="L10" s="153">
        <f t="shared" ref="L10:L29" si="6">SUM(O10:P10)</f>
        <v>71</v>
      </c>
      <c r="M10" s="29">
        <f t="shared" ref="M10:M30" si="7">L10/$L$8</f>
        <v>1.3557380179492075E-2</v>
      </c>
      <c r="N10" s="173">
        <f>'22년 9월'!L10-'22년 8월'!L10</f>
        <v>-9</v>
      </c>
      <c r="O10" s="152">
        <v>46</v>
      </c>
      <c r="P10" s="152">
        <v>25</v>
      </c>
      <c r="Q10" s="175">
        <v>1634</v>
      </c>
      <c r="R10" s="173">
        <f>Q10-'22년 8월'!Q10</f>
        <v>-4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3211</v>
      </c>
      <c r="D11" s="52">
        <f t="shared" si="3"/>
        <v>8.2936858472680685E-3</v>
      </c>
      <c r="E11" s="153" t="s">
        <v>221</v>
      </c>
      <c r="F11" s="29">
        <f t="shared" si="0"/>
        <v>7.9570596321267267E-3</v>
      </c>
      <c r="G11" s="172">
        <f>E11-'22년 8월'!E11</f>
        <v>-19</v>
      </c>
      <c r="H11" s="157">
        <v>1605</v>
      </c>
      <c r="I11" s="29">
        <f t="shared" si="4"/>
        <v>4.2023957583295149E-3</v>
      </c>
      <c r="J11" s="157">
        <v>1434</v>
      </c>
      <c r="K11" s="21">
        <f t="shared" si="5"/>
        <v>3.7546638737972113E-3</v>
      </c>
      <c r="L11" s="153">
        <f t="shared" si="6"/>
        <v>172</v>
      </c>
      <c r="M11" s="29">
        <f t="shared" si="7"/>
        <v>3.2843230857361086E-2</v>
      </c>
      <c r="N11" s="173">
        <f>'22년 9월'!L11-'22년 8월'!L11</f>
        <v>-4</v>
      </c>
      <c r="O11" s="152">
        <v>147</v>
      </c>
      <c r="P11" s="152">
        <v>25</v>
      </c>
      <c r="Q11" s="175">
        <v>1731</v>
      </c>
      <c r="R11" s="173">
        <f>Q11-'22년 8월'!Q11</f>
        <v>-9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6202</v>
      </c>
      <c r="D12" s="52">
        <f t="shared" si="3"/>
        <v>1.6019134109235927E-2</v>
      </c>
      <c r="E12" s="153" t="s">
        <v>222</v>
      </c>
      <c r="F12" s="29">
        <f t="shared" si="0"/>
        <v>1.5573738299404333E-2</v>
      </c>
      <c r="G12" s="172">
        <f>E12-'22년 8월'!E12</f>
        <v>-59</v>
      </c>
      <c r="H12" s="157">
        <v>3295</v>
      </c>
      <c r="I12" s="29">
        <f t="shared" si="4"/>
        <v>8.6273483013680693E-3</v>
      </c>
      <c r="J12" s="157">
        <v>2653</v>
      </c>
      <c r="K12" s="21">
        <f t="shared" si="5"/>
        <v>6.9463899980362637E-3</v>
      </c>
      <c r="L12" s="153">
        <f t="shared" si="6"/>
        <v>254</v>
      </c>
      <c r="M12" s="29">
        <f t="shared" si="7"/>
        <v>4.850105021959137E-2</v>
      </c>
      <c r="N12" s="173">
        <f>'22년 9월'!L12-'22년 8월'!L12</f>
        <v>5</v>
      </c>
      <c r="O12" s="152">
        <v>206</v>
      </c>
      <c r="P12" s="152">
        <v>48</v>
      </c>
      <c r="Q12" s="175">
        <v>3301</v>
      </c>
      <c r="R12" s="173">
        <f>Q12-'22년 8월'!Q12</f>
        <v>-39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9021</v>
      </c>
      <c r="D13" s="52">
        <f t="shared" si="3"/>
        <v>2.3300323895423622E-2</v>
      </c>
      <c r="E13" s="153" t="s">
        <v>223</v>
      </c>
      <c r="F13" s="29">
        <f t="shared" si="0"/>
        <v>2.2800288014662565E-2</v>
      </c>
      <c r="G13" s="172">
        <f>E13-'22년 8월'!E13</f>
        <v>-45</v>
      </c>
      <c r="H13" s="157">
        <v>4641</v>
      </c>
      <c r="I13" s="29">
        <f t="shared" si="4"/>
        <v>1.215160044511357E-2</v>
      </c>
      <c r="J13" s="157">
        <v>4067</v>
      </c>
      <c r="K13" s="21">
        <f t="shared" si="5"/>
        <v>1.0648687569548995E-2</v>
      </c>
      <c r="L13" s="153">
        <f t="shared" si="6"/>
        <v>313</v>
      </c>
      <c r="M13" s="29">
        <f t="shared" si="7"/>
        <v>5.9767042199732674E-2</v>
      </c>
      <c r="N13" s="173">
        <f>'22년 9월'!L13-'22년 8월'!L13</f>
        <v>2</v>
      </c>
      <c r="O13" s="152">
        <v>202</v>
      </c>
      <c r="P13" s="152">
        <v>111</v>
      </c>
      <c r="Q13" s="175">
        <v>4830</v>
      </c>
      <c r="R13" s="173">
        <f>Q13-'22년 8월'!Q13</f>
        <v>-31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7404</v>
      </c>
      <c r="D14" s="52">
        <f t="shared" si="3"/>
        <v>1.9123777643467076E-2</v>
      </c>
      <c r="E14" s="153" t="s">
        <v>224</v>
      </c>
      <c r="F14" s="29">
        <f t="shared" si="0"/>
        <v>1.8139687111343849E-2</v>
      </c>
      <c r="G14" s="172">
        <f>E14-'22년 8월'!E14</f>
        <v>-23</v>
      </c>
      <c r="H14" s="157">
        <v>4060</v>
      </c>
      <c r="I14" s="29">
        <f t="shared" si="4"/>
        <v>1.0630359363749427E-2</v>
      </c>
      <c r="J14" s="157">
        <v>2868</v>
      </c>
      <c r="K14" s="21">
        <f t="shared" si="5"/>
        <v>7.5093277475944227E-3</v>
      </c>
      <c r="L14" s="153">
        <f t="shared" si="6"/>
        <v>476</v>
      </c>
      <c r="M14" s="29">
        <f t="shared" si="7"/>
        <v>9.0891731907580681E-2</v>
      </c>
      <c r="N14" s="173">
        <f>'22년 9월'!L14-'22년 8월'!L14</f>
        <v>6</v>
      </c>
      <c r="O14" s="152">
        <v>342</v>
      </c>
      <c r="P14" s="152">
        <v>134</v>
      </c>
      <c r="Q14" s="175">
        <v>4249</v>
      </c>
      <c r="R14" s="173">
        <f>Q14-'22년 8월'!Q14</f>
        <v>-25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7530</v>
      </c>
      <c r="D15" s="52">
        <f t="shared" si="3"/>
        <v>1.9449222805957195E-2</v>
      </c>
      <c r="E15" s="153" t="s">
        <v>225</v>
      </c>
      <c r="F15" s="29">
        <f t="shared" si="0"/>
        <v>1.9113700333835176E-2</v>
      </c>
      <c r="G15" s="172">
        <f>E15-'22년 8월'!E15</f>
        <v>-12</v>
      </c>
      <c r="H15" s="157">
        <v>3987</v>
      </c>
      <c r="I15" s="29">
        <f t="shared" si="4"/>
        <v>1.0439222360411076E-2</v>
      </c>
      <c r="J15" s="157">
        <v>3313</v>
      </c>
      <c r="K15" s="21">
        <f t="shared" si="5"/>
        <v>8.6744779734241016E-3</v>
      </c>
      <c r="L15" s="153">
        <f t="shared" si="6"/>
        <v>230</v>
      </c>
      <c r="M15" s="29">
        <f t="shared" si="7"/>
        <v>4.3918273820889822E-2</v>
      </c>
      <c r="N15" s="173">
        <f>'22년 9월'!L15-'22년 8월'!L15</f>
        <v>3</v>
      </c>
      <c r="O15" s="152">
        <v>166</v>
      </c>
      <c r="P15" s="152">
        <v>64</v>
      </c>
      <c r="Q15" s="175">
        <v>3956</v>
      </c>
      <c r="R15" s="173">
        <f>Q15-'22년 8월'!Q15</f>
        <v>6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5946</v>
      </c>
      <c r="D16" s="52">
        <f t="shared" si="3"/>
        <v>1.5357912191795683E-2</v>
      </c>
      <c r="E16" s="153" t="s">
        <v>179</v>
      </c>
      <c r="F16" s="29">
        <f t="shared" si="0"/>
        <v>1.4450481115402239E-2</v>
      </c>
      <c r="G16" s="172">
        <f>E16-'22년 8월'!E16</f>
        <v>0</v>
      </c>
      <c r="H16" s="157">
        <v>2941</v>
      </c>
      <c r="I16" s="29">
        <f t="shared" si="4"/>
        <v>7.7004647509327749E-3</v>
      </c>
      <c r="J16" s="157">
        <v>2578</v>
      </c>
      <c r="K16" s="21">
        <f t="shared" si="5"/>
        <v>6.7500163644694643E-3</v>
      </c>
      <c r="L16" s="153">
        <f t="shared" si="6"/>
        <v>427</v>
      </c>
      <c r="M16" s="29">
        <f t="shared" si="7"/>
        <v>8.1535230093565017E-2</v>
      </c>
      <c r="N16" s="173">
        <f>'22년 9월'!L16-'22년 8월'!L16</f>
        <v>5</v>
      </c>
      <c r="O16" s="152">
        <v>354</v>
      </c>
      <c r="P16" s="152">
        <v>73</v>
      </c>
      <c r="Q16" s="175">
        <v>3077</v>
      </c>
      <c r="R16" s="173">
        <f>Q16-'22년 8월'!Q16</f>
        <v>10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3454</v>
      </c>
      <c r="D17" s="52">
        <f t="shared" si="3"/>
        <v>8.9213300892133016E-3</v>
      </c>
      <c r="E17" s="153" t="s">
        <v>226</v>
      </c>
      <c r="F17" s="29">
        <f t="shared" si="0"/>
        <v>8.6797146036525497E-3</v>
      </c>
      <c r="G17" s="172">
        <f>E17-'22년 8월'!E17</f>
        <v>-26</v>
      </c>
      <c r="H17" s="157">
        <v>1779</v>
      </c>
      <c r="I17" s="29">
        <f t="shared" si="4"/>
        <v>4.6579825882044901E-3</v>
      </c>
      <c r="J17" s="157">
        <v>1536</v>
      </c>
      <c r="K17" s="21">
        <f t="shared" si="5"/>
        <v>4.0217320154480596E-3</v>
      </c>
      <c r="L17" s="153">
        <f t="shared" si="6"/>
        <v>139</v>
      </c>
      <c r="M17" s="29">
        <f t="shared" si="7"/>
        <v>2.6541913309146459E-2</v>
      </c>
      <c r="N17" s="173">
        <f>'22년 9월'!L17-'22년 8월'!L17</f>
        <v>3</v>
      </c>
      <c r="O17" s="152">
        <v>105</v>
      </c>
      <c r="P17" s="152">
        <v>34</v>
      </c>
      <c r="Q17" s="175">
        <v>1958</v>
      </c>
      <c r="R17" s="173">
        <f>Q17-'22년 8월'!Q17</f>
        <v>-11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2404</v>
      </c>
      <c r="D18" s="52">
        <f t="shared" si="3"/>
        <v>6.2092870684622974E-3</v>
      </c>
      <c r="E18" s="153" t="s">
        <v>227</v>
      </c>
      <c r="F18" s="29">
        <f t="shared" si="0"/>
        <v>5.7681481966354647E-3</v>
      </c>
      <c r="G18" s="172">
        <f>E18-'22년 8월'!E18</f>
        <v>-17</v>
      </c>
      <c r="H18" s="157">
        <v>1174</v>
      </c>
      <c r="I18" s="29">
        <f t="shared" si="4"/>
        <v>3.0739019440989722E-3</v>
      </c>
      <c r="J18" s="157">
        <v>1029</v>
      </c>
      <c r="K18" s="21">
        <f t="shared" si="5"/>
        <v>2.6942462525364926E-3</v>
      </c>
      <c r="L18" s="153">
        <f t="shared" si="6"/>
        <v>201</v>
      </c>
      <c r="M18" s="29">
        <f t="shared" si="7"/>
        <v>3.8380752339125454E-2</v>
      </c>
      <c r="N18" s="173">
        <f>'22년 9월'!L18-'22년 8월'!L18</f>
        <v>-1</v>
      </c>
      <c r="O18" s="152">
        <v>170</v>
      </c>
      <c r="P18" s="152">
        <v>31</v>
      </c>
      <c r="Q18" s="175">
        <v>1150</v>
      </c>
      <c r="R18" s="173">
        <f>Q18-'22년 8월'!Q18</f>
        <v>-5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18377</v>
      </c>
      <c r="D19" s="52">
        <f t="shared" si="3"/>
        <v>4.7465918659372559E-2</v>
      </c>
      <c r="E19" s="153" t="s">
        <v>228</v>
      </c>
      <c r="F19" s="29">
        <f t="shared" si="0"/>
        <v>4.79544413170125E-2</v>
      </c>
      <c r="G19" s="172">
        <f>E19-'22년 8월'!E19</f>
        <v>-40</v>
      </c>
      <c r="H19" s="157">
        <v>9019</v>
      </c>
      <c r="I19" s="29">
        <f t="shared" si="4"/>
        <v>2.3614584015186228E-2</v>
      </c>
      <c r="J19" s="157">
        <v>9296</v>
      </c>
      <c r="K19" s="21">
        <f t="shared" si="5"/>
        <v>2.4339857301826275E-2</v>
      </c>
      <c r="L19" s="153">
        <f t="shared" si="6"/>
        <v>62</v>
      </c>
      <c r="M19" s="29">
        <f t="shared" si="7"/>
        <v>1.1838839029978995E-2</v>
      </c>
      <c r="N19" s="173">
        <f>'22년 9월'!L19-'22년 8월'!L19</f>
        <v>0</v>
      </c>
      <c r="O19" s="152">
        <v>27</v>
      </c>
      <c r="P19" s="152">
        <v>35</v>
      </c>
      <c r="Q19" s="175">
        <v>6385</v>
      </c>
      <c r="R19" s="173">
        <f>Q19-'22년 8월'!Q19</f>
        <v>-5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39762</v>
      </c>
      <c r="D20" s="52">
        <f t="shared" si="3"/>
        <v>0.10270119484866799</v>
      </c>
      <c r="E20" s="153" t="s">
        <v>229</v>
      </c>
      <c r="F20" s="29">
        <f t="shared" si="0"/>
        <v>0.10352032467107417</v>
      </c>
      <c r="G20" s="172">
        <f>E20-'22년 8월'!E20</f>
        <v>16</v>
      </c>
      <c r="H20" s="157">
        <v>19248</v>
      </c>
      <c r="I20" s="29">
        <f t="shared" si="4"/>
        <v>5.0397329318583491E-2</v>
      </c>
      <c r="J20" s="157">
        <v>20289</v>
      </c>
      <c r="K20" s="21">
        <f t="shared" si="5"/>
        <v>5.3122995352490675E-2</v>
      </c>
      <c r="L20" s="153">
        <f t="shared" si="6"/>
        <v>225</v>
      </c>
      <c r="M20" s="29">
        <f>L20/$L$8</f>
        <v>4.2963528737827002E-2</v>
      </c>
      <c r="N20" s="173">
        <f>'22년 9월'!L20-'22년 8월'!L20</f>
        <v>0</v>
      </c>
      <c r="O20" s="152">
        <v>88</v>
      </c>
      <c r="P20" s="152">
        <v>137</v>
      </c>
      <c r="Q20" s="175">
        <v>15765</v>
      </c>
      <c r="R20" s="173">
        <f>Q20-'22년 8월'!Q20</f>
        <v>14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35378</v>
      </c>
      <c r="D21" s="52">
        <f t="shared" si="3"/>
        <v>9.1377769512503815E-2</v>
      </c>
      <c r="E21" s="154" t="s">
        <v>230</v>
      </c>
      <c r="F21" s="29">
        <f t="shared" si="0"/>
        <v>9.2146363814885127E-2</v>
      </c>
      <c r="G21" s="172">
        <f>E21-'22년 8월'!E21</f>
        <v>16</v>
      </c>
      <c r="H21" s="158">
        <v>16950</v>
      </c>
      <c r="I21" s="29">
        <f t="shared" si="4"/>
        <v>4.4380441186096749E-2</v>
      </c>
      <c r="J21" s="158">
        <v>18243</v>
      </c>
      <c r="K21" s="21">
        <f t="shared" si="5"/>
        <v>4.7765922628788378E-2</v>
      </c>
      <c r="L21" s="153">
        <f t="shared" si="6"/>
        <v>185</v>
      </c>
      <c r="M21" s="94">
        <f t="shared" si="7"/>
        <v>3.5325568073324425E-2</v>
      </c>
      <c r="N21" s="173">
        <f>'22년 9월'!L21-'22년 8월'!L21</f>
        <v>1</v>
      </c>
      <c r="O21" s="152">
        <v>75</v>
      </c>
      <c r="P21" s="152">
        <v>110</v>
      </c>
      <c r="Q21" s="176">
        <v>15079</v>
      </c>
      <c r="R21" s="173">
        <f>Q21-'22년 8월'!Q21</f>
        <v>29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8726</v>
      </c>
      <c r="D22" s="52">
        <f t="shared" si="3"/>
        <v>2.2538368951498338E-2</v>
      </c>
      <c r="E22" s="153" t="s">
        <v>231</v>
      </c>
      <c r="F22" s="29">
        <f t="shared" si="0"/>
        <v>2.2802906329776787E-2</v>
      </c>
      <c r="G22" s="172">
        <f>E22-'22년 8월'!E22</f>
        <v>24</v>
      </c>
      <c r="H22" s="157">
        <v>4252</v>
      </c>
      <c r="I22" s="29">
        <f t="shared" si="4"/>
        <v>1.1133075865680435E-2</v>
      </c>
      <c r="J22" s="157">
        <v>4457</v>
      </c>
      <c r="K22" s="21">
        <f t="shared" si="5"/>
        <v>1.1669830464096354E-2</v>
      </c>
      <c r="L22" s="153">
        <f t="shared" si="6"/>
        <v>17</v>
      </c>
      <c r="M22" s="29">
        <f t="shared" si="7"/>
        <v>3.2461332824135956E-3</v>
      </c>
      <c r="N22" s="173">
        <f>'22년 9월'!L22-'22년 8월'!L22</f>
        <v>0</v>
      </c>
      <c r="O22" s="152">
        <v>2</v>
      </c>
      <c r="P22" s="152">
        <v>15</v>
      </c>
      <c r="Q22" s="175">
        <v>3118</v>
      </c>
      <c r="R22" s="173">
        <f>Q22-'22년 8월'!Q22</f>
        <v>4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23432</v>
      </c>
      <c r="D23" s="52">
        <f t="shared" si="3"/>
        <v>6.0522468630702396E-2</v>
      </c>
      <c r="E23" s="155" t="s">
        <v>232</v>
      </c>
      <c r="F23" s="29">
        <f t="shared" si="0"/>
        <v>6.1184787589186357E-2</v>
      </c>
      <c r="G23" s="172">
        <f>E23-'22년 8월'!E23</f>
        <v>18</v>
      </c>
      <c r="H23" s="159">
        <v>11556</v>
      </c>
      <c r="I23" s="29">
        <f t="shared" si="4"/>
        <v>3.0257249459972508E-2</v>
      </c>
      <c r="J23" s="159">
        <v>11812</v>
      </c>
      <c r="K23" s="21">
        <f t="shared" si="5"/>
        <v>3.0927538129213852E-2</v>
      </c>
      <c r="L23" s="153">
        <f t="shared" si="6"/>
        <v>64</v>
      </c>
      <c r="M23" s="21">
        <f t="shared" si="7"/>
        <v>1.2220737063204125E-2</v>
      </c>
      <c r="N23" s="173">
        <f>'22년 9월'!L23-'22년 8월'!L23</f>
        <v>-1</v>
      </c>
      <c r="O23" s="152">
        <v>28</v>
      </c>
      <c r="P23" s="152">
        <v>36</v>
      </c>
      <c r="Q23" s="177">
        <v>7858</v>
      </c>
      <c r="R23" s="173">
        <f>Q23-'22년 8월'!Q23</f>
        <v>-1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28799</v>
      </c>
      <c r="D24" s="52">
        <f t="shared" si="3"/>
        <v>7.438488281391252E-2</v>
      </c>
      <c r="E24" s="153" t="s">
        <v>233</v>
      </c>
      <c r="F24" s="29">
        <f t="shared" si="0"/>
        <v>7.5103750736401131E-2</v>
      </c>
      <c r="G24" s="172">
        <f>E24-'22년 8월'!E24</f>
        <v>-38</v>
      </c>
      <c r="H24" s="157">
        <v>13937</v>
      </c>
      <c r="I24" s="29">
        <f t="shared" si="4"/>
        <v>3.6491457746939841E-2</v>
      </c>
      <c r="J24" s="157">
        <v>14747</v>
      </c>
      <c r="K24" s="21">
        <f t="shared" si="5"/>
        <v>3.8612292989461283E-2</v>
      </c>
      <c r="L24" s="153">
        <f t="shared" si="6"/>
        <v>115</v>
      </c>
      <c r="M24" s="29">
        <f t="shared" si="7"/>
        <v>2.1959136910444911E-2</v>
      </c>
      <c r="N24" s="173">
        <f>'22년 9월'!L24-'22년 8월'!L24</f>
        <v>-2</v>
      </c>
      <c r="O24" s="152">
        <v>29</v>
      </c>
      <c r="P24" s="152">
        <v>86</v>
      </c>
      <c r="Q24" s="175">
        <v>10835</v>
      </c>
      <c r="R24" s="173">
        <f>Q24-'22년 8월'!Q24</f>
        <v>5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34973</v>
      </c>
      <c r="D25" s="52">
        <f t="shared" si="3"/>
        <v>9.0331695775928422E-2</v>
      </c>
      <c r="E25" s="153" t="s">
        <v>234</v>
      </c>
      <c r="F25" s="29">
        <f t="shared" si="0"/>
        <v>9.1284938142305427E-2</v>
      </c>
      <c r="G25" s="172">
        <f>E25-'22년 8월'!E25</f>
        <v>47</v>
      </c>
      <c r="H25" s="157">
        <v>17080</v>
      </c>
      <c r="I25" s="29">
        <f t="shared" si="4"/>
        <v>4.4720822150945867E-2</v>
      </c>
      <c r="J25" s="157">
        <v>17784</v>
      </c>
      <c r="K25" s="21">
        <f t="shared" si="5"/>
        <v>4.656411599135956E-2</v>
      </c>
      <c r="L25" s="153">
        <f t="shared" si="6"/>
        <v>109</v>
      </c>
      <c r="M25" s="21">
        <f t="shared" si="7"/>
        <v>2.0813442810769526E-2</v>
      </c>
      <c r="N25" s="173">
        <f>'22년 9월'!L25-'22년 8월'!L25</f>
        <v>-1</v>
      </c>
      <c r="O25" s="152">
        <v>32</v>
      </c>
      <c r="P25" s="152">
        <v>77</v>
      </c>
      <c r="Q25" s="175">
        <v>12234</v>
      </c>
      <c r="R25" s="173">
        <f>Q25-'22년 8월'!Q25</f>
        <v>23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21602</v>
      </c>
      <c r="D26" s="52">
        <f t="shared" si="3"/>
        <v>5.5795765080250644E-2</v>
      </c>
      <c r="E26" s="153" t="s">
        <v>235</v>
      </c>
      <c r="F26" s="29">
        <f t="shared" si="0"/>
        <v>5.6299011586044383E-2</v>
      </c>
      <c r="G26" s="172">
        <f>E26-'22년 8월'!E26</f>
        <v>-74</v>
      </c>
      <c r="H26" s="157">
        <v>10454</v>
      </c>
      <c r="I26" s="29">
        <f t="shared" si="4"/>
        <v>2.7371866204097664E-2</v>
      </c>
      <c r="J26" s="157">
        <v>11048</v>
      </c>
      <c r="K26" s="21">
        <f t="shared" si="5"/>
        <v>2.8927145381946719E-2</v>
      </c>
      <c r="L26" s="153">
        <f t="shared" si="6"/>
        <v>100</v>
      </c>
      <c r="M26" s="29">
        <f t="shared" si="7"/>
        <v>1.9094901661256443E-2</v>
      </c>
      <c r="N26" s="173">
        <f>'22년 9월'!L26-'22년 8월'!L26</f>
        <v>-2</v>
      </c>
      <c r="O26" s="152">
        <v>40</v>
      </c>
      <c r="P26" s="152">
        <v>60</v>
      </c>
      <c r="Q26" s="175">
        <v>8274</v>
      </c>
      <c r="R26" s="173">
        <f>Q26-'22년 8월'!Q26</f>
        <v>-1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25169</v>
      </c>
      <c r="D27" s="52">
        <f t="shared" si="3"/>
        <v>6.5008962656459057E-2</v>
      </c>
      <c r="E27" s="153" t="s">
        <v>236</v>
      </c>
      <c r="F27" s="29">
        <f t="shared" si="0"/>
        <v>6.5253649276690445E-2</v>
      </c>
      <c r="G27" s="172">
        <f>E27-'22년 8월'!E27</f>
        <v>747</v>
      </c>
      <c r="H27" s="157">
        <v>12268</v>
      </c>
      <c r="I27" s="29">
        <f t="shared" si="4"/>
        <v>3.2121489821299996E-2</v>
      </c>
      <c r="J27" s="157">
        <v>12654</v>
      </c>
      <c r="K27" s="21">
        <f t="shared" si="5"/>
        <v>3.3132159455390456E-2</v>
      </c>
      <c r="L27" s="153">
        <f t="shared" si="6"/>
        <v>247</v>
      </c>
      <c r="M27" s="21">
        <f t="shared" si="7"/>
        <v>4.716440710330342E-2</v>
      </c>
      <c r="N27" s="173">
        <f>'22년 9월'!L27-'22년 8월'!L27</f>
        <v>42</v>
      </c>
      <c r="O27" s="152">
        <v>143</v>
      </c>
      <c r="P27" s="152">
        <v>104</v>
      </c>
      <c r="Q27" s="175">
        <v>10518</v>
      </c>
      <c r="R27" s="173">
        <f>Q27-'22년 8월'!Q27</f>
        <v>282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19026</v>
      </c>
      <c r="D28" s="52">
        <f t="shared" si="3"/>
        <v>4.9142219536008183E-2</v>
      </c>
      <c r="E28" s="153" t="s">
        <v>237</v>
      </c>
      <c r="F28" s="29">
        <f t="shared" si="0"/>
        <v>4.9512338809975784E-2</v>
      </c>
      <c r="G28" s="172">
        <f>E28-'22년 8월'!E28</f>
        <v>20</v>
      </c>
      <c r="H28" s="157">
        <v>9309</v>
      </c>
      <c r="I28" s="29">
        <f t="shared" si="4"/>
        <v>2.4373895398311186E-2</v>
      </c>
      <c r="J28" s="157">
        <v>9601</v>
      </c>
      <c r="K28" s="21">
        <f t="shared" si="5"/>
        <v>2.5138443411664595E-2</v>
      </c>
      <c r="L28" s="153">
        <f t="shared" si="6"/>
        <v>116</v>
      </c>
      <c r="M28" s="29">
        <f t="shared" si="7"/>
        <v>2.2150085927057476E-2</v>
      </c>
      <c r="N28" s="173">
        <f>'22년 9월'!L28-'22년 8월'!L28</f>
        <v>-3</v>
      </c>
      <c r="O28" s="152">
        <v>50</v>
      </c>
      <c r="P28" s="152">
        <v>66</v>
      </c>
      <c r="Q28" s="175">
        <v>6947</v>
      </c>
      <c r="R28" s="173">
        <f>Q28-'22년 8월'!Q28</f>
        <v>8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11295</v>
      </c>
      <c r="D29" s="52">
        <f t="shared" si="3"/>
        <v>2.9173834208935795E-2</v>
      </c>
      <c r="E29" s="153" t="s">
        <v>191</v>
      </c>
      <c r="F29" s="29">
        <f t="shared" si="0"/>
        <v>2.9492701446619099E-2</v>
      </c>
      <c r="G29" s="172">
        <f>E29-'22년 8월'!E29</f>
        <v>0</v>
      </c>
      <c r="H29" s="157">
        <v>5594</v>
      </c>
      <c r="I29" s="29">
        <f t="shared" si="4"/>
        <v>1.4646854748969039E-2</v>
      </c>
      <c r="J29" s="157">
        <v>5670</v>
      </c>
      <c r="K29" s="21">
        <f t="shared" si="5"/>
        <v>1.4845846697650062E-2</v>
      </c>
      <c r="L29" s="153">
        <f t="shared" si="6"/>
        <v>31</v>
      </c>
      <c r="M29" s="29">
        <f t="shared" si="7"/>
        <v>5.9194195149894976E-3</v>
      </c>
      <c r="N29" s="173">
        <f>'22년 9월'!L29-'22년 8월'!L29</f>
        <v>-1</v>
      </c>
      <c r="O29" s="152">
        <v>8</v>
      </c>
      <c r="P29" s="152">
        <v>23</v>
      </c>
      <c r="Q29" s="175">
        <v>4363</v>
      </c>
      <c r="R29" s="173">
        <f>Q29-'22년 8월'!Q29</f>
        <v>-2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28468</v>
      </c>
      <c r="D30" s="52">
        <f t="shared" si="3"/>
        <v>7.3529943537847212E-2</v>
      </c>
      <c r="E30" s="153" t="s">
        <v>238</v>
      </c>
      <c r="F30" s="29">
        <f t="shared" si="0"/>
        <v>7.4347057668390393E-2</v>
      </c>
      <c r="G30" s="172">
        <f>E30-'22년 8월'!E30</f>
        <v>30</v>
      </c>
      <c r="H30" s="157">
        <v>13631</v>
      </c>
      <c r="I30" s="29">
        <f t="shared" si="4"/>
        <v>3.5690253321987303E-2</v>
      </c>
      <c r="J30" s="157">
        <v>14764</v>
      </c>
      <c r="K30" s="21">
        <f t="shared" si="5"/>
        <v>3.865680434640309E-2</v>
      </c>
      <c r="L30" s="153">
        <f>SUM(O30:P30)</f>
        <v>73</v>
      </c>
      <c r="M30" s="29">
        <f t="shared" si="7"/>
        <v>1.3939278212717204E-2</v>
      </c>
      <c r="N30" s="173">
        <f>'22년 9월'!L30-'22년 8월'!L30</f>
        <v>2</v>
      </c>
      <c r="O30" s="152">
        <v>24</v>
      </c>
      <c r="P30" s="152">
        <v>49</v>
      </c>
      <c r="Q30" s="175">
        <v>10782</v>
      </c>
      <c r="R30" s="173">
        <f>Q30-'22년 8월'!Q30</f>
        <v>-5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W32"/>
  <sheetViews>
    <sheetView zoomScale="85" zoomScaleNormal="85" workbookViewId="0">
      <selection activeCell="V11" sqref="V11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171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216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69" t="s">
        <v>21</v>
      </c>
      <c r="F7" s="17" t="s">
        <v>22</v>
      </c>
      <c r="G7" s="18" t="s">
        <v>20</v>
      </c>
      <c r="H7" s="170" t="s">
        <v>23</v>
      </c>
      <c r="I7" s="18" t="s">
        <v>24</v>
      </c>
      <c r="J7" s="170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386438</v>
      </c>
      <c r="D8" s="51">
        <f>SUM(D9:D30)</f>
        <v>0.99999999999999978</v>
      </c>
      <c r="E8" s="57">
        <v>381439</v>
      </c>
      <c r="F8" s="21">
        <f t="shared" ref="F8:F30" si="0">E8/$E$8</f>
        <v>1</v>
      </c>
      <c r="G8" s="171">
        <f>E8-'22년 7월'!E8</f>
        <v>550</v>
      </c>
      <c r="H8" s="156">
        <f>SUM(H9:H30)</f>
        <v>190276</v>
      </c>
      <c r="I8" s="21">
        <f t="shared" ref="I8:M8" si="1">SUM(I9:I30)</f>
        <v>0.49883729770684165</v>
      </c>
      <c r="J8" s="156">
        <f>SUM(J9:J30)</f>
        <v>191163</v>
      </c>
      <c r="K8" s="21">
        <f t="shared" si="1"/>
        <v>0.50116270229315829</v>
      </c>
      <c r="L8" s="58">
        <f>SUM(L9:L30)</f>
        <v>4999</v>
      </c>
      <c r="M8" s="23">
        <f t="shared" si="1"/>
        <v>1</v>
      </c>
      <c r="N8" s="171">
        <f>'22년 8월'!L8-'22년 7월'!L8</f>
        <v>41</v>
      </c>
      <c r="O8" s="59">
        <v>2962</v>
      </c>
      <c r="P8" s="59">
        <v>2037</v>
      </c>
      <c r="Q8" s="174" t="s">
        <v>193</v>
      </c>
      <c r="R8" s="171">
        <f>Q8-'22년 7월'!Q8</f>
        <v>303</v>
      </c>
      <c r="S8" s="16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44114</v>
      </c>
      <c r="D9" s="52">
        <f t="shared" ref="D9:D30" si="3">C9/$C$8</f>
        <v>0.11415544019998033</v>
      </c>
      <c r="E9" s="153" t="s">
        <v>172</v>
      </c>
      <c r="F9" s="29">
        <f t="shared" si="0"/>
        <v>0.11193663993456358</v>
      </c>
      <c r="G9" s="172">
        <f>E9-'22년 7월'!E9</f>
        <v>-122</v>
      </c>
      <c r="H9" s="157">
        <v>22290</v>
      </c>
      <c r="I9" s="29">
        <f t="shared" ref="I9:I30" si="4">H9/$E$8</f>
        <v>5.8436604542272813E-2</v>
      </c>
      <c r="J9" s="157">
        <v>20407</v>
      </c>
      <c r="K9" s="21">
        <f t="shared" ref="K9:K30" si="5">J9/$E$8</f>
        <v>5.3500035392290771E-2</v>
      </c>
      <c r="L9" s="153">
        <v>1417</v>
      </c>
      <c r="M9" s="29">
        <f>L9/$L$8</f>
        <v>0.28345669133826767</v>
      </c>
      <c r="N9" s="173">
        <f>'22년 8월'!L9-'22년 7월'!L9</f>
        <v>28</v>
      </c>
      <c r="O9" s="152">
        <v>710</v>
      </c>
      <c r="P9" s="152">
        <v>707</v>
      </c>
      <c r="Q9" s="175" t="s">
        <v>194</v>
      </c>
      <c r="R9" s="173">
        <f>Q9-'22년 7월'!Q9</f>
        <v>-56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2764</v>
      </c>
      <c r="D10" s="52">
        <f t="shared" si="3"/>
        <v>7.1525057059605938E-3</v>
      </c>
      <c r="E10" s="153" t="s">
        <v>173</v>
      </c>
      <c r="F10" s="29">
        <f t="shared" si="0"/>
        <v>7.0365117358214555E-3</v>
      </c>
      <c r="G10" s="172">
        <f>E10-'22년 7월'!E10</f>
        <v>-12</v>
      </c>
      <c r="H10" s="157">
        <v>1518</v>
      </c>
      <c r="I10" s="29">
        <f t="shared" si="4"/>
        <v>3.9796664735383637E-3</v>
      </c>
      <c r="J10" s="157">
        <v>1166</v>
      </c>
      <c r="K10" s="21">
        <f t="shared" si="5"/>
        <v>3.056845262283091E-3</v>
      </c>
      <c r="L10" s="153">
        <v>80</v>
      </c>
      <c r="M10" s="29">
        <f t="shared" ref="M10:M30" si="6">L10/$L$8</f>
        <v>1.6003200640128026E-2</v>
      </c>
      <c r="N10" s="173">
        <f>'22년 8월'!L10-'22년 7월'!L10</f>
        <v>1</v>
      </c>
      <c r="O10" s="152">
        <v>52</v>
      </c>
      <c r="P10" s="152">
        <v>28</v>
      </c>
      <c r="Q10" s="175" t="s">
        <v>195</v>
      </c>
      <c r="R10" s="173">
        <f>Q10-'22년 7월'!Q10</f>
        <v>-8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3234</v>
      </c>
      <c r="D11" s="52">
        <f t="shared" si="3"/>
        <v>8.3687422044415923E-3</v>
      </c>
      <c r="E11" s="153" t="s">
        <v>174</v>
      </c>
      <c r="F11" s="29">
        <f t="shared" si="0"/>
        <v>8.0170092727801824E-3</v>
      </c>
      <c r="G11" s="172">
        <f>E11-'22년 7월'!E11</f>
        <v>-20</v>
      </c>
      <c r="H11" s="157">
        <v>1611</v>
      </c>
      <c r="I11" s="29">
        <f t="shared" si="4"/>
        <v>4.223480032193876E-3</v>
      </c>
      <c r="J11" s="157">
        <v>1447</v>
      </c>
      <c r="K11" s="21">
        <f t="shared" si="5"/>
        <v>3.793529240586306E-3</v>
      </c>
      <c r="L11" s="153">
        <v>176</v>
      </c>
      <c r="M11" s="29">
        <f t="shared" si="6"/>
        <v>3.5207041408281653E-2</v>
      </c>
      <c r="N11" s="173">
        <f>'22년 8월'!L11-'22년 7월'!L11</f>
        <v>-2</v>
      </c>
      <c r="O11" s="152">
        <v>150</v>
      </c>
      <c r="P11" s="152">
        <v>26</v>
      </c>
      <c r="Q11" s="175" t="s">
        <v>196</v>
      </c>
      <c r="R11" s="173">
        <f>Q11-'22년 7월'!Q11</f>
        <v>2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6256</v>
      </c>
      <c r="D12" s="52">
        <f t="shared" si="3"/>
        <v>1.6188884115951329E-2</v>
      </c>
      <c r="E12" s="153" t="s">
        <v>175</v>
      </c>
      <c r="F12" s="29">
        <f t="shared" si="0"/>
        <v>1.574825856821143E-2</v>
      </c>
      <c r="G12" s="172">
        <f>E12-'22년 7월'!E12</f>
        <v>-28</v>
      </c>
      <c r="H12" s="157">
        <v>3318</v>
      </c>
      <c r="I12" s="29">
        <f t="shared" si="4"/>
        <v>8.6986385765482812E-3</v>
      </c>
      <c r="J12" s="157">
        <v>2689</v>
      </c>
      <c r="K12" s="21">
        <f t="shared" si="5"/>
        <v>7.0496199916631492E-3</v>
      </c>
      <c r="L12" s="153">
        <v>249</v>
      </c>
      <c r="M12" s="29">
        <f t="shared" si="6"/>
        <v>4.9809961992398483E-2</v>
      </c>
      <c r="N12" s="173">
        <f>'22년 8월'!L12-'22년 7월'!L12</f>
        <v>8</v>
      </c>
      <c r="O12" s="152">
        <v>204</v>
      </c>
      <c r="P12" s="152">
        <v>45</v>
      </c>
      <c r="Q12" s="175" t="s">
        <v>197</v>
      </c>
      <c r="R12" s="173">
        <f>Q12-'22년 7월'!Q12</f>
        <v>-16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9064</v>
      </c>
      <c r="D13" s="52">
        <f t="shared" si="3"/>
        <v>2.3455250260067593E-2</v>
      </c>
      <c r="E13" s="153" t="s">
        <v>176</v>
      </c>
      <c r="F13" s="29">
        <f t="shared" si="0"/>
        <v>2.2947312676469895E-2</v>
      </c>
      <c r="G13" s="172">
        <f>E13-'22년 7월'!E13</f>
        <v>-25</v>
      </c>
      <c r="H13" s="157">
        <v>4669</v>
      </c>
      <c r="I13" s="29">
        <f t="shared" si="4"/>
        <v>1.2240489304974058E-2</v>
      </c>
      <c r="J13" s="157">
        <v>4084</v>
      </c>
      <c r="K13" s="21">
        <f t="shared" si="5"/>
        <v>1.0706823371495835E-2</v>
      </c>
      <c r="L13" s="153">
        <v>311</v>
      </c>
      <c r="M13" s="29">
        <f t="shared" si="6"/>
        <v>6.22124424884977E-2</v>
      </c>
      <c r="N13" s="173">
        <f>'22년 8월'!L13-'22년 7월'!L13</f>
        <v>1</v>
      </c>
      <c r="O13" s="152">
        <v>198</v>
      </c>
      <c r="P13" s="152">
        <v>113</v>
      </c>
      <c r="Q13" s="175" t="s">
        <v>198</v>
      </c>
      <c r="R13" s="173">
        <f>Q13-'22년 7월'!Q13</f>
        <v>-2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7421</v>
      </c>
      <c r="D14" s="52">
        <f t="shared" si="3"/>
        <v>1.9203597989845719E-2</v>
      </c>
      <c r="E14" s="153" t="s">
        <v>177</v>
      </c>
      <c r="F14" s="29">
        <f t="shared" si="0"/>
        <v>1.8223097271123298E-2</v>
      </c>
      <c r="G14" s="172">
        <f>E14-'22년 7월'!E14</f>
        <v>-20</v>
      </c>
      <c r="H14" s="157">
        <v>4061</v>
      </c>
      <c r="I14" s="29">
        <f t="shared" si="4"/>
        <v>1.0646525394624042E-2</v>
      </c>
      <c r="J14" s="157">
        <v>2890</v>
      </c>
      <c r="K14" s="21">
        <f t="shared" si="5"/>
        <v>7.5765718764992567E-3</v>
      </c>
      <c r="L14" s="153">
        <v>470</v>
      </c>
      <c r="M14" s="29">
        <f t="shared" si="6"/>
        <v>9.4018803760752154E-2</v>
      </c>
      <c r="N14" s="173">
        <f>'22년 8월'!L14-'22년 7월'!L14</f>
        <v>1</v>
      </c>
      <c r="O14" s="152">
        <v>344</v>
      </c>
      <c r="P14" s="152">
        <v>126</v>
      </c>
      <c r="Q14" s="175" t="s">
        <v>199</v>
      </c>
      <c r="R14" s="173">
        <f>Q14-'22년 7월'!Q14</f>
        <v>-19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7539</v>
      </c>
      <c r="D15" s="52">
        <f t="shared" si="3"/>
        <v>1.9508950983081374E-2</v>
      </c>
      <c r="E15" s="153" t="s">
        <v>178</v>
      </c>
      <c r="F15" s="29">
        <f t="shared" si="0"/>
        <v>1.9169513342893622E-2</v>
      </c>
      <c r="G15" s="172">
        <f>E15-'22년 7월'!E15</f>
        <v>-2</v>
      </c>
      <c r="H15" s="157">
        <v>4004</v>
      </c>
      <c r="I15" s="29">
        <f t="shared" si="4"/>
        <v>1.0497091278028729E-2</v>
      </c>
      <c r="J15" s="157">
        <v>3308</v>
      </c>
      <c r="K15" s="21">
        <f t="shared" si="5"/>
        <v>8.6724220648648938E-3</v>
      </c>
      <c r="L15" s="153">
        <v>227</v>
      </c>
      <c r="M15" s="29">
        <f t="shared" si="6"/>
        <v>4.5409081816363273E-2</v>
      </c>
      <c r="N15" s="173">
        <f>'22년 8월'!L15-'22년 7월'!L15</f>
        <v>-1</v>
      </c>
      <c r="O15" s="152">
        <v>166</v>
      </c>
      <c r="P15" s="152">
        <v>61</v>
      </c>
      <c r="Q15" s="175" t="s">
        <v>200</v>
      </c>
      <c r="R15" s="173">
        <f>Q15-'22년 7월'!Q15</f>
        <v>-3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5941</v>
      </c>
      <c r="D16" s="52">
        <f t="shared" si="3"/>
        <v>1.5373746888245979E-2</v>
      </c>
      <c r="E16" s="153" t="s">
        <v>179</v>
      </c>
      <c r="F16" s="29">
        <f t="shared" si="0"/>
        <v>1.4468892798062075E-2</v>
      </c>
      <c r="G16" s="172">
        <f>E16-'22년 7월'!E16</f>
        <v>-9</v>
      </c>
      <c r="H16" s="157">
        <v>2942</v>
      </c>
      <c r="I16" s="29">
        <f t="shared" si="4"/>
        <v>7.7128977372528766E-3</v>
      </c>
      <c r="J16" s="157">
        <v>2577</v>
      </c>
      <c r="K16" s="21">
        <f t="shared" si="5"/>
        <v>6.7559950608091987E-3</v>
      </c>
      <c r="L16" s="153">
        <v>422</v>
      </c>
      <c r="M16" s="29">
        <f t="shared" si="6"/>
        <v>8.4416883376675342E-2</v>
      </c>
      <c r="N16" s="173">
        <f>'22년 8월'!L16-'22년 7월'!L16</f>
        <v>15</v>
      </c>
      <c r="O16" s="152">
        <v>350</v>
      </c>
      <c r="P16" s="152">
        <v>72</v>
      </c>
      <c r="Q16" s="175" t="s">
        <v>201</v>
      </c>
      <c r="R16" s="173">
        <f>Q16-'22년 7월'!Q16</f>
        <v>-3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3477</v>
      </c>
      <c r="D17" s="52">
        <f t="shared" si="3"/>
        <v>8.997562351528576E-3</v>
      </c>
      <c r="E17" s="153" t="s">
        <v>180</v>
      </c>
      <c r="F17" s="29">
        <f t="shared" si="0"/>
        <v>8.7589365534200755E-3</v>
      </c>
      <c r="G17" s="172">
        <f>E17-'22년 7월'!E17</f>
        <v>11</v>
      </c>
      <c r="H17" s="157">
        <v>1795</v>
      </c>
      <c r="I17" s="29">
        <f t="shared" si="4"/>
        <v>4.7058638471682238E-3</v>
      </c>
      <c r="J17" s="157">
        <v>1546</v>
      </c>
      <c r="K17" s="21">
        <f t="shared" si="5"/>
        <v>4.0530727062518517E-3</v>
      </c>
      <c r="L17" s="153">
        <v>136</v>
      </c>
      <c r="M17" s="29">
        <f t="shared" si="6"/>
        <v>2.7205441088217642E-2</v>
      </c>
      <c r="N17" s="173">
        <f>'22년 8월'!L17-'22년 7월'!L17</f>
        <v>2</v>
      </c>
      <c r="O17" s="152">
        <v>104</v>
      </c>
      <c r="P17" s="152">
        <v>32</v>
      </c>
      <c r="Q17" s="175" t="s">
        <v>202</v>
      </c>
      <c r="R17" s="173">
        <f>Q17-'22년 7월'!Q17</f>
        <v>2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2422</v>
      </c>
      <c r="D18" s="52">
        <f t="shared" si="3"/>
        <v>6.2674995730233572E-3</v>
      </c>
      <c r="E18" s="153" t="s">
        <v>156</v>
      </c>
      <c r="F18" s="29">
        <f t="shared" si="0"/>
        <v>5.8200655937122314E-3</v>
      </c>
      <c r="G18" s="172">
        <f>E18-'22년 7월'!E18</f>
        <v>0</v>
      </c>
      <c r="H18" s="157">
        <v>1179</v>
      </c>
      <c r="I18" s="29">
        <f t="shared" si="4"/>
        <v>3.0909267274714962E-3</v>
      </c>
      <c r="J18" s="157">
        <v>1041</v>
      </c>
      <c r="K18" s="21">
        <f t="shared" si="5"/>
        <v>2.7291388662407357E-3</v>
      </c>
      <c r="L18" s="153">
        <v>202</v>
      </c>
      <c r="M18" s="29">
        <f t="shared" si="6"/>
        <v>4.0408081616323262E-2</v>
      </c>
      <c r="N18" s="173">
        <f>'22년 8월'!L18-'22년 7월'!L18</f>
        <v>2</v>
      </c>
      <c r="O18" s="152">
        <v>171</v>
      </c>
      <c r="P18" s="152">
        <v>31</v>
      </c>
      <c r="Q18" s="175" t="s">
        <v>203</v>
      </c>
      <c r="R18" s="173">
        <f>Q18-'22년 7월'!Q18</f>
        <v>-1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18417</v>
      </c>
      <c r="D19" s="52">
        <f t="shared" si="3"/>
        <v>4.765835657983946E-2</v>
      </c>
      <c r="E19" s="153" t="s">
        <v>181</v>
      </c>
      <c r="F19" s="29">
        <f t="shared" si="0"/>
        <v>4.8120407194859466E-2</v>
      </c>
      <c r="G19" s="172">
        <f>E19-'22년 7월'!E19</f>
        <v>-1</v>
      </c>
      <c r="H19" s="157">
        <v>9047</v>
      </c>
      <c r="I19" s="29">
        <f t="shared" si="4"/>
        <v>2.3718078119961513E-2</v>
      </c>
      <c r="J19" s="157">
        <v>9308</v>
      </c>
      <c r="K19" s="21">
        <f t="shared" si="5"/>
        <v>2.4402329074897953E-2</v>
      </c>
      <c r="L19" s="153">
        <v>62</v>
      </c>
      <c r="M19" s="29">
        <f t="shared" si="6"/>
        <v>1.2402480496099219E-2</v>
      </c>
      <c r="N19" s="173">
        <f>'22년 8월'!L19-'22년 7월'!L19</f>
        <v>0</v>
      </c>
      <c r="O19" s="152">
        <v>27</v>
      </c>
      <c r="P19" s="152">
        <v>35</v>
      </c>
      <c r="Q19" s="175" t="s">
        <v>204</v>
      </c>
      <c r="R19" s="173">
        <f>Q19-'22년 7월'!Q19</f>
        <v>13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39746</v>
      </c>
      <c r="D20" s="52">
        <f t="shared" si="3"/>
        <v>0.10285220397579949</v>
      </c>
      <c r="E20" s="153" t="s">
        <v>182</v>
      </c>
      <c r="F20" s="29">
        <f t="shared" si="0"/>
        <v>0.10361027582391942</v>
      </c>
      <c r="G20" s="172">
        <f>E20-'22년 7월'!E20</f>
        <v>132</v>
      </c>
      <c r="H20" s="157">
        <v>19218</v>
      </c>
      <c r="I20" s="29">
        <f t="shared" si="4"/>
        <v>5.0382892153135891E-2</v>
      </c>
      <c r="J20" s="157">
        <v>20303</v>
      </c>
      <c r="K20" s="21">
        <f t="shared" si="5"/>
        <v>5.3227383670783536E-2</v>
      </c>
      <c r="L20" s="153">
        <v>225</v>
      </c>
      <c r="M20" s="29">
        <f>L20/$L$8</f>
        <v>4.500900180036007E-2</v>
      </c>
      <c r="N20" s="173">
        <f>'22년 8월'!L20-'22년 7월'!L20</f>
        <v>-4</v>
      </c>
      <c r="O20" s="152">
        <v>87</v>
      </c>
      <c r="P20" s="152">
        <v>138</v>
      </c>
      <c r="Q20" s="175" t="s">
        <v>205</v>
      </c>
      <c r="R20" s="173">
        <f>Q20-'22년 7월'!Q20</f>
        <v>62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35361</v>
      </c>
      <c r="D21" s="52">
        <f t="shared" si="3"/>
        <v>9.1504976218694856E-2</v>
      </c>
      <c r="E21" s="154" t="s">
        <v>183</v>
      </c>
      <c r="F21" s="29">
        <f t="shared" si="0"/>
        <v>9.2221823148655485E-2</v>
      </c>
      <c r="G21" s="172">
        <f>E21-'22년 7월'!E21</f>
        <v>51</v>
      </c>
      <c r="H21" s="158">
        <v>16948</v>
      </c>
      <c r="I21" s="29">
        <f t="shared" si="4"/>
        <v>4.4431744001006711E-2</v>
      </c>
      <c r="J21" s="158">
        <v>18229</v>
      </c>
      <c r="K21" s="21">
        <f t="shared" si="5"/>
        <v>4.7790079147648774E-2</v>
      </c>
      <c r="L21" s="154">
        <v>184</v>
      </c>
      <c r="M21" s="94">
        <f t="shared" si="6"/>
        <v>3.6807361472294457E-2</v>
      </c>
      <c r="N21" s="173">
        <f>'22년 8월'!L21-'22년 7월'!L21</f>
        <v>-2</v>
      </c>
      <c r="O21" s="152">
        <v>71</v>
      </c>
      <c r="P21" s="152">
        <v>113</v>
      </c>
      <c r="Q21" s="176" t="s">
        <v>206</v>
      </c>
      <c r="R21" s="173">
        <f>Q21-'22년 7월'!Q21</f>
        <v>29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8702</v>
      </c>
      <c r="D22" s="52">
        <f t="shared" si="3"/>
        <v>2.2518489382514141E-2</v>
      </c>
      <c r="E22" s="153" t="s">
        <v>184</v>
      </c>
      <c r="F22" s="29">
        <f t="shared" si="0"/>
        <v>2.2769040397022853E-2</v>
      </c>
      <c r="G22" s="172">
        <f>E22-'22년 7월'!E22</f>
        <v>16</v>
      </c>
      <c r="H22" s="157">
        <v>4237</v>
      </c>
      <c r="I22" s="29">
        <f t="shared" si="4"/>
        <v>1.1107936000251678E-2</v>
      </c>
      <c r="J22" s="157">
        <v>4448</v>
      </c>
      <c r="K22" s="21">
        <f t="shared" si="5"/>
        <v>1.1661104396771175E-2</v>
      </c>
      <c r="L22" s="153">
        <v>17</v>
      </c>
      <c r="M22" s="29">
        <f t="shared" si="6"/>
        <v>3.4006801360272052E-3</v>
      </c>
      <c r="N22" s="173">
        <f>'22년 8월'!L22-'22년 7월'!L22</f>
        <v>0</v>
      </c>
      <c r="O22" s="152">
        <v>2</v>
      </c>
      <c r="P22" s="152">
        <v>15</v>
      </c>
      <c r="Q22" s="175" t="s">
        <v>207</v>
      </c>
      <c r="R22" s="173">
        <f>Q22-'22년 7월'!Q22</f>
        <v>5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23415</v>
      </c>
      <c r="D23" s="52">
        <f t="shared" si="3"/>
        <v>6.0591867259431005E-2</v>
      </c>
      <c r="E23" s="155" t="s">
        <v>185</v>
      </c>
      <c r="F23" s="29">
        <f t="shared" si="0"/>
        <v>6.1215554780711987E-2</v>
      </c>
      <c r="G23" s="172">
        <f>E23-'22년 7월'!E23</f>
        <v>12</v>
      </c>
      <c r="H23" s="159">
        <v>11546</v>
      </c>
      <c r="I23" s="29">
        <f t="shared" si="4"/>
        <v>3.0269584389640284E-2</v>
      </c>
      <c r="J23" s="159">
        <v>11804</v>
      </c>
      <c r="K23" s="21">
        <f t="shared" si="5"/>
        <v>3.0945970391071706E-2</v>
      </c>
      <c r="L23" s="155">
        <v>65</v>
      </c>
      <c r="M23" s="21">
        <f t="shared" si="6"/>
        <v>1.300260052010402E-2</v>
      </c>
      <c r="N23" s="173">
        <f>'22년 8월'!L23-'22년 7월'!L23</f>
        <v>0</v>
      </c>
      <c r="O23" s="152">
        <v>27</v>
      </c>
      <c r="P23" s="152">
        <v>38</v>
      </c>
      <c r="Q23" s="177" t="s">
        <v>208</v>
      </c>
      <c r="R23" s="173">
        <f>Q23-'22년 7월'!Q23</f>
        <v>15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28839</v>
      </c>
      <c r="D24" s="52">
        <f t="shared" si="3"/>
        <v>7.4627753999347887E-2</v>
      </c>
      <c r="E24" s="153" t="s">
        <v>186</v>
      </c>
      <c r="F24" s="29">
        <f t="shared" si="0"/>
        <v>7.5299064857028253E-2</v>
      </c>
      <c r="G24" s="172">
        <f>E24-'22년 7월'!E24</f>
        <v>26</v>
      </c>
      <c r="H24" s="157">
        <v>13954</v>
      </c>
      <c r="I24" s="29">
        <f t="shared" si="4"/>
        <v>3.6582520403000217E-2</v>
      </c>
      <c r="J24" s="157">
        <v>14768</v>
      </c>
      <c r="K24" s="21">
        <f t="shared" si="5"/>
        <v>3.8716544454028036E-2</v>
      </c>
      <c r="L24" s="153">
        <v>117</v>
      </c>
      <c r="M24" s="29">
        <f t="shared" si="6"/>
        <v>2.3404680936187236E-2</v>
      </c>
      <c r="N24" s="173">
        <f>'22년 8월'!L24-'22년 7월'!L24</f>
        <v>-2</v>
      </c>
      <c r="O24" s="152">
        <v>28</v>
      </c>
      <c r="P24" s="152">
        <v>89</v>
      </c>
      <c r="Q24" s="175" t="s">
        <v>209</v>
      </c>
      <c r="R24" s="173">
        <f>Q24-'22년 7월'!Q24</f>
        <v>35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34927</v>
      </c>
      <c r="D25" s="52">
        <f t="shared" si="3"/>
        <v>9.0381898260523036E-2</v>
      </c>
      <c r="E25" s="153" t="s">
        <v>187</v>
      </c>
      <c r="F25" s="29">
        <f t="shared" si="0"/>
        <v>9.1278028728053504E-2</v>
      </c>
      <c r="G25" s="172">
        <f>E25-'22년 7월'!E25</f>
        <v>88</v>
      </c>
      <c r="H25" s="157">
        <v>17050</v>
      </c>
      <c r="I25" s="29">
        <f t="shared" si="4"/>
        <v>4.4699152420177274E-2</v>
      </c>
      <c r="J25" s="157">
        <v>17767</v>
      </c>
      <c r="K25" s="21">
        <f t="shared" si="5"/>
        <v>4.657887630787623E-2</v>
      </c>
      <c r="L25" s="153">
        <v>110</v>
      </c>
      <c r="M25" s="21">
        <f t="shared" si="6"/>
        <v>2.2004400880176037E-2</v>
      </c>
      <c r="N25" s="173">
        <f>'22년 8월'!L25-'22년 7월'!L25</f>
        <v>1</v>
      </c>
      <c r="O25" s="152">
        <v>33</v>
      </c>
      <c r="P25" s="152">
        <v>77</v>
      </c>
      <c r="Q25" s="175" t="s">
        <v>210</v>
      </c>
      <c r="R25" s="173">
        <f>Q25-'22년 7월'!Q25</f>
        <v>40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21678</v>
      </c>
      <c r="D26" s="52">
        <f t="shared" si="3"/>
        <v>5.6096967689512937E-2</v>
      </c>
      <c r="E26" s="153" t="s">
        <v>188</v>
      </c>
      <c r="F26" s="29">
        <f t="shared" si="0"/>
        <v>5.6564745608078879E-2</v>
      </c>
      <c r="G26" s="172">
        <f>E26-'22년 7월'!E26</f>
        <v>-6</v>
      </c>
      <c r="H26" s="157">
        <v>10490</v>
      </c>
      <c r="I26" s="29">
        <f t="shared" si="4"/>
        <v>2.7501120755874464E-2</v>
      </c>
      <c r="J26" s="157">
        <v>11086</v>
      </c>
      <c r="K26" s="21">
        <f t="shared" si="5"/>
        <v>2.9063624852204414E-2</v>
      </c>
      <c r="L26" s="153">
        <v>102</v>
      </c>
      <c r="M26" s="29">
        <f t="shared" si="6"/>
        <v>2.0404080816163232E-2</v>
      </c>
      <c r="N26" s="173">
        <f>'22년 8월'!L26-'22년 7월'!L26</f>
        <v>3</v>
      </c>
      <c r="O26" s="152">
        <v>40</v>
      </c>
      <c r="P26" s="152">
        <v>62</v>
      </c>
      <c r="Q26" s="175" t="s">
        <v>211</v>
      </c>
      <c r="R26" s="173">
        <f>Q26-'22년 7월'!Q26</f>
        <v>7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24380</v>
      </c>
      <c r="D27" s="52">
        <f t="shared" si="3"/>
        <v>6.3089033687163273E-2</v>
      </c>
      <c r="E27" s="153" t="s">
        <v>189</v>
      </c>
      <c r="F27" s="29">
        <f t="shared" si="0"/>
        <v>6.3378416994591527E-2</v>
      </c>
      <c r="G27" s="172">
        <f>E27-'22년 7월'!E27</f>
        <v>352</v>
      </c>
      <c r="H27" s="157">
        <v>11914</v>
      </c>
      <c r="I27" s="29">
        <f t="shared" si="4"/>
        <v>3.1234352019588976E-2</v>
      </c>
      <c r="J27" s="157">
        <v>12261</v>
      </c>
      <c r="K27" s="21">
        <f t="shared" si="5"/>
        <v>3.2144064975002558E-2</v>
      </c>
      <c r="L27" s="153">
        <v>205</v>
      </c>
      <c r="M27" s="21">
        <f t="shared" si="6"/>
        <v>4.1008201640328062E-2</v>
      </c>
      <c r="N27" s="173">
        <f>'22년 8월'!L27-'22년 7월'!L27</f>
        <v>-10</v>
      </c>
      <c r="O27" s="152">
        <v>116</v>
      </c>
      <c r="P27" s="152">
        <v>89</v>
      </c>
      <c r="Q27" s="175" t="s">
        <v>212</v>
      </c>
      <c r="R27" s="173">
        <f>Q27-'22년 7월'!Q27</f>
        <v>138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19009</v>
      </c>
      <c r="D28" s="52">
        <f t="shared" si="3"/>
        <v>4.9190297020479355E-2</v>
      </c>
      <c r="E28" s="153" t="s">
        <v>190</v>
      </c>
      <c r="F28" s="29">
        <f t="shared" si="0"/>
        <v>4.9522990569920745E-2</v>
      </c>
      <c r="G28" s="172">
        <f>E28-'22년 7월'!E28</f>
        <v>51</v>
      </c>
      <c r="H28" s="157">
        <v>9284</v>
      </c>
      <c r="I28" s="29">
        <f t="shared" si="4"/>
        <v>2.4339409446857821E-2</v>
      </c>
      <c r="J28" s="157">
        <v>9606</v>
      </c>
      <c r="K28" s="21">
        <f t="shared" si="5"/>
        <v>2.5183581123062928E-2</v>
      </c>
      <c r="L28" s="153">
        <v>119</v>
      </c>
      <c r="M28" s="29">
        <f t="shared" si="6"/>
        <v>2.3804760952190439E-2</v>
      </c>
      <c r="N28" s="173">
        <f>'22년 8월'!L28-'22년 7월'!L28</f>
        <v>-1</v>
      </c>
      <c r="O28" s="152">
        <v>52</v>
      </c>
      <c r="P28" s="152">
        <v>67</v>
      </c>
      <c r="Q28" s="175" t="s">
        <v>213</v>
      </c>
      <c r="R28" s="173">
        <f>Q28-'22년 7월'!Q28</f>
        <v>25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11296</v>
      </c>
      <c r="D29" s="52">
        <f t="shared" si="3"/>
        <v>2.9231079759236927E-2</v>
      </c>
      <c r="E29" s="153" t="s">
        <v>191</v>
      </c>
      <c r="F29" s="29">
        <f t="shared" si="0"/>
        <v>2.953027876016873E-2</v>
      </c>
      <c r="G29" s="172">
        <f>E29-'22년 7월'!E29</f>
        <v>-39</v>
      </c>
      <c r="H29" s="157">
        <v>5595</v>
      </c>
      <c r="I29" s="29">
        <f t="shared" si="4"/>
        <v>1.4668138286855828E-2</v>
      </c>
      <c r="J29" s="157">
        <v>5669</v>
      </c>
      <c r="K29" s="21">
        <f t="shared" si="5"/>
        <v>1.4862140473312902E-2</v>
      </c>
      <c r="L29" s="153">
        <v>32</v>
      </c>
      <c r="M29" s="29">
        <f t="shared" si="6"/>
        <v>6.4012802560512103E-3</v>
      </c>
      <c r="N29" s="173">
        <f>'22년 8월'!L29-'22년 7월'!L29</f>
        <v>1</v>
      </c>
      <c r="O29" s="152">
        <v>8</v>
      </c>
      <c r="P29" s="152">
        <v>24</v>
      </c>
      <c r="Q29" s="175" t="s">
        <v>214</v>
      </c>
      <c r="R29" s="173">
        <f>Q29-'22년 7월'!Q29</f>
        <v>-6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28436</v>
      </c>
      <c r="D30" s="52">
        <f t="shared" si="3"/>
        <v>7.3584895895331209E-2</v>
      </c>
      <c r="E30" s="153" t="s">
        <v>192</v>
      </c>
      <c r="F30" s="29">
        <f t="shared" si="0"/>
        <v>7.4363135389931292E-2</v>
      </c>
      <c r="G30" s="172">
        <f>E30-'22년 7월'!E30</f>
        <v>95</v>
      </c>
      <c r="H30" s="157">
        <v>13606</v>
      </c>
      <c r="I30" s="29">
        <f t="shared" si="4"/>
        <v>3.5670185796418299E-2</v>
      </c>
      <c r="J30" s="157">
        <v>14759</v>
      </c>
      <c r="K30" s="21">
        <f t="shared" si="5"/>
        <v>3.8692949593512986E-2</v>
      </c>
      <c r="L30" s="153">
        <v>71</v>
      </c>
      <c r="M30" s="29">
        <f t="shared" si="6"/>
        <v>1.4202840568113623E-2</v>
      </c>
      <c r="N30" s="173">
        <f>'22년 8월'!L30-'22년 7월'!L30</f>
        <v>0</v>
      </c>
      <c r="O30" s="152">
        <v>22</v>
      </c>
      <c r="P30" s="152">
        <v>49</v>
      </c>
      <c r="Q30" s="175" t="s">
        <v>215</v>
      </c>
      <c r="R30" s="173">
        <f>Q30-'22년 7월'!Q30</f>
        <v>44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W32"/>
  <sheetViews>
    <sheetView zoomScale="85" zoomScaleNormal="85" workbookViewId="0">
      <selection activeCell="G33" sqref="G33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169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170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67" t="s">
        <v>21</v>
      </c>
      <c r="F7" s="17" t="s">
        <v>22</v>
      </c>
      <c r="G7" s="18" t="s">
        <v>20</v>
      </c>
      <c r="H7" s="168" t="s">
        <v>23</v>
      </c>
      <c r="I7" s="18" t="s">
        <v>24</v>
      </c>
      <c r="J7" s="168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385847</v>
      </c>
      <c r="D8" s="51">
        <f>SUM(D9:D30)</f>
        <v>1</v>
      </c>
      <c r="E8" s="57">
        <v>380889</v>
      </c>
      <c r="F8" s="21">
        <f t="shared" ref="F8:F30" si="0">E8/$E$8</f>
        <v>1</v>
      </c>
      <c r="G8" s="171">
        <f>E8-'22년 6월'!E8</f>
        <v>674</v>
      </c>
      <c r="H8" s="156">
        <v>189723</v>
      </c>
      <c r="I8" s="21">
        <f t="shared" ref="I8:M8" si="1">SUM(I9:I30)</f>
        <v>0.49810574734371438</v>
      </c>
      <c r="J8" s="156">
        <v>190492</v>
      </c>
      <c r="K8" s="21">
        <f t="shared" si="1"/>
        <v>0.50012470824833488</v>
      </c>
      <c r="L8" s="58">
        <f>SUM(L9:L30)</f>
        <v>4958</v>
      </c>
      <c r="M8" s="23">
        <f t="shared" si="1"/>
        <v>0.99999999999999978</v>
      </c>
      <c r="N8" s="171">
        <f>'22년 7월'!L8-'22년 6월'!L8</f>
        <v>26</v>
      </c>
      <c r="O8" s="59">
        <f>SUM(O9:O30)</f>
        <v>2937</v>
      </c>
      <c r="P8" s="59">
        <f>SUM(P9:P30)</f>
        <v>2021</v>
      </c>
      <c r="Q8" s="139">
        <v>158495</v>
      </c>
      <c r="R8" s="171">
        <f>Q8-'22년 6월'!Q8</f>
        <v>237</v>
      </c>
      <c r="S8" s="16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44208</v>
      </c>
      <c r="D9" s="52">
        <f t="shared" ref="D9:D30" si="3">C9/$C$8</f>
        <v>0.11457391142084816</v>
      </c>
      <c r="E9" s="153" t="s">
        <v>147</v>
      </c>
      <c r="F9" s="29">
        <f t="shared" si="0"/>
        <v>0.11241857864102139</v>
      </c>
      <c r="G9" s="172">
        <f>E9-'22년 6월'!E9</f>
        <v>-87</v>
      </c>
      <c r="H9" s="157">
        <v>22384</v>
      </c>
      <c r="I9" s="29">
        <f t="shared" ref="I9:I30" si="4">H9/$E$8</f>
        <v>5.8767777488979732E-2</v>
      </c>
      <c r="J9" s="157">
        <v>20522</v>
      </c>
      <c r="K9" s="21">
        <f t="shared" ref="K9:K30" si="5">J9/$E$8</f>
        <v>5.3879214154254916E-2</v>
      </c>
      <c r="L9" s="153">
        <f>O9+P9</f>
        <v>1389</v>
      </c>
      <c r="M9" s="29">
        <f>L9/$L$8</f>
        <v>0.28015328761597419</v>
      </c>
      <c r="N9" s="173">
        <f>'22년 7월'!L9-'22년 6월'!L9</f>
        <v>7</v>
      </c>
      <c r="O9" s="152">
        <v>687</v>
      </c>
      <c r="P9" s="152">
        <v>702</v>
      </c>
      <c r="Q9" s="73">
        <v>21053</v>
      </c>
      <c r="R9" s="173">
        <f>Q9-'22년 6월'!Q9</f>
        <v>-32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2775</v>
      </c>
      <c r="D10" s="52">
        <f t="shared" si="3"/>
        <v>7.1919698740692557E-3</v>
      </c>
      <c r="E10" s="153" t="s">
        <v>148</v>
      </c>
      <c r="F10" s="29">
        <f t="shared" si="0"/>
        <v>7.0781776318034912E-3</v>
      </c>
      <c r="G10" s="172">
        <f>E10-'22년 6월'!E10</f>
        <v>-23</v>
      </c>
      <c r="H10" s="157">
        <v>1543</v>
      </c>
      <c r="I10" s="29">
        <f t="shared" si="4"/>
        <v>4.0510489932762562E-3</v>
      </c>
      <c r="J10" s="157">
        <v>1176</v>
      </c>
      <c r="K10" s="21">
        <f t="shared" si="5"/>
        <v>3.0875136850893568E-3</v>
      </c>
      <c r="L10" s="153">
        <f t="shared" ref="L10:L30" si="6">O10+P10</f>
        <v>79</v>
      </c>
      <c r="M10" s="29">
        <f t="shared" ref="M10:M30" si="7">L10/$L$8</f>
        <v>1.5933844292053249E-2</v>
      </c>
      <c r="N10" s="173">
        <f>'22년 7월'!L10-'22년 6월'!L10</f>
        <v>-1</v>
      </c>
      <c r="O10" s="152">
        <v>51</v>
      </c>
      <c r="P10" s="152">
        <v>28</v>
      </c>
      <c r="Q10" s="73">
        <v>1646</v>
      </c>
      <c r="R10" s="173">
        <f>Q10-'22년 6월'!Q10</f>
        <v>-18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3256</v>
      </c>
      <c r="D11" s="52">
        <f t="shared" si="3"/>
        <v>8.4385779855745933E-3</v>
      </c>
      <c r="E11" s="153" t="s">
        <v>149</v>
      </c>
      <c r="F11" s="29">
        <f t="shared" si="0"/>
        <v>8.081094492096123E-3</v>
      </c>
      <c r="G11" s="172">
        <f>E11-'22년 6월'!E11</f>
        <v>-14</v>
      </c>
      <c r="H11" s="157">
        <v>1634</v>
      </c>
      <c r="I11" s="29">
        <f t="shared" si="4"/>
        <v>4.2899637427176946E-3</v>
      </c>
      <c r="J11" s="157">
        <v>1458</v>
      </c>
      <c r="K11" s="21">
        <f t="shared" si="5"/>
        <v>3.8278868646771107E-3</v>
      </c>
      <c r="L11" s="153">
        <f t="shared" si="6"/>
        <v>178</v>
      </c>
      <c r="M11" s="29">
        <f t="shared" si="7"/>
        <v>3.5901573215006054E-2</v>
      </c>
      <c r="N11" s="173">
        <f>'22년 7월'!L11-'22년 6월'!L11</f>
        <v>-35</v>
      </c>
      <c r="O11" s="152">
        <v>152</v>
      </c>
      <c r="P11" s="152">
        <v>26</v>
      </c>
      <c r="Q11" s="73">
        <v>1738</v>
      </c>
      <c r="R11" s="173">
        <f>Q11-'22년 6월'!Q11</f>
        <v>-14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6276</v>
      </c>
      <c r="D12" s="52">
        <f t="shared" si="3"/>
        <v>1.626551456924636E-2</v>
      </c>
      <c r="E12" s="153" t="s">
        <v>150</v>
      </c>
      <c r="F12" s="29">
        <f t="shared" si="0"/>
        <v>1.5844511130539342E-2</v>
      </c>
      <c r="G12" s="172">
        <f>E12-'22년 6월'!E12</f>
        <v>-3</v>
      </c>
      <c r="H12" s="157">
        <v>3336</v>
      </c>
      <c r="I12" s="29">
        <f t="shared" si="4"/>
        <v>8.7584571883147066E-3</v>
      </c>
      <c r="J12" s="157">
        <v>2702</v>
      </c>
      <c r="K12" s="21">
        <f t="shared" si="5"/>
        <v>7.0939302526457837E-3</v>
      </c>
      <c r="L12" s="153">
        <f t="shared" si="6"/>
        <v>241</v>
      </c>
      <c r="M12" s="29">
        <f t="shared" si="7"/>
        <v>4.8608309802339655E-2</v>
      </c>
      <c r="N12" s="173">
        <f>'22년 7월'!L12-'22년 6월'!L12</f>
        <v>10</v>
      </c>
      <c r="O12" s="152">
        <v>198</v>
      </c>
      <c r="P12" s="152">
        <v>43</v>
      </c>
      <c r="Q12" s="73">
        <v>3356</v>
      </c>
      <c r="R12" s="173">
        <f>Q12-'22년 6월'!Q12</f>
        <v>2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9088</v>
      </c>
      <c r="D13" s="52">
        <f t="shared" si="3"/>
        <v>2.3553377374969871E-2</v>
      </c>
      <c r="E13" s="153" t="s">
        <v>151</v>
      </c>
      <c r="F13" s="29">
        <f t="shared" si="0"/>
        <v>2.3046084292274126E-2</v>
      </c>
      <c r="G13" s="172">
        <f>E13-'22년 6월'!E13</f>
        <v>-1</v>
      </c>
      <c r="H13" s="157">
        <v>4672</v>
      </c>
      <c r="I13" s="29">
        <f t="shared" si="4"/>
        <v>1.2266040762531866E-2</v>
      </c>
      <c r="J13" s="157">
        <v>4107</v>
      </c>
      <c r="K13" s="21">
        <f t="shared" si="5"/>
        <v>1.078266896654931E-2</v>
      </c>
      <c r="L13" s="153">
        <f t="shared" si="6"/>
        <v>310</v>
      </c>
      <c r="M13" s="29">
        <f t="shared" si="7"/>
        <v>6.2525211778943116E-2</v>
      </c>
      <c r="N13" s="173">
        <f>'22년 7월'!L13-'22년 6월'!L13</f>
        <v>8</v>
      </c>
      <c r="O13" s="152">
        <v>198</v>
      </c>
      <c r="P13" s="152">
        <v>112</v>
      </c>
      <c r="Q13" s="73">
        <v>4863</v>
      </c>
      <c r="R13" s="173">
        <f>Q13-'22년 6월'!Q13</f>
        <v>-5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7440</v>
      </c>
      <c r="D14" s="52">
        <f t="shared" si="3"/>
        <v>1.9282254365072166E-2</v>
      </c>
      <c r="E14" s="153" t="s">
        <v>152</v>
      </c>
      <c r="F14" s="29">
        <f t="shared" si="0"/>
        <v>1.8301919981936993E-2</v>
      </c>
      <c r="G14" s="172">
        <f>E14-'22년 6월'!E14</f>
        <v>-49</v>
      </c>
      <c r="H14" s="157">
        <v>4096</v>
      </c>
      <c r="I14" s="29">
        <f t="shared" si="4"/>
        <v>1.0753789161671773E-2</v>
      </c>
      <c r="J14" s="157">
        <v>2924</v>
      </c>
      <c r="K14" s="21">
        <f t="shared" si="5"/>
        <v>7.6767772238106116E-3</v>
      </c>
      <c r="L14" s="153">
        <f t="shared" si="6"/>
        <v>469</v>
      </c>
      <c r="M14" s="29">
        <f t="shared" si="7"/>
        <v>9.45945945945946E-2</v>
      </c>
      <c r="N14" s="173">
        <f>'22년 7월'!L14-'22년 6월'!L14</f>
        <v>2</v>
      </c>
      <c r="O14" s="152">
        <v>344</v>
      </c>
      <c r="P14" s="152">
        <v>125</v>
      </c>
      <c r="Q14" s="73">
        <v>4293</v>
      </c>
      <c r="R14" s="173">
        <f>Q14-'22년 6월'!Q14</f>
        <v>-31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7542</v>
      </c>
      <c r="D15" s="52">
        <f t="shared" si="3"/>
        <v>1.9546607852335252E-2</v>
      </c>
      <c r="E15" s="153" t="s">
        <v>153</v>
      </c>
      <c r="F15" s="29">
        <f t="shared" si="0"/>
        <v>1.9202444806754725E-2</v>
      </c>
      <c r="G15" s="172">
        <f>E15-'22년 6월'!E15</f>
        <v>-4</v>
      </c>
      <c r="H15" s="157">
        <v>4000</v>
      </c>
      <c r="I15" s="29">
        <f t="shared" si="4"/>
        <v>1.0501747228195092E-2</v>
      </c>
      <c r="J15" s="157">
        <v>3318</v>
      </c>
      <c r="K15" s="21">
        <f t="shared" si="5"/>
        <v>8.7111993257878283E-3</v>
      </c>
      <c r="L15" s="153">
        <f t="shared" si="6"/>
        <v>228</v>
      </c>
      <c r="M15" s="29">
        <f t="shared" si="7"/>
        <v>4.5986284792254944E-2</v>
      </c>
      <c r="N15" s="173">
        <f>'22년 7월'!L15-'22년 6월'!L15</f>
        <v>4</v>
      </c>
      <c r="O15" s="152">
        <v>169</v>
      </c>
      <c r="P15" s="152">
        <v>59</v>
      </c>
      <c r="Q15" s="73">
        <v>3953</v>
      </c>
      <c r="R15" s="173">
        <f>Q15-'22년 6월'!Q15</f>
        <v>-3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5935</v>
      </c>
      <c r="D16" s="52">
        <f t="shared" si="3"/>
        <v>1.5381744577513885E-2</v>
      </c>
      <c r="E16" s="153" t="s">
        <v>154</v>
      </c>
      <c r="F16" s="29">
        <f t="shared" si="0"/>
        <v>1.4513414669365616E-2</v>
      </c>
      <c r="G16" s="172">
        <f>E16-'22년 6월'!E16</f>
        <v>-13</v>
      </c>
      <c r="H16" s="157">
        <v>2968</v>
      </c>
      <c r="I16" s="29">
        <f t="shared" si="4"/>
        <v>7.7922964433207575E-3</v>
      </c>
      <c r="J16" s="157">
        <v>2573</v>
      </c>
      <c r="K16" s="21">
        <f t="shared" si="5"/>
        <v>6.7552489045364919E-3</v>
      </c>
      <c r="L16" s="153">
        <f t="shared" si="6"/>
        <v>407</v>
      </c>
      <c r="M16" s="29">
        <f t="shared" si="7"/>
        <v>8.2089552238805971E-2</v>
      </c>
      <c r="N16" s="173">
        <f>'22년 7월'!L16-'22년 6월'!L16</f>
        <v>0</v>
      </c>
      <c r="O16" s="152">
        <v>338</v>
      </c>
      <c r="P16" s="152">
        <v>69</v>
      </c>
      <c r="Q16" s="73">
        <v>3070</v>
      </c>
      <c r="R16" s="173">
        <f>Q16-'22년 6월'!Q16</f>
        <v>-4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3464</v>
      </c>
      <c r="D17" s="52">
        <f t="shared" si="3"/>
        <v>8.9776517635228471E-3</v>
      </c>
      <c r="E17" s="153" t="s">
        <v>155</v>
      </c>
      <c r="F17" s="29">
        <f t="shared" si="0"/>
        <v>8.7427045674724133E-3</v>
      </c>
      <c r="G17" s="172">
        <f>E17-'22년 6월'!E17</f>
        <v>-18</v>
      </c>
      <c r="H17" s="157">
        <v>1794</v>
      </c>
      <c r="I17" s="29">
        <f t="shared" si="4"/>
        <v>4.7100336318454984E-3</v>
      </c>
      <c r="J17" s="157">
        <v>1554</v>
      </c>
      <c r="K17" s="21">
        <f t="shared" si="5"/>
        <v>4.0799287981537931E-3</v>
      </c>
      <c r="L17" s="153">
        <f t="shared" si="6"/>
        <v>134</v>
      </c>
      <c r="M17" s="29">
        <f t="shared" si="7"/>
        <v>2.7027027027027029E-2</v>
      </c>
      <c r="N17" s="173">
        <f>'22년 7월'!L17-'22년 6월'!L17</f>
        <v>-13</v>
      </c>
      <c r="O17" s="152">
        <v>103</v>
      </c>
      <c r="P17" s="152">
        <v>31</v>
      </c>
      <c r="Q17" s="73">
        <v>1967</v>
      </c>
      <c r="R17" s="173">
        <f>Q17-'22년 6월'!Q17</f>
        <v>-6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2420</v>
      </c>
      <c r="D18" s="52">
        <f t="shared" si="3"/>
        <v>6.2719160703594949E-3</v>
      </c>
      <c r="E18" s="153" t="s">
        <v>156</v>
      </c>
      <c r="F18" s="29">
        <f t="shared" si="0"/>
        <v>5.8284697116482752E-3</v>
      </c>
      <c r="G18" s="172">
        <f>E18-'22년 6월'!E18</f>
        <v>7</v>
      </c>
      <c r="H18" s="157">
        <v>1172</v>
      </c>
      <c r="I18" s="29">
        <f t="shared" si="4"/>
        <v>3.0770119378611617E-3</v>
      </c>
      <c r="J18" s="157">
        <v>1041</v>
      </c>
      <c r="K18" s="21">
        <f t="shared" si="5"/>
        <v>2.7330797161377726E-3</v>
      </c>
      <c r="L18" s="153">
        <f t="shared" si="6"/>
        <v>200</v>
      </c>
      <c r="M18" s="29">
        <f t="shared" si="7"/>
        <v>4.0338846308995563E-2</v>
      </c>
      <c r="N18" s="173">
        <f>'22년 7월'!L18-'22년 6월'!L18</f>
        <v>3</v>
      </c>
      <c r="O18" s="152">
        <v>169</v>
      </c>
      <c r="P18" s="152">
        <v>31</v>
      </c>
      <c r="Q18" s="73">
        <v>1156</v>
      </c>
      <c r="R18" s="173">
        <f>Q18-'22년 6월'!Q18</f>
        <v>8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18418</v>
      </c>
      <c r="D19" s="52">
        <f t="shared" si="3"/>
        <v>4.7733946356975691E-2</v>
      </c>
      <c r="E19" s="153" t="s">
        <v>157</v>
      </c>
      <c r="F19" s="29">
        <f t="shared" si="0"/>
        <v>4.8192518030187273E-2</v>
      </c>
      <c r="G19" s="172">
        <f>E19-'22년 6월'!E19</f>
        <v>-14</v>
      </c>
      <c r="H19" s="157">
        <v>9044</v>
      </c>
      <c r="I19" s="29">
        <f t="shared" si="4"/>
        <v>2.3744450482949101E-2</v>
      </c>
      <c r="J19" s="157">
        <v>9326</v>
      </c>
      <c r="K19" s="21">
        <f t="shared" si="5"/>
        <v>2.4484823662536855E-2</v>
      </c>
      <c r="L19" s="153">
        <f t="shared" si="6"/>
        <v>62</v>
      </c>
      <c r="M19" s="29">
        <f t="shared" si="7"/>
        <v>1.2505042355788625E-2</v>
      </c>
      <c r="N19" s="173">
        <f>'22년 7월'!L19-'22년 6월'!L19</f>
        <v>-1</v>
      </c>
      <c r="O19" s="152">
        <v>26</v>
      </c>
      <c r="P19" s="152">
        <v>36</v>
      </c>
      <c r="Q19" s="73">
        <v>6377</v>
      </c>
      <c r="R19" s="173">
        <f>Q19-'22년 6월'!Q19</f>
        <v>6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39618</v>
      </c>
      <c r="D20" s="52">
        <f t="shared" si="3"/>
        <v>0.10267800449400928</v>
      </c>
      <c r="E20" s="153" t="s">
        <v>158</v>
      </c>
      <c r="F20" s="29">
        <f t="shared" si="0"/>
        <v>0.10341333039284412</v>
      </c>
      <c r="G20" s="172">
        <f>E20-'22년 6월'!E20</f>
        <v>146</v>
      </c>
      <c r="H20" s="157">
        <v>19097</v>
      </c>
      <c r="I20" s="29">
        <f t="shared" si="4"/>
        <v>5.0137966704210411E-2</v>
      </c>
      <c r="J20" s="157">
        <v>20146</v>
      </c>
      <c r="K20" s="21">
        <f t="shared" si="5"/>
        <v>5.2892049914804576E-2</v>
      </c>
      <c r="L20" s="153">
        <f t="shared" si="6"/>
        <v>229</v>
      </c>
      <c r="M20" s="29">
        <f>L20/$L$8</f>
        <v>4.6187979023799917E-2</v>
      </c>
      <c r="N20" s="173">
        <f>'22년 7월'!L20-'22년 6월'!L20</f>
        <v>6</v>
      </c>
      <c r="O20" s="152">
        <v>93</v>
      </c>
      <c r="P20" s="152">
        <v>136</v>
      </c>
      <c r="Q20" s="73">
        <v>15689</v>
      </c>
      <c r="R20" s="173">
        <f>Q20-'22년 6월'!Q20</f>
        <v>31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35312</v>
      </c>
      <c r="D21" s="52">
        <f t="shared" si="3"/>
        <v>9.1518140610138216E-2</v>
      </c>
      <c r="E21" s="154" t="s">
        <v>159</v>
      </c>
      <c r="F21" s="29">
        <f t="shared" si="0"/>
        <v>9.2221093284395192E-2</v>
      </c>
      <c r="G21" s="172">
        <f>E21-'22년 6월'!E21</f>
        <v>228</v>
      </c>
      <c r="H21" s="158">
        <v>16806</v>
      </c>
      <c r="I21" s="29">
        <f t="shared" si="4"/>
        <v>4.4123090979261675E-2</v>
      </c>
      <c r="J21" s="158">
        <v>18092</v>
      </c>
      <c r="K21" s="21">
        <f t="shared" si="5"/>
        <v>4.7499402713126394E-2</v>
      </c>
      <c r="L21" s="154">
        <f t="shared" si="6"/>
        <v>186</v>
      </c>
      <c r="M21" s="94">
        <f t="shared" si="7"/>
        <v>3.7515127067365872E-2</v>
      </c>
      <c r="N21" s="173">
        <f>'22년 7월'!L21-'22년 6월'!L21</f>
        <v>0</v>
      </c>
      <c r="O21" s="152">
        <v>74</v>
      </c>
      <c r="P21" s="152">
        <v>112</v>
      </c>
      <c r="Q21" s="100">
        <v>15021</v>
      </c>
      <c r="R21" s="173">
        <f>Q21-'22년 6월'!Q21</f>
        <v>79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8686</v>
      </c>
      <c r="D22" s="52">
        <f t="shared" si="3"/>
        <v>2.251151363105065E-2</v>
      </c>
      <c r="E22" s="153" t="s">
        <v>160</v>
      </c>
      <c r="F22" s="29">
        <f t="shared" si="0"/>
        <v>2.2759911680305812E-2</v>
      </c>
      <c r="G22" s="172">
        <f>E22-'22년 6월'!E22</f>
        <v>15</v>
      </c>
      <c r="H22" s="157">
        <v>4226</v>
      </c>
      <c r="I22" s="29">
        <f t="shared" si="4"/>
        <v>1.1095095946588114E-2</v>
      </c>
      <c r="J22" s="157">
        <v>4428</v>
      </c>
      <c r="K22" s="21">
        <f t="shared" si="5"/>
        <v>1.1625434181611966E-2</v>
      </c>
      <c r="L22" s="153">
        <f t="shared" si="6"/>
        <v>17</v>
      </c>
      <c r="M22" s="29">
        <f t="shared" si="7"/>
        <v>3.4288019362646227E-3</v>
      </c>
      <c r="N22" s="173">
        <f>'22년 7월'!L22-'22년 6월'!L22</f>
        <v>0</v>
      </c>
      <c r="O22" s="152">
        <v>2</v>
      </c>
      <c r="P22" s="152">
        <v>15</v>
      </c>
      <c r="Q22" s="73">
        <v>3109</v>
      </c>
      <c r="R22" s="173">
        <f>Q22-'22년 6월'!Q22</f>
        <v>3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23403</v>
      </c>
      <c r="D23" s="52">
        <f t="shared" si="3"/>
        <v>6.065357512174515E-2</v>
      </c>
      <c r="E23" s="155" t="s">
        <v>161</v>
      </c>
      <c r="F23" s="29">
        <f t="shared" si="0"/>
        <v>6.1272444202904258E-2</v>
      </c>
      <c r="G23" s="172">
        <f>E23-'22년 6월'!E23</f>
        <v>69</v>
      </c>
      <c r="H23" s="159">
        <v>11507</v>
      </c>
      <c r="I23" s="29">
        <f t="shared" si="4"/>
        <v>3.0210901338710228E-2</v>
      </c>
      <c r="J23" s="159">
        <v>11762</v>
      </c>
      <c r="K23" s="21">
        <f t="shared" si="5"/>
        <v>3.0880387724507664E-2</v>
      </c>
      <c r="L23" s="155">
        <f t="shared" si="6"/>
        <v>65</v>
      </c>
      <c r="M23" s="21">
        <f t="shared" si="7"/>
        <v>1.3110125050423558E-2</v>
      </c>
      <c r="N23" s="173">
        <f>'22년 7월'!L23-'22년 6월'!L23</f>
        <v>1</v>
      </c>
      <c r="O23" s="152">
        <v>27</v>
      </c>
      <c r="P23" s="152">
        <v>38</v>
      </c>
      <c r="Q23" s="109">
        <v>7844</v>
      </c>
      <c r="R23" s="173">
        <f>Q23-'22년 6월'!Q23</f>
        <v>17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28815</v>
      </c>
      <c r="D24" s="52">
        <f t="shared" si="3"/>
        <v>7.4679860151821834E-2</v>
      </c>
      <c r="E24" s="153" t="s">
        <v>162</v>
      </c>
      <c r="F24" s="29">
        <f t="shared" si="0"/>
        <v>7.5339534615071577E-2</v>
      </c>
      <c r="G24" s="172">
        <f>E24-'22년 6월'!E24</f>
        <v>-5</v>
      </c>
      <c r="H24" s="157">
        <v>13951</v>
      </c>
      <c r="I24" s="29">
        <f t="shared" si="4"/>
        <v>3.6627468895137426E-2</v>
      </c>
      <c r="J24" s="157">
        <v>14750</v>
      </c>
      <c r="K24" s="21">
        <f t="shared" si="5"/>
        <v>3.8725192903969398E-2</v>
      </c>
      <c r="L24" s="153">
        <f t="shared" si="6"/>
        <v>119</v>
      </c>
      <c r="M24" s="29">
        <f t="shared" si="7"/>
        <v>2.4001613553852361E-2</v>
      </c>
      <c r="N24" s="173">
        <f>'22년 7월'!L24-'22년 6월'!L24</f>
        <v>-1</v>
      </c>
      <c r="O24" s="152">
        <v>30</v>
      </c>
      <c r="P24" s="152">
        <v>89</v>
      </c>
      <c r="Q24" s="73">
        <v>10795</v>
      </c>
      <c r="R24" s="173">
        <f>Q24-'22년 6월'!Q24</f>
        <v>32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34838</v>
      </c>
      <c r="D25" s="52">
        <f t="shared" si="3"/>
        <v>9.0289674404621517E-2</v>
      </c>
      <c r="E25" s="153" t="s">
        <v>163</v>
      </c>
      <c r="F25" s="29">
        <f t="shared" si="0"/>
        <v>9.1178794871996829E-2</v>
      </c>
      <c r="G25" s="172">
        <f>E25-'22년 6월'!E25</f>
        <v>105</v>
      </c>
      <c r="H25" s="157">
        <v>16948</v>
      </c>
      <c r="I25" s="29">
        <f t="shared" si="4"/>
        <v>4.4495903005862598E-2</v>
      </c>
      <c r="J25" s="157">
        <v>17676</v>
      </c>
      <c r="K25" s="21">
        <f t="shared" si="5"/>
        <v>4.6407221001394106E-2</v>
      </c>
      <c r="L25" s="153">
        <f t="shared" si="6"/>
        <v>109</v>
      </c>
      <c r="M25" s="21">
        <f t="shared" si="7"/>
        <v>2.1984671238402583E-2</v>
      </c>
      <c r="N25" s="173">
        <f>'22년 7월'!L25-'22년 6월'!L25</f>
        <v>4</v>
      </c>
      <c r="O25" s="152">
        <v>33</v>
      </c>
      <c r="P25" s="152">
        <v>76</v>
      </c>
      <c r="Q25" s="73">
        <v>12171</v>
      </c>
      <c r="R25" s="173">
        <f>Q25-'22년 6월'!Q25</f>
        <v>26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21681</v>
      </c>
      <c r="D26" s="52">
        <f t="shared" si="3"/>
        <v>5.6190666248538926E-2</v>
      </c>
      <c r="E26" s="153" t="s">
        <v>164</v>
      </c>
      <c r="F26" s="29">
        <f t="shared" si="0"/>
        <v>5.6662177169726616E-2</v>
      </c>
      <c r="G26" s="172">
        <f>E26-'22년 6월'!E26</f>
        <v>45</v>
      </c>
      <c r="H26" s="157">
        <v>10472</v>
      </c>
      <c r="I26" s="29">
        <f t="shared" si="4"/>
        <v>2.7493574243414746E-2</v>
      </c>
      <c r="J26" s="157">
        <v>11065</v>
      </c>
      <c r="K26" s="21">
        <f t="shared" si="5"/>
        <v>2.905045826999467E-2</v>
      </c>
      <c r="L26" s="153">
        <f t="shared" si="6"/>
        <v>99</v>
      </c>
      <c r="M26" s="29">
        <f t="shared" si="7"/>
        <v>1.9967728922952805E-2</v>
      </c>
      <c r="N26" s="173">
        <f>'22년 7월'!L26-'22년 6월'!L26</f>
        <v>3</v>
      </c>
      <c r="O26" s="152">
        <v>40</v>
      </c>
      <c r="P26" s="152">
        <v>59</v>
      </c>
      <c r="Q26" s="73">
        <v>8268</v>
      </c>
      <c r="R26" s="173">
        <f>Q26-'22년 6월'!Q26</f>
        <v>32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24038</v>
      </c>
      <c r="D27" s="52">
        <f t="shared" si="3"/>
        <v>6.2299305165000637E-2</v>
      </c>
      <c r="E27" s="153" t="s">
        <v>165</v>
      </c>
      <c r="F27" s="29">
        <f t="shared" si="0"/>
        <v>6.2545781054322916E-2</v>
      </c>
      <c r="G27" s="172">
        <f>E27-'22년 6월'!E27</f>
        <v>189</v>
      </c>
      <c r="H27" s="157">
        <v>11650</v>
      </c>
      <c r="I27" s="29">
        <f t="shared" si="4"/>
        <v>3.0586338802118203E-2</v>
      </c>
      <c r="J27" s="157">
        <v>11984</v>
      </c>
      <c r="K27" s="21">
        <f t="shared" si="5"/>
        <v>3.1463234695672491E-2</v>
      </c>
      <c r="L27" s="153">
        <f t="shared" si="6"/>
        <v>215</v>
      </c>
      <c r="M27" s="21">
        <f t="shared" si="7"/>
        <v>4.3364259782170227E-2</v>
      </c>
      <c r="N27" s="173">
        <f>'22년 7월'!L27-'22년 6월'!L27</f>
        <v>25</v>
      </c>
      <c r="O27" s="152">
        <v>121</v>
      </c>
      <c r="P27" s="152">
        <v>94</v>
      </c>
      <c r="Q27" s="73">
        <v>10098</v>
      </c>
      <c r="R27" s="173">
        <f>Q27-'22년 6월'!Q27</f>
        <v>58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18959</v>
      </c>
      <c r="D28" s="52">
        <f t="shared" si="3"/>
        <v>4.913605651981226E-2</v>
      </c>
      <c r="E28" s="153" t="s">
        <v>166</v>
      </c>
      <c r="F28" s="29">
        <f t="shared" si="0"/>
        <v>4.9460604007991828E-2</v>
      </c>
      <c r="G28" s="172">
        <f>E28-'22년 6월'!E28</f>
        <v>13</v>
      </c>
      <c r="H28" s="157">
        <v>9250</v>
      </c>
      <c r="I28" s="29">
        <f t="shared" si="4"/>
        <v>2.4285290465201149E-2</v>
      </c>
      <c r="J28" s="157">
        <v>9576</v>
      </c>
      <c r="K28" s="21">
        <f t="shared" si="5"/>
        <v>2.5141182864299047E-2</v>
      </c>
      <c r="L28" s="153">
        <f t="shared" si="6"/>
        <v>120</v>
      </c>
      <c r="M28" s="29">
        <f t="shared" si="7"/>
        <v>2.4203307785397338E-2</v>
      </c>
      <c r="N28" s="173">
        <f>'22년 7월'!L28-'22년 6월'!L28</f>
        <v>4</v>
      </c>
      <c r="O28" s="152">
        <v>53</v>
      </c>
      <c r="P28" s="152">
        <v>67</v>
      </c>
      <c r="Q28" s="73">
        <v>6914</v>
      </c>
      <c r="R28" s="173">
        <f>Q28-'22년 6월'!Q28</f>
        <v>25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11334</v>
      </c>
      <c r="D29" s="52">
        <f t="shared" si="3"/>
        <v>2.9374337496468807E-2</v>
      </c>
      <c r="E29" s="153" t="s">
        <v>167</v>
      </c>
      <c r="F29" s="29">
        <f t="shared" si="0"/>
        <v>2.967531223007228E-2</v>
      </c>
      <c r="G29" s="172">
        <f>E29-'22년 6월'!E29</f>
        <v>10</v>
      </c>
      <c r="H29" s="157">
        <v>5616</v>
      </c>
      <c r="I29" s="29">
        <f t="shared" si="4"/>
        <v>1.4744453108385907E-2</v>
      </c>
      <c r="J29" s="157">
        <v>5677</v>
      </c>
      <c r="K29" s="21">
        <f t="shared" si="5"/>
        <v>1.4904604753615883E-2</v>
      </c>
      <c r="L29" s="153">
        <f t="shared" si="6"/>
        <v>31</v>
      </c>
      <c r="M29" s="29">
        <f t="shared" si="7"/>
        <v>6.2525211778943126E-3</v>
      </c>
      <c r="N29" s="173">
        <f>'22년 7월'!L29-'22년 6월'!L29</f>
        <v>-1</v>
      </c>
      <c r="O29" s="152">
        <v>8</v>
      </c>
      <c r="P29" s="152">
        <v>23</v>
      </c>
      <c r="Q29" s="73">
        <v>4371</v>
      </c>
      <c r="R29" s="173">
        <f>Q29-'22년 6월'!Q29</f>
        <v>3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28341</v>
      </c>
      <c r="D30" s="52">
        <f t="shared" si="3"/>
        <v>7.3451393946305135E-2</v>
      </c>
      <c r="E30" s="153" t="s">
        <v>168</v>
      </c>
      <c r="F30" s="29">
        <f t="shared" si="0"/>
        <v>7.4221098535268801E-2</v>
      </c>
      <c r="G30" s="172">
        <f>E30-'22년 6월'!E30</f>
        <v>78</v>
      </c>
      <c r="H30" s="157">
        <v>13557</v>
      </c>
      <c r="I30" s="29">
        <f t="shared" si="4"/>
        <v>3.5593046793160214E-2</v>
      </c>
      <c r="J30" s="157">
        <v>14635</v>
      </c>
      <c r="K30" s="21">
        <f t="shared" si="5"/>
        <v>3.8423267671158792E-2</v>
      </c>
      <c r="L30" s="153">
        <f t="shared" si="6"/>
        <v>71</v>
      </c>
      <c r="M30" s="29">
        <f t="shared" si="7"/>
        <v>1.4320290439693425E-2</v>
      </c>
      <c r="N30" s="173">
        <f>'22년 7월'!L30-'22년 6월'!L30</f>
        <v>1</v>
      </c>
      <c r="O30" s="152">
        <v>21</v>
      </c>
      <c r="P30" s="152">
        <v>50</v>
      </c>
      <c r="Q30" s="73">
        <v>10743</v>
      </c>
      <c r="R30" s="173">
        <f>Q30-'22년 6월'!Q30</f>
        <v>28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W32"/>
  <sheetViews>
    <sheetView topLeftCell="B1" zoomScale="70" zoomScaleNormal="70" workbookViewId="0">
      <selection activeCell="Z25" sqref="Z25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145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146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60" t="s">
        <v>21</v>
      </c>
      <c r="F7" s="17" t="s">
        <v>22</v>
      </c>
      <c r="G7" s="18" t="s">
        <v>20</v>
      </c>
      <c r="H7" s="161" t="s">
        <v>23</v>
      </c>
      <c r="I7" s="18" t="s">
        <v>24</v>
      </c>
      <c r="J7" s="16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385147</v>
      </c>
      <c r="D8" s="51">
        <f>SUM(D9:D30)</f>
        <v>1</v>
      </c>
      <c r="E8" s="57">
        <v>380215</v>
      </c>
      <c r="F8" s="21">
        <f t="shared" ref="F8:F30" si="0">E8/$E$8</f>
        <v>1</v>
      </c>
      <c r="G8" s="68">
        <f>E8-'22년 5월'!E8</f>
        <v>875</v>
      </c>
      <c r="H8" s="156">
        <v>189723</v>
      </c>
      <c r="I8" s="21">
        <f t="shared" ref="I8:M8" si="1">SUM(I9:I30)</f>
        <v>0.49898873006062361</v>
      </c>
      <c r="J8" s="156">
        <v>190492</v>
      </c>
      <c r="K8" s="21">
        <f t="shared" si="1"/>
        <v>0.50101126993937628</v>
      </c>
      <c r="L8" s="58">
        <v>4932</v>
      </c>
      <c r="M8" s="23">
        <f t="shared" si="1"/>
        <v>1</v>
      </c>
      <c r="N8" s="68">
        <f>'22년 6월'!L8-'22년 5월'!L8</f>
        <v>3</v>
      </c>
      <c r="O8" s="59">
        <f>SUM(O9:O30)</f>
        <v>2920</v>
      </c>
      <c r="P8" s="59">
        <f>SUM(P9:P30)</f>
        <v>2012</v>
      </c>
      <c r="Q8" s="139">
        <v>158258</v>
      </c>
      <c r="R8" s="68">
        <f>Q8-'22년 5월'!Q8</f>
        <v>412</v>
      </c>
      <c r="S8" s="16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44288</v>
      </c>
      <c r="D9" s="52">
        <f t="shared" ref="D9:D30" si="3">C9/$C$8</f>
        <v>0.1149898610141063</v>
      </c>
      <c r="E9" s="153">
        <v>42906</v>
      </c>
      <c r="F9" s="29">
        <f t="shared" si="0"/>
        <v>0.11284667885275436</v>
      </c>
      <c r="G9" s="53">
        <f>E9-'22년 5월'!E9</f>
        <v>-101</v>
      </c>
      <c r="H9" s="157">
        <v>22384</v>
      </c>
      <c r="I9" s="29">
        <f t="shared" ref="I9:I30" si="4">H9/$E$8</f>
        <v>5.88719540260116E-2</v>
      </c>
      <c r="J9" s="157">
        <v>20522</v>
      </c>
      <c r="K9" s="21">
        <f t="shared" ref="K9:K30" si="5">J9/$E$8</f>
        <v>5.3974724826742766E-2</v>
      </c>
      <c r="L9" s="153">
        <f>O9+P9</f>
        <v>1382</v>
      </c>
      <c r="M9" s="29">
        <f>L9/$L$8</f>
        <v>0.28021086780210869</v>
      </c>
      <c r="N9" s="68">
        <f>'22년 6월'!L9-'22년 5월'!L9</f>
        <v>-13</v>
      </c>
      <c r="O9" s="152">
        <v>685</v>
      </c>
      <c r="P9" s="152">
        <v>697</v>
      </c>
      <c r="Q9" s="73">
        <v>21085</v>
      </c>
      <c r="R9" s="53">
        <f>Q9-'22년 5월'!Q9</f>
        <v>-20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2799</v>
      </c>
      <c r="D10" s="52">
        <f t="shared" si="3"/>
        <v>7.2673550618335336E-3</v>
      </c>
      <c r="E10" s="153">
        <v>2719</v>
      </c>
      <c r="F10" s="29">
        <f t="shared" si="0"/>
        <v>7.1512170745499258E-3</v>
      </c>
      <c r="G10" s="53">
        <f>E10-'22년 5월'!E10</f>
        <v>-14</v>
      </c>
      <c r="H10" s="157">
        <v>1543</v>
      </c>
      <c r="I10" s="29">
        <f t="shared" si="4"/>
        <v>4.0582302118538196E-3</v>
      </c>
      <c r="J10" s="157">
        <v>1176</v>
      </c>
      <c r="K10" s="21">
        <f t="shared" si="5"/>
        <v>3.0929868626961062E-3</v>
      </c>
      <c r="L10" s="153">
        <f t="shared" ref="L10:L30" si="6">O10+P10</f>
        <v>80</v>
      </c>
      <c r="M10" s="29">
        <f t="shared" ref="M10:M30" si="7">L10/$L$8</f>
        <v>1.6220600162206E-2</v>
      </c>
      <c r="N10" s="68">
        <f>'22년 6월'!L10-'22년 5월'!L10</f>
        <v>-2</v>
      </c>
      <c r="O10" s="152">
        <v>52</v>
      </c>
      <c r="P10" s="152">
        <v>28</v>
      </c>
      <c r="Q10" s="73">
        <v>1664</v>
      </c>
      <c r="R10" s="53">
        <f>Q10-'22년 5월'!Q10</f>
        <v>5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3305</v>
      </c>
      <c r="D11" s="52">
        <f t="shared" si="3"/>
        <v>8.5811391494676065E-3</v>
      </c>
      <c r="E11" s="153">
        <v>3092</v>
      </c>
      <c r="F11" s="29">
        <f t="shared" si="0"/>
        <v>8.132240968925477E-3</v>
      </c>
      <c r="G11" s="53">
        <f>E11-'22년 5월'!E11</f>
        <v>0</v>
      </c>
      <c r="H11" s="157">
        <v>1634</v>
      </c>
      <c r="I11" s="29">
        <f t="shared" si="4"/>
        <v>4.2975684809910186E-3</v>
      </c>
      <c r="J11" s="157">
        <v>1458</v>
      </c>
      <c r="K11" s="21">
        <f t="shared" si="5"/>
        <v>3.8346724879344579E-3</v>
      </c>
      <c r="L11" s="153">
        <f t="shared" si="6"/>
        <v>213</v>
      </c>
      <c r="M11" s="29">
        <f t="shared" si="7"/>
        <v>4.3187347931873482E-2</v>
      </c>
      <c r="N11" s="68">
        <f>'22년 6월'!L11-'22년 5월'!L11</f>
        <v>-7</v>
      </c>
      <c r="O11" s="152">
        <v>187</v>
      </c>
      <c r="P11" s="152">
        <v>26</v>
      </c>
      <c r="Q11" s="73">
        <v>1752</v>
      </c>
      <c r="R11" s="53">
        <f>Q11-'22년 5월'!Q11</f>
        <v>7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6269</v>
      </c>
      <c r="D12" s="52">
        <f t="shared" si="3"/>
        <v>1.6276902065964424E-2</v>
      </c>
      <c r="E12" s="153">
        <v>6038</v>
      </c>
      <c r="F12" s="29">
        <f t="shared" si="0"/>
        <v>1.5880488670883579E-2</v>
      </c>
      <c r="G12" s="53">
        <f>E12-'22년 5월'!E12</f>
        <v>-6</v>
      </c>
      <c r="H12" s="157">
        <v>3336</v>
      </c>
      <c r="I12" s="29">
        <f t="shared" si="4"/>
        <v>8.7739831411175265E-3</v>
      </c>
      <c r="J12" s="157">
        <v>2702</v>
      </c>
      <c r="K12" s="21">
        <f t="shared" si="5"/>
        <v>7.106505529766053E-3</v>
      </c>
      <c r="L12" s="153">
        <f t="shared" si="6"/>
        <v>231</v>
      </c>
      <c r="M12" s="29">
        <f t="shared" si="7"/>
        <v>4.6836982968369828E-2</v>
      </c>
      <c r="N12" s="68">
        <f>'22년 6월'!L12-'22년 5월'!L12</f>
        <v>4</v>
      </c>
      <c r="O12" s="152">
        <v>187</v>
      </c>
      <c r="P12" s="152">
        <v>44</v>
      </c>
      <c r="Q12" s="73">
        <v>3354</v>
      </c>
      <c r="R12" s="53">
        <f>Q12-'22년 5월'!Q12</f>
        <v>3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9081</v>
      </c>
      <c r="D13" s="52">
        <f t="shared" si="3"/>
        <v>2.3578010473922942E-2</v>
      </c>
      <c r="E13" s="153">
        <v>8779</v>
      </c>
      <c r="F13" s="29">
        <f t="shared" si="0"/>
        <v>2.3089567744565574E-2</v>
      </c>
      <c r="G13" s="53">
        <f>E13-'22년 5월'!E13</f>
        <v>7</v>
      </c>
      <c r="H13" s="157">
        <v>4672</v>
      </c>
      <c r="I13" s="29">
        <f t="shared" si="4"/>
        <v>1.2287784542955959E-2</v>
      </c>
      <c r="J13" s="157">
        <v>4107</v>
      </c>
      <c r="K13" s="21">
        <f t="shared" si="5"/>
        <v>1.0801783201609615E-2</v>
      </c>
      <c r="L13" s="153">
        <f t="shared" si="6"/>
        <v>302</v>
      </c>
      <c r="M13" s="29">
        <f t="shared" si="7"/>
        <v>6.1232765612327655E-2</v>
      </c>
      <c r="N13" s="68">
        <f>'22년 6월'!L13-'22년 5월'!L13</f>
        <v>3</v>
      </c>
      <c r="O13" s="152">
        <v>192</v>
      </c>
      <c r="P13" s="152">
        <v>110</v>
      </c>
      <c r="Q13" s="73">
        <v>4868</v>
      </c>
      <c r="R13" s="53">
        <f>Q13-'22년 5월'!Q13</f>
        <v>1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7487</v>
      </c>
      <c r="D14" s="52">
        <f t="shared" si="3"/>
        <v>1.9439330956751578E-2</v>
      </c>
      <c r="E14" s="153">
        <v>7020</v>
      </c>
      <c r="F14" s="29">
        <f t="shared" si="0"/>
        <v>1.8463237904869614E-2</v>
      </c>
      <c r="G14" s="53">
        <f>E14-'22년 5월'!E14</f>
        <v>9</v>
      </c>
      <c r="H14" s="157">
        <v>4096</v>
      </c>
      <c r="I14" s="29">
        <f t="shared" si="4"/>
        <v>1.0772852202043581E-2</v>
      </c>
      <c r="J14" s="157">
        <v>2924</v>
      </c>
      <c r="K14" s="21">
        <f t="shared" si="5"/>
        <v>7.6903857028260327E-3</v>
      </c>
      <c r="L14" s="153">
        <f t="shared" si="6"/>
        <v>467</v>
      </c>
      <c r="M14" s="29">
        <f t="shared" si="7"/>
        <v>9.4687753446877534E-2</v>
      </c>
      <c r="N14" s="68">
        <f>'22년 6월'!L14-'22년 5월'!L14</f>
        <v>8</v>
      </c>
      <c r="O14" s="152">
        <v>343</v>
      </c>
      <c r="P14" s="152">
        <v>124</v>
      </c>
      <c r="Q14" s="73">
        <v>4324</v>
      </c>
      <c r="R14" s="53">
        <f>Q14-'22년 5월'!Q14</f>
        <v>4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7542</v>
      </c>
      <c r="D15" s="52">
        <f t="shared" si="3"/>
        <v>1.9582133574972672E-2</v>
      </c>
      <c r="E15" s="153">
        <v>7318</v>
      </c>
      <c r="F15" s="29">
        <f t="shared" si="0"/>
        <v>1.9247004984022199E-2</v>
      </c>
      <c r="G15" s="53">
        <f>E15-'22년 5월'!E15</f>
        <v>12</v>
      </c>
      <c r="H15" s="157">
        <v>4000</v>
      </c>
      <c r="I15" s="29">
        <f t="shared" si="4"/>
        <v>1.0520363478558184E-2</v>
      </c>
      <c r="J15" s="157">
        <v>3318</v>
      </c>
      <c r="K15" s="21">
        <f t="shared" si="5"/>
        <v>8.7266415054640129E-3</v>
      </c>
      <c r="L15" s="153">
        <f t="shared" si="6"/>
        <v>224</v>
      </c>
      <c r="M15" s="29">
        <f t="shared" si="7"/>
        <v>4.5417680454176802E-2</v>
      </c>
      <c r="N15" s="68">
        <f>'22년 6월'!L15-'22년 5월'!L15</f>
        <v>2</v>
      </c>
      <c r="O15" s="152">
        <v>163</v>
      </c>
      <c r="P15" s="152">
        <v>61</v>
      </c>
      <c r="Q15" s="73">
        <v>3956</v>
      </c>
      <c r="R15" s="53">
        <f>Q15-'22년 5월'!Q15</f>
        <v>5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5948</v>
      </c>
      <c r="D16" s="52">
        <f t="shared" si="3"/>
        <v>1.5443454057801308E-2</v>
      </c>
      <c r="E16" s="153">
        <v>5541</v>
      </c>
      <c r="F16" s="29">
        <f t="shared" si="0"/>
        <v>1.4573333508672725E-2</v>
      </c>
      <c r="G16" s="53">
        <f>E16-'22년 5월'!E16</f>
        <v>9</v>
      </c>
      <c r="H16" s="157">
        <v>2968</v>
      </c>
      <c r="I16" s="29">
        <f t="shared" si="4"/>
        <v>7.8061097010901723E-3</v>
      </c>
      <c r="J16" s="157">
        <v>2573</v>
      </c>
      <c r="K16" s="21">
        <f t="shared" si="5"/>
        <v>6.7672238075825522E-3</v>
      </c>
      <c r="L16" s="153">
        <f t="shared" si="6"/>
        <v>407</v>
      </c>
      <c r="M16" s="29">
        <f t="shared" si="7"/>
        <v>8.2522303325223034E-2</v>
      </c>
      <c r="N16" s="68">
        <f>'22년 6월'!L16-'22년 5월'!L16</f>
        <v>0</v>
      </c>
      <c r="O16" s="152">
        <v>335</v>
      </c>
      <c r="P16" s="152">
        <v>72</v>
      </c>
      <c r="Q16" s="73">
        <v>3074</v>
      </c>
      <c r="R16" s="53">
        <f>Q16-'22년 5월'!Q16</f>
        <v>7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3495</v>
      </c>
      <c r="D17" s="52">
        <f t="shared" si="3"/>
        <v>9.0744572851404783E-3</v>
      </c>
      <c r="E17" s="153">
        <v>3348</v>
      </c>
      <c r="F17" s="29">
        <f t="shared" si="0"/>
        <v>8.8055442315532004E-3</v>
      </c>
      <c r="G17" s="53">
        <f>E17-'22년 5월'!E17</f>
        <v>10</v>
      </c>
      <c r="H17" s="157">
        <v>1794</v>
      </c>
      <c r="I17" s="29">
        <f t="shared" si="4"/>
        <v>4.718383020133346E-3</v>
      </c>
      <c r="J17" s="157">
        <v>1554</v>
      </c>
      <c r="K17" s="21">
        <f t="shared" si="5"/>
        <v>4.0871612114198545E-3</v>
      </c>
      <c r="L17" s="153">
        <f t="shared" si="6"/>
        <v>147</v>
      </c>
      <c r="M17" s="29">
        <f t="shared" si="7"/>
        <v>2.9805352798053526E-2</v>
      </c>
      <c r="N17" s="68">
        <f>'22년 6월'!L17-'22년 5월'!L17</f>
        <v>-6</v>
      </c>
      <c r="O17" s="152">
        <v>116</v>
      </c>
      <c r="P17" s="152">
        <v>31</v>
      </c>
      <c r="Q17" s="73">
        <v>1973</v>
      </c>
      <c r="R17" s="53">
        <f>Q17-'22년 5월'!Q17</f>
        <v>1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2410</v>
      </c>
      <c r="D18" s="52">
        <f t="shared" si="3"/>
        <v>6.2573510893243357E-3</v>
      </c>
      <c r="E18" s="153">
        <v>2213</v>
      </c>
      <c r="F18" s="29">
        <f t="shared" si="0"/>
        <v>5.8203910945123158E-3</v>
      </c>
      <c r="G18" s="53">
        <f>E18-'22년 5월'!E18</f>
        <v>-9</v>
      </c>
      <c r="H18" s="157">
        <v>1172</v>
      </c>
      <c r="I18" s="29">
        <f t="shared" si="4"/>
        <v>3.0824664992175478E-3</v>
      </c>
      <c r="J18" s="157">
        <v>1041</v>
      </c>
      <c r="K18" s="21">
        <f t="shared" si="5"/>
        <v>2.7379245952947676E-3</v>
      </c>
      <c r="L18" s="153">
        <f t="shared" si="6"/>
        <v>197</v>
      </c>
      <c r="M18" s="29">
        <f t="shared" si="7"/>
        <v>3.9943227899432276E-2</v>
      </c>
      <c r="N18" s="68">
        <f>'22년 6월'!L18-'22년 5월'!L18</f>
        <v>-3</v>
      </c>
      <c r="O18" s="152">
        <v>166</v>
      </c>
      <c r="P18" s="152">
        <v>31</v>
      </c>
      <c r="Q18" s="73">
        <v>1148</v>
      </c>
      <c r="R18" s="53">
        <f>Q18-'22년 5월'!Q18</f>
        <v>-3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18433</v>
      </c>
      <c r="D19" s="52">
        <f t="shared" si="3"/>
        <v>4.7859648393989825E-2</v>
      </c>
      <c r="E19" s="153">
        <v>18370</v>
      </c>
      <c r="F19" s="29">
        <f t="shared" si="0"/>
        <v>4.831476927527846E-2</v>
      </c>
      <c r="G19" s="53">
        <f>E19-'22년 5월'!E19</f>
        <v>-17</v>
      </c>
      <c r="H19" s="157">
        <v>9044</v>
      </c>
      <c r="I19" s="29">
        <f t="shared" si="4"/>
        <v>2.3786541825020054E-2</v>
      </c>
      <c r="J19" s="157">
        <v>9326</v>
      </c>
      <c r="K19" s="21">
        <f t="shared" si="5"/>
        <v>2.4528227450258407E-2</v>
      </c>
      <c r="L19" s="153">
        <f t="shared" si="6"/>
        <v>63</v>
      </c>
      <c r="M19" s="29">
        <f t="shared" si="7"/>
        <v>1.2773722627737226E-2</v>
      </c>
      <c r="N19" s="68">
        <f>'22년 6월'!L19-'22년 5월'!L19</f>
        <v>0</v>
      </c>
      <c r="O19" s="152">
        <v>27</v>
      </c>
      <c r="P19" s="152">
        <v>36</v>
      </c>
      <c r="Q19" s="73">
        <v>6371</v>
      </c>
      <c r="R19" s="53">
        <f>Q19-'22년 5월'!Q19</f>
        <v>-4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39466</v>
      </c>
      <c r="D20" s="52">
        <f t="shared" si="3"/>
        <v>0.10246996601297687</v>
      </c>
      <c r="E20" s="153">
        <v>39243</v>
      </c>
      <c r="F20" s="29">
        <f t="shared" si="0"/>
        <v>0.1032126559972647</v>
      </c>
      <c r="G20" s="53">
        <f>E20-'22년 5월'!E20</f>
        <v>4</v>
      </c>
      <c r="H20" s="157">
        <v>19097</v>
      </c>
      <c r="I20" s="29">
        <f t="shared" si="4"/>
        <v>5.0226845337506411E-2</v>
      </c>
      <c r="J20" s="157">
        <v>20146</v>
      </c>
      <c r="K20" s="21">
        <f t="shared" si="5"/>
        <v>5.2985810659758298E-2</v>
      </c>
      <c r="L20" s="153">
        <f t="shared" si="6"/>
        <v>223</v>
      </c>
      <c r="M20" s="29">
        <f>L20/$L$8</f>
        <v>4.5214922952149232E-2</v>
      </c>
      <c r="N20" s="68">
        <f>'22년 6월'!L20-'22년 5월'!L20</f>
        <v>-4</v>
      </c>
      <c r="O20" s="152">
        <v>91</v>
      </c>
      <c r="P20" s="152">
        <v>132</v>
      </c>
      <c r="Q20" s="73">
        <v>15658</v>
      </c>
      <c r="R20" s="53">
        <f>Q20-'22년 5월'!Q20</f>
        <v>13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35084</v>
      </c>
      <c r="D21" s="52">
        <f t="shared" si="3"/>
        <v>9.1092491957616178E-2</v>
      </c>
      <c r="E21" s="154">
        <v>34898</v>
      </c>
      <c r="F21" s="29">
        <f t="shared" si="0"/>
        <v>9.1784911168680872E-2</v>
      </c>
      <c r="G21" s="53">
        <f>E21-'22년 5월'!E21</f>
        <v>663</v>
      </c>
      <c r="H21" s="158">
        <v>16806</v>
      </c>
      <c r="I21" s="29">
        <f t="shared" si="4"/>
        <v>4.4201307155162212E-2</v>
      </c>
      <c r="J21" s="158">
        <v>18092</v>
      </c>
      <c r="K21" s="21">
        <f t="shared" si="5"/>
        <v>4.7583604013518667E-2</v>
      </c>
      <c r="L21" s="154">
        <f t="shared" si="6"/>
        <v>186</v>
      </c>
      <c r="M21" s="94">
        <f t="shared" si="7"/>
        <v>3.7712895377128956E-2</v>
      </c>
      <c r="N21" s="68">
        <f>'22년 6월'!L21-'22년 5월'!L21</f>
        <v>1</v>
      </c>
      <c r="O21" s="152">
        <v>73</v>
      </c>
      <c r="P21" s="152">
        <v>113</v>
      </c>
      <c r="Q21" s="100">
        <v>14942</v>
      </c>
      <c r="R21" s="53">
        <f>Q21-'22년 5월'!Q21</f>
        <v>235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8671</v>
      </c>
      <c r="D22" s="52">
        <f t="shared" si="3"/>
        <v>2.2513481865365691E-2</v>
      </c>
      <c r="E22" s="153">
        <v>8654</v>
      </c>
      <c r="F22" s="29">
        <f t="shared" si="0"/>
        <v>2.2760806385860633E-2</v>
      </c>
      <c r="G22" s="53">
        <f>E22-'22년 5월'!E22</f>
        <v>6</v>
      </c>
      <c r="H22" s="157">
        <v>4226</v>
      </c>
      <c r="I22" s="29">
        <f t="shared" si="4"/>
        <v>1.1114764015096722E-2</v>
      </c>
      <c r="J22" s="157">
        <v>4428</v>
      </c>
      <c r="K22" s="21">
        <f t="shared" si="5"/>
        <v>1.164604237076391E-2</v>
      </c>
      <c r="L22" s="153">
        <f t="shared" si="6"/>
        <v>17</v>
      </c>
      <c r="M22" s="29">
        <f t="shared" si="7"/>
        <v>3.4468775344687753E-3</v>
      </c>
      <c r="N22" s="68">
        <f>'22년 6월'!L22-'22년 5월'!L22</f>
        <v>0</v>
      </c>
      <c r="O22" s="152">
        <v>2</v>
      </c>
      <c r="P22" s="152">
        <v>15</v>
      </c>
      <c r="Q22" s="73">
        <v>3106</v>
      </c>
      <c r="R22" s="53">
        <f>Q22-'22년 5월'!Q22</f>
        <v>0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23333</v>
      </c>
      <c r="D23" s="52">
        <f t="shared" si="3"/>
        <v>6.0582063471869181E-2</v>
      </c>
      <c r="E23" s="155">
        <v>23269</v>
      </c>
      <c r="F23" s="29">
        <f t="shared" si="0"/>
        <v>6.1199584445642594E-2</v>
      </c>
      <c r="G23" s="53">
        <f>E23-'22년 5월'!E23</f>
        <v>-1</v>
      </c>
      <c r="H23" s="159">
        <v>11507</v>
      </c>
      <c r="I23" s="29">
        <f t="shared" si="4"/>
        <v>3.0264455636942255E-2</v>
      </c>
      <c r="J23" s="159">
        <v>11762</v>
      </c>
      <c r="K23" s="21">
        <f t="shared" si="5"/>
        <v>3.0935128808700342E-2</v>
      </c>
      <c r="L23" s="155">
        <f t="shared" si="6"/>
        <v>64</v>
      </c>
      <c r="M23" s="21">
        <f t="shared" si="7"/>
        <v>1.2976480129764802E-2</v>
      </c>
      <c r="N23" s="68">
        <f>'22년 6월'!L23-'22년 5월'!L23</f>
        <v>2</v>
      </c>
      <c r="O23" s="152">
        <v>26</v>
      </c>
      <c r="P23" s="152">
        <v>38</v>
      </c>
      <c r="Q23" s="109">
        <v>7827</v>
      </c>
      <c r="R23" s="53">
        <f>Q23-'22년 5월'!Q23</f>
        <v>11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28821</v>
      </c>
      <c r="D24" s="52">
        <f t="shared" si="3"/>
        <v>7.4831168359094064E-2</v>
      </c>
      <c r="E24" s="153">
        <v>28701</v>
      </c>
      <c r="F24" s="29">
        <f t="shared" si="0"/>
        <v>7.5486238049524618E-2</v>
      </c>
      <c r="G24" s="53">
        <f>E24-'22년 5월'!E24</f>
        <v>-145</v>
      </c>
      <c r="H24" s="157">
        <v>13951</v>
      </c>
      <c r="I24" s="29">
        <f t="shared" si="4"/>
        <v>3.6692397722341306E-2</v>
      </c>
      <c r="J24" s="157">
        <v>14750</v>
      </c>
      <c r="K24" s="21">
        <f t="shared" si="5"/>
        <v>3.8793840327183304E-2</v>
      </c>
      <c r="L24" s="153">
        <f t="shared" si="6"/>
        <v>120</v>
      </c>
      <c r="M24" s="29">
        <f t="shared" si="7"/>
        <v>2.4330900243309004E-2</v>
      </c>
      <c r="N24" s="68">
        <f>'22년 6월'!L24-'22년 5월'!L24</f>
        <v>0</v>
      </c>
      <c r="O24" s="152">
        <v>30</v>
      </c>
      <c r="P24" s="152">
        <v>90</v>
      </c>
      <c r="Q24" s="73">
        <v>10763</v>
      </c>
      <c r="R24" s="53">
        <f>Q24-'22년 5월'!Q24</f>
        <v>-34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34729</v>
      </c>
      <c r="D25" s="52">
        <f t="shared" si="3"/>
        <v>9.017076596728002E-2</v>
      </c>
      <c r="E25" s="153">
        <v>34624</v>
      </c>
      <c r="F25" s="29">
        <f t="shared" si="0"/>
        <v>9.1064266270399638E-2</v>
      </c>
      <c r="G25" s="53">
        <f>E25-'22년 5월'!E25</f>
        <v>163</v>
      </c>
      <c r="H25" s="157">
        <v>16948</v>
      </c>
      <c r="I25" s="29">
        <f t="shared" si="4"/>
        <v>4.457478005865103E-2</v>
      </c>
      <c r="J25" s="157">
        <v>17676</v>
      </c>
      <c r="K25" s="21">
        <f t="shared" si="5"/>
        <v>4.6489486211748615E-2</v>
      </c>
      <c r="L25" s="153">
        <f t="shared" si="6"/>
        <v>105</v>
      </c>
      <c r="M25" s="21">
        <f t="shared" si="7"/>
        <v>2.1289537712895375E-2</v>
      </c>
      <c r="N25" s="68">
        <f>'22년 6월'!L25-'22년 5월'!L25</f>
        <v>4</v>
      </c>
      <c r="O25" s="152">
        <v>31</v>
      </c>
      <c r="P25" s="152">
        <v>74</v>
      </c>
      <c r="Q25" s="73">
        <v>12145</v>
      </c>
      <c r="R25" s="53">
        <f>Q25-'22년 5월'!Q25</f>
        <v>59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21633</v>
      </c>
      <c r="D26" s="52">
        <f t="shared" si="3"/>
        <v>5.6168164363217164E-2</v>
      </c>
      <c r="E26" s="153">
        <v>21537</v>
      </c>
      <c r="F26" s="29">
        <f t="shared" si="0"/>
        <v>5.6644267059426906E-2</v>
      </c>
      <c r="G26" s="53">
        <f>E26-'22년 5월'!E26</f>
        <v>52</v>
      </c>
      <c r="H26" s="157">
        <v>10472</v>
      </c>
      <c r="I26" s="29">
        <f t="shared" si="4"/>
        <v>2.7542311586865327E-2</v>
      </c>
      <c r="J26" s="157">
        <v>11065</v>
      </c>
      <c r="K26" s="21">
        <f t="shared" si="5"/>
        <v>2.9101955472561575E-2</v>
      </c>
      <c r="L26" s="153">
        <f t="shared" si="6"/>
        <v>96</v>
      </c>
      <c r="M26" s="29">
        <f t="shared" si="7"/>
        <v>1.9464720194647202E-2</v>
      </c>
      <c r="N26" s="68">
        <f>'22년 6월'!L26-'22년 5월'!L26</f>
        <v>5</v>
      </c>
      <c r="O26" s="152">
        <v>37</v>
      </c>
      <c r="P26" s="152">
        <v>59</v>
      </c>
      <c r="Q26" s="73">
        <v>8236</v>
      </c>
      <c r="R26" s="53">
        <f>Q26-'22년 5월'!Q26</f>
        <v>43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23824</v>
      </c>
      <c r="D27" s="52">
        <f t="shared" si="3"/>
        <v>6.1856901390897501E-2</v>
      </c>
      <c r="E27" s="153">
        <v>23634</v>
      </c>
      <c r="F27" s="29">
        <f t="shared" si="0"/>
        <v>6.2159567613061031E-2</v>
      </c>
      <c r="G27" s="53">
        <f>E27-'22년 5월'!E27</f>
        <v>252</v>
      </c>
      <c r="H27" s="157">
        <v>11650</v>
      </c>
      <c r="I27" s="29">
        <f t="shared" si="4"/>
        <v>3.0640558631300711E-2</v>
      </c>
      <c r="J27" s="157">
        <v>11984</v>
      </c>
      <c r="K27" s="21">
        <f t="shared" si="5"/>
        <v>3.151900898176032E-2</v>
      </c>
      <c r="L27" s="153">
        <f t="shared" si="6"/>
        <v>190</v>
      </c>
      <c r="M27" s="21">
        <f t="shared" si="7"/>
        <v>3.8523925385239251E-2</v>
      </c>
      <c r="N27" s="68">
        <f>'22년 6월'!L27-'22년 5월'!L27</f>
        <v>3</v>
      </c>
      <c r="O27" s="152">
        <v>96</v>
      </c>
      <c r="P27" s="152">
        <v>94</v>
      </c>
      <c r="Q27" s="73">
        <v>10040</v>
      </c>
      <c r="R27" s="53">
        <f>Q27-'22년 5월'!Q27</f>
        <v>81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18942</v>
      </c>
      <c r="D28" s="52">
        <f t="shared" si="3"/>
        <v>4.9181221715345051E-2</v>
      </c>
      <c r="E28" s="153">
        <v>18826</v>
      </c>
      <c r="F28" s="29">
        <f t="shared" si="0"/>
        <v>4.9514090711834095E-2</v>
      </c>
      <c r="G28" s="53">
        <f>E28-'22년 5월'!E28</f>
        <v>-43</v>
      </c>
      <c r="H28" s="157">
        <v>9250</v>
      </c>
      <c r="I28" s="29">
        <f t="shared" si="4"/>
        <v>2.43283405441658E-2</v>
      </c>
      <c r="J28" s="157">
        <v>9576</v>
      </c>
      <c r="K28" s="21">
        <f t="shared" si="5"/>
        <v>2.5185750167668292E-2</v>
      </c>
      <c r="L28" s="153">
        <f t="shared" si="6"/>
        <v>116</v>
      </c>
      <c r="M28" s="29">
        <f t="shared" si="7"/>
        <v>2.3519870235198703E-2</v>
      </c>
      <c r="N28" s="68">
        <f>'22년 6월'!L28-'22년 5월'!L28</f>
        <v>3</v>
      </c>
      <c r="O28" s="152">
        <v>52</v>
      </c>
      <c r="P28" s="152">
        <v>64</v>
      </c>
      <c r="Q28" s="73">
        <v>6889</v>
      </c>
      <c r="R28" s="53">
        <f>Q28-'22년 5월'!Q28</f>
        <v>0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11325</v>
      </c>
      <c r="D29" s="52">
        <f t="shared" si="3"/>
        <v>2.9404357297343611E-2</v>
      </c>
      <c r="E29" s="153">
        <v>11293</v>
      </c>
      <c r="F29" s="29">
        <f t="shared" si="0"/>
        <v>2.9701616190839393E-2</v>
      </c>
      <c r="G29" s="53">
        <f>E29-'22년 5월'!E29</f>
        <v>8</v>
      </c>
      <c r="H29" s="157">
        <v>5616</v>
      </c>
      <c r="I29" s="29">
        <f t="shared" si="4"/>
        <v>1.477059032389569E-2</v>
      </c>
      <c r="J29" s="157">
        <v>5677</v>
      </c>
      <c r="K29" s="21">
        <f t="shared" si="5"/>
        <v>1.4931025866943703E-2</v>
      </c>
      <c r="L29" s="153">
        <f t="shared" si="6"/>
        <v>32</v>
      </c>
      <c r="M29" s="29">
        <f t="shared" si="7"/>
        <v>6.4882400648824008E-3</v>
      </c>
      <c r="N29" s="68">
        <f>'22년 6월'!L29-'22년 5월'!L29</f>
        <v>4</v>
      </c>
      <c r="O29" s="152">
        <v>8</v>
      </c>
      <c r="P29" s="152">
        <v>24</v>
      </c>
      <c r="Q29" s="73">
        <v>4368</v>
      </c>
      <c r="R29" s="53">
        <f>Q29-'22년 5월'!Q29</f>
        <v>-3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28262</v>
      </c>
      <c r="D30" s="52">
        <f t="shared" si="3"/>
        <v>7.3379774475719667E-2</v>
      </c>
      <c r="E30" s="153">
        <v>28192</v>
      </c>
      <c r="F30" s="29">
        <f t="shared" si="0"/>
        <v>7.4147521796878085E-2</v>
      </c>
      <c r="G30" s="53">
        <f>E30-'22년 5월'!E30</f>
        <v>16</v>
      </c>
      <c r="H30" s="157">
        <v>13557</v>
      </c>
      <c r="I30" s="29">
        <f t="shared" si="4"/>
        <v>3.5656141919703323E-2</v>
      </c>
      <c r="J30" s="157">
        <v>14635</v>
      </c>
      <c r="K30" s="21">
        <f t="shared" si="5"/>
        <v>3.8491379877174756E-2</v>
      </c>
      <c r="L30" s="153">
        <f t="shared" si="6"/>
        <v>70</v>
      </c>
      <c r="M30" s="29">
        <f t="shared" si="7"/>
        <v>1.4193025141930252E-2</v>
      </c>
      <c r="N30" s="68">
        <f>'22년 6월'!L30-'22년 5월'!L30</f>
        <v>-1</v>
      </c>
      <c r="O30" s="152">
        <v>21</v>
      </c>
      <c r="P30" s="152">
        <v>49</v>
      </c>
      <c r="Q30" s="73">
        <v>10715</v>
      </c>
      <c r="R30" s="53">
        <f>Q30-'22년 5월'!Q30</f>
        <v>1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6EFA-1CAA-4230-BA4E-BC1EA90C4A33}">
  <sheetPr>
    <tabColor theme="7"/>
  </sheetPr>
  <dimension ref="A1:X35"/>
  <sheetViews>
    <sheetView zoomScale="115" zoomScaleNormal="115" workbookViewId="0">
      <selection activeCell="C37" sqref="C37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4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4" ht="31.5">
      <c r="A2" s="214"/>
      <c r="B2" s="287" t="s">
        <v>309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04"/>
    </row>
    <row r="3" spans="1:24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4" ht="17.25">
      <c r="A4" s="195"/>
      <c r="B4" s="219" t="s">
        <v>312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4">
      <c r="A5" s="195"/>
      <c r="B5" s="288" t="s">
        <v>12</v>
      </c>
      <c r="C5" s="275"/>
      <c r="D5" s="275"/>
      <c r="E5" s="291"/>
      <c r="F5" s="291"/>
      <c r="G5" s="291"/>
      <c r="H5" s="291"/>
      <c r="I5" s="291"/>
      <c r="J5" s="291"/>
      <c r="K5" s="291"/>
      <c r="L5" s="274"/>
      <c r="M5" s="274"/>
      <c r="N5" s="274"/>
      <c r="O5" s="274"/>
      <c r="P5" s="274"/>
      <c r="Q5" s="292" t="s">
        <v>14</v>
      </c>
      <c r="R5" s="291"/>
      <c r="S5" s="293" t="s">
        <v>279</v>
      </c>
      <c r="T5" s="288" t="s">
        <v>302</v>
      </c>
      <c r="U5" s="204"/>
    </row>
    <row r="6" spans="1:24">
      <c r="A6" s="195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4"/>
      <c r="T6" s="289"/>
      <c r="U6" s="204"/>
    </row>
    <row r="7" spans="1:24" ht="29.25" thickBot="1">
      <c r="A7" s="195"/>
      <c r="B7" s="290"/>
      <c r="C7" s="297"/>
      <c r="D7" s="299"/>
      <c r="E7" s="273" t="s">
        <v>21</v>
      </c>
      <c r="F7" s="226" t="s">
        <v>22</v>
      </c>
      <c r="G7" s="227" t="s">
        <v>20</v>
      </c>
      <c r="H7" s="228" t="s">
        <v>23</v>
      </c>
      <c r="I7" s="227" t="s">
        <v>308</v>
      </c>
      <c r="J7" s="228" t="s">
        <v>25</v>
      </c>
      <c r="K7" s="227" t="s">
        <v>307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84"/>
      <c r="R7" s="286"/>
      <c r="S7" s="295"/>
      <c r="T7" s="290"/>
      <c r="U7" s="204"/>
      <c r="V7" s="229" t="s">
        <v>282</v>
      </c>
      <c r="W7" s="229" t="s">
        <v>283</v>
      </c>
    </row>
    <row r="8" spans="1:24" ht="17.25" thickTop="1">
      <c r="A8" s="195"/>
      <c r="B8" s="230" t="s">
        <v>31</v>
      </c>
      <c r="C8" s="20">
        <f>SUM(C9:C32)</f>
        <v>391754</v>
      </c>
      <c r="D8" s="51">
        <f>SUM(D9:D32)</f>
        <v>1</v>
      </c>
      <c r="E8" s="207">
        <v>385932</v>
      </c>
      <c r="F8" s="51">
        <f>SUM(F9:F32)</f>
        <v>1</v>
      </c>
      <c r="G8" s="171">
        <f>SUM(G9:G32)</f>
        <v>-21</v>
      </c>
      <c r="H8" s="208">
        <v>192246</v>
      </c>
      <c r="I8" s="265">
        <f t="shared" ref="I8:K8" si="0">SUM(I9:I32)</f>
        <v>0.49813438636858309</v>
      </c>
      <c r="J8" s="208">
        <v>193686</v>
      </c>
      <c r="K8" s="265">
        <f t="shared" si="0"/>
        <v>0.50186561363141691</v>
      </c>
      <c r="L8" s="126">
        <v>5822</v>
      </c>
      <c r="M8" s="51">
        <f>SUM(M9:M32)</f>
        <v>0.99999999999999989</v>
      </c>
      <c r="N8" s="279">
        <f>L8-'23년 8월'!L8</f>
        <v>264</v>
      </c>
      <c r="O8" s="156">
        <f>SUM(O9:O32)</f>
        <v>3552</v>
      </c>
      <c r="P8" s="156">
        <f>SUM(P9:P32)</f>
        <v>2270</v>
      </c>
      <c r="Q8" s="174">
        <v>160479</v>
      </c>
      <c r="R8" s="171">
        <f>SUM(R9:R32)</f>
        <v>40</v>
      </c>
      <c r="S8" s="253">
        <v>2.4</v>
      </c>
      <c r="T8" s="231"/>
      <c r="U8" s="267"/>
      <c r="V8" s="207">
        <v>386192</v>
      </c>
      <c r="W8" s="174">
        <v>160562</v>
      </c>
      <c r="X8" s="144"/>
    </row>
    <row r="9" spans="1:24">
      <c r="A9" s="195"/>
      <c r="B9" s="27" t="s">
        <v>1</v>
      </c>
      <c r="C9" s="28">
        <f t="shared" ref="C9:C32" si="1">E9+L9</f>
        <v>43388</v>
      </c>
      <c r="D9" s="52">
        <f t="shared" ref="D9:D32" si="2">C9/$C$8</f>
        <v>0.11075317673846342</v>
      </c>
      <c r="E9" s="153">
        <v>41584</v>
      </c>
      <c r="F9" s="194">
        <f>E9/$E$8</f>
        <v>0.10774955173450246</v>
      </c>
      <c r="G9" s="172">
        <f>E9-'23년 8월'!E9</f>
        <v>-96</v>
      </c>
      <c r="H9" s="209">
        <v>21670</v>
      </c>
      <c r="I9" s="194">
        <f>H9/$E$8</f>
        <v>5.6149788045562428E-2</v>
      </c>
      <c r="J9" s="209">
        <v>19914</v>
      </c>
      <c r="K9" s="194">
        <f>J9/$E$8</f>
        <v>5.1599763688940023E-2</v>
      </c>
      <c r="L9" s="153">
        <f>SUM(O9:P9)</f>
        <v>1804</v>
      </c>
      <c r="M9" s="29">
        <f t="shared" ref="M9:M32" si="3">L9/$L$8</f>
        <v>0.30985915492957744</v>
      </c>
      <c r="N9" s="279">
        <f>L9-'23년 8월'!L9</f>
        <v>160</v>
      </c>
      <c r="O9" s="152">
        <v>953</v>
      </c>
      <c r="P9" s="152">
        <v>851</v>
      </c>
      <c r="Q9" s="175">
        <v>20618</v>
      </c>
      <c r="R9" s="172">
        <f>Q9-'23년 8월'!Q9</f>
        <v>-15</v>
      </c>
      <c r="S9" s="233">
        <v>2.02</v>
      </c>
      <c r="T9" s="33"/>
      <c r="U9" s="204"/>
      <c r="V9" s="153">
        <v>41784</v>
      </c>
      <c r="W9" s="175">
        <v>20662</v>
      </c>
    </row>
    <row r="10" spans="1:24">
      <c r="A10" s="195"/>
      <c r="B10" s="27" t="s">
        <v>2</v>
      </c>
      <c r="C10" s="28">
        <f t="shared" si="1"/>
        <v>2601</v>
      </c>
      <c r="D10" s="52">
        <f t="shared" si="2"/>
        <v>6.6393706254435185E-3</v>
      </c>
      <c r="E10" s="153">
        <v>2531</v>
      </c>
      <c r="F10" s="194">
        <f t="shared" ref="F10:F32" si="4">E10/$E$8</f>
        <v>6.5581501404392483E-3</v>
      </c>
      <c r="G10" s="172">
        <f>E10-'23년 8월'!E10</f>
        <v>-24</v>
      </c>
      <c r="H10" s="209">
        <v>1450</v>
      </c>
      <c r="I10" s="194">
        <f t="shared" ref="I10:I32" si="5">H10/$E$8</f>
        <v>3.7571385632702136E-3</v>
      </c>
      <c r="J10" s="209">
        <v>1081</v>
      </c>
      <c r="K10" s="194">
        <f t="shared" ref="K10:K32" si="6">J10/$E$8</f>
        <v>2.8010115771690352E-3</v>
      </c>
      <c r="L10" s="153">
        <f t="shared" ref="L10:L32" si="7">SUM(O10:P10)</f>
        <v>70</v>
      </c>
      <c r="M10" s="29">
        <f t="shared" si="3"/>
        <v>1.202335967021642E-2</v>
      </c>
      <c r="N10" s="279">
        <f>L10-'23년 8월'!L10</f>
        <v>-3</v>
      </c>
      <c r="O10" s="152">
        <v>45</v>
      </c>
      <c r="P10" s="152">
        <v>25</v>
      </c>
      <c r="Q10" s="175">
        <v>1535</v>
      </c>
      <c r="R10" s="172">
        <f>Q10-'23년 8월'!Q10</f>
        <v>-8</v>
      </c>
      <c r="S10" s="233">
        <v>1.65</v>
      </c>
      <c r="T10" s="33"/>
      <c r="U10" s="204"/>
      <c r="V10" s="153">
        <v>2567</v>
      </c>
      <c r="W10" s="175">
        <v>1558</v>
      </c>
      <c r="X10" s="144"/>
    </row>
    <row r="11" spans="1:24">
      <c r="A11" s="195"/>
      <c r="B11" s="27" t="s">
        <v>3</v>
      </c>
      <c r="C11" s="28">
        <f t="shared" si="1"/>
        <v>3047</v>
      </c>
      <c r="D11" s="52">
        <f t="shared" si="2"/>
        <v>7.7778401752119954E-3</v>
      </c>
      <c r="E11" s="153">
        <v>2861</v>
      </c>
      <c r="F11" s="194">
        <f t="shared" si="4"/>
        <v>7.4132230548386762E-3</v>
      </c>
      <c r="G11" s="172">
        <f>E11-'23년 8월'!E11</f>
        <v>-35</v>
      </c>
      <c r="H11" s="209">
        <v>1489</v>
      </c>
      <c r="I11" s="194">
        <f t="shared" si="5"/>
        <v>3.8581926349719638E-3</v>
      </c>
      <c r="J11" s="209">
        <v>1372</v>
      </c>
      <c r="K11" s="194">
        <f t="shared" si="6"/>
        <v>3.5550304198667124E-3</v>
      </c>
      <c r="L11" s="153">
        <f t="shared" si="7"/>
        <v>186</v>
      </c>
      <c r="M11" s="29">
        <f t="shared" si="3"/>
        <v>3.1947784266575061E-2</v>
      </c>
      <c r="N11" s="279">
        <f>L11-'23년 8월'!L11</f>
        <v>4</v>
      </c>
      <c r="O11" s="152">
        <v>154</v>
      </c>
      <c r="P11" s="152">
        <v>32</v>
      </c>
      <c r="Q11" s="175">
        <v>1665</v>
      </c>
      <c r="R11" s="172">
        <f>Q11-'23년 8월'!Q11</f>
        <v>-7</v>
      </c>
      <c r="S11" s="233">
        <v>1.72</v>
      </c>
      <c r="T11" s="33"/>
      <c r="U11" s="204"/>
      <c r="V11" s="153">
        <v>2905</v>
      </c>
      <c r="W11" s="175">
        <v>1681</v>
      </c>
    </row>
    <row r="12" spans="1:24">
      <c r="A12" s="195"/>
      <c r="B12" s="27" t="s">
        <v>4</v>
      </c>
      <c r="C12" s="28">
        <f t="shared" si="1"/>
        <v>5994</v>
      </c>
      <c r="D12" s="52">
        <f t="shared" si="2"/>
        <v>1.5300418119534198E-2</v>
      </c>
      <c r="E12" s="153">
        <v>5694</v>
      </c>
      <c r="F12" s="194">
        <f t="shared" si="4"/>
        <v>1.4753894468455583E-2</v>
      </c>
      <c r="G12" s="172">
        <f>E12-'23년 8월'!E12</f>
        <v>23</v>
      </c>
      <c r="H12" s="209">
        <v>3144</v>
      </c>
      <c r="I12" s="194">
        <f t="shared" si="5"/>
        <v>8.1465128571872759E-3</v>
      </c>
      <c r="J12" s="209">
        <v>2550</v>
      </c>
      <c r="K12" s="194">
        <f t="shared" si="6"/>
        <v>6.6073816112683066E-3</v>
      </c>
      <c r="L12" s="153">
        <f t="shared" si="7"/>
        <v>300</v>
      </c>
      <c r="M12" s="29">
        <f t="shared" si="3"/>
        <v>5.1528684300927517E-2</v>
      </c>
      <c r="N12" s="279">
        <f>L12-'23년 8월'!L12</f>
        <v>5</v>
      </c>
      <c r="O12" s="152">
        <v>248</v>
      </c>
      <c r="P12" s="152">
        <v>52</v>
      </c>
      <c r="Q12" s="175">
        <v>3181</v>
      </c>
      <c r="R12" s="172">
        <f>Q12-'23년 8월'!Q12</f>
        <v>15</v>
      </c>
      <c r="S12" s="233">
        <v>1.79</v>
      </c>
      <c r="T12" s="33"/>
      <c r="U12" s="204"/>
      <c r="V12" s="153">
        <v>5701</v>
      </c>
      <c r="W12" s="175">
        <v>3187</v>
      </c>
    </row>
    <row r="13" spans="1:24">
      <c r="A13" s="195"/>
      <c r="B13" s="27" t="s">
        <v>5</v>
      </c>
      <c r="C13" s="28">
        <f t="shared" si="1"/>
        <v>8765</v>
      </c>
      <c r="D13" s="52">
        <f t="shared" si="2"/>
        <v>2.2373734537490364E-2</v>
      </c>
      <c r="E13" s="153">
        <v>8473</v>
      </c>
      <c r="F13" s="194">
        <f t="shared" si="4"/>
        <v>2.1954644859716221E-2</v>
      </c>
      <c r="G13" s="172">
        <f>E13-'23년 8월'!E13</f>
        <v>-32</v>
      </c>
      <c r="H13" s="209">
        <v>4533</v>
      </c>
      <c r="I13" s="194">
        <f t="shared" si="5"/>
        <v>1.1745592487795777E-2</v>
      </c>
      <c r="J13" s="209">
        <v>3940</v>
      </c>
      <c r="K13" s="194">
        <f t="shared" si="6"/>
        <v>1.0209052371920442E-2</v>
      </c>
      <c r="L13" s="153">
        <f t="shared" si="7"/>
        <v>292</v>
      </c>
      <c r="M13" s="29">
        <f t="shared" si="3"/>
        <v>5.015458605290278E-2</v>
      </c>
      <c r="N13" s="279">
        <f>L13-'23년 8월'!L13</f>
        <v>3</v>
      </c>
      <c r="O13" s="152">
        <v>193</v>
      </c>
      <c r="P13" s="152">
        <v>99</v>
      </c>
      <c r="Q13" s="175">
        <v>4776</v>
      </c>
      <c r="R13" s="172">
        <f>Q13-'23년 8월'!Q13</f>
        <v>-8</v>
      </c>
      <c r="S13" s="233">
        <v>1.77</v>
      </c>
      <c r="T13" s="33"/>
      <c r="U13" s="204"/>
      <c r="V13" s="153">
        <v>8518</v>
      </c>
      <c r="W13" s="175">
        <v>4795</v>
      </c>
    </row>
    <row r="14" spans="1:24">
      <c r="A14" s="195"/>
      <c r="B14" s="27" t="s">
        <v>6</v>
      </c>
      <c r="C14" s="28">
        <f t="shared" si="1"/>
        <v>7186</v>
      </c>
      <c r="D14" s="52">
        <f t="shared" si="2"/>
        <v>1.834314391174053E-2</v>
      </c>
      <c r="E14" s="153">
        <v>6730</v>
      </c>
      <c r="F14" s="194">
        <f t="shared" si="4"/>
        <v>1.7438305193661061E-2</v>
      </c>
      <c r="G14" s="172">
        <f>E14-'23년 8월'!E14</f>
        <v>2</v>
      </c>
      <c r="H14" s="209">
        <v>3954</v>
      </c>
      <c r="I14" s="194">
        <f t="shared" si="5"/>
        <v>1.0245328192531327E-2</v>
      </c>
      <c r="J14" s="209">
        <v>2776</v>
      </c>
      <c r="K14" s="194">
        <f t="shared" si="6"/>
        <v>7.1929770011297323E-3</v>
      </c>
      <c r="L14" s="153">
        <f t="shared" si="7"/>
        <v>456</v>
      </c>
      <c r="M14" s="29">
        <f t="shared" si="3"/>
        <v>7.8323600137409827E-2</v>
      </c>
      <c r="N14" s="279">
        <f>L14-'23년 8월'!L14</f>
        <v>0</v>
      </c>
      <c r="O14" s="152">
        <v>328</v>
      </c>
      <c r="P14" s="152">
        <v>128</v>
      </c>
      <c r="Q14" s="175">
        <v>4186</v>
      </c>
      <c r="R14" s="172">
        <f>Q14-'23년 8월'!Q14</f>
        <v>7</v>
      </c>
      <c r="S14" s="233">
        <v>1.61</v>
      </c>
      <c r="T14" s="33"/>
      <c r="U14" s="204"/>
      <c r="V14" s="153">
        <v>6785</v>
      </c>
      <c r="W14" s="175">
        <v>4218</v>
      </c>
    </row>
    <row r="15" spans="1:24">
      <c r="A15" s="195"/>
      <c r="B15" s="27" t="s">
        <v>7</v>
      </c>
      <c r="C15" s="28">
        <f t="shared" si="1"/>
        <v>7235</v>
      </c>
      <c r="D15" s="52">
        <f t="shared" si="2"/>
        <v>1.8468222404876531E-2</v>
      </c>
      <c r="E15" s="153">
        <v>6993</v>
      </c>
      <c r="F15" s="194">
        <f t="shared" si="4"/>
        <v>1.8119772395136968E-2</v>
      </c>
      <c r="G15" s="172">
        <f>E15-'23년 8월'!E15</f>
        <v>-18</v>
      </c>
      <c r="H15" s="209">
        <v>3847</v>
      </c>
      <c r="I15" s="194">
        <f t="shared" si="5"/>
        <v>9.9680772778624211E-3</v>
      </c>
      <c r="J15" s="209">
        <v>3146</v>
      </c>
      <c r="K15" s="194">
        <f t="shared" si="6"/>
        <v>8.1516951172745464E-3</v>
      </c>
      <c r="L15" s="153">
        <f t="shared" si="7"/>
        <v>242</v>
      </c>
      <c r="M15" s="29">
        <f t="shared" si="3"/>
        <v>4.1566472002748198E-2</v>
      </c>
      <c r="N15" s="279">
        <f>L15-'23년 8월'!L15</f>
        <v>-8</v>
      </c>
      <c r="O15" s="152">
        <v>178</v>
      </c>
      <c r="P15" s="152">
        <v>64</v>
      </c>
      <c r="Q15" s="175">
        <v>3803</v>
      </c>
      <c r="R15" s="172">
        <f>Q15-'23년 8월'!Q15</f>
        <v>-4</v>
      </c>
      <c r="S15" s="233">
        <v>1.84</v>
      </c>
      <c r="T15" s="33"/>
      <c r="U15" s="204"/>
      <c r="V15" s="153">
        <v>7041</v>
      </c>
      <c r="W15" s="175">
        <v>3821</v>
      </c>
    </row>
    <row r="16" spans="1:24">
      <c r="A16" s="195"/>
      <c r="B16" s="27" t="s">
        <v>8</v>
      </c>
      <c r="C16" s="28">
        <f t="shared" si="1"/>
        <v>5856</v>
      </c>
      <c r="D16" s="52">
        <f t="shared" si="2"/>
        <v>1.4948156240906283E-2</v>
      </c>
      <c r="E16" s="153">
        <v>5357</v>
      </c>
      <c r="F16" s="194">
        <f t="shared" si="4"/>
        <v>1.3880683643750712E-2</v>
      </c>
      <c r="G16" s="172">
        <f>E16-'23년 8월'!E16</f>
        <v>-25</v>
      </c>
      <c r="H16" s="209">
        <v>2844</v>
      </c>
      <c r="I16" s="194">
        <f t="shared" si="5"/>
        <v>7.3691738440968876E-3</v>
      </c>
      <c r="J16" s="209">
        <v>2513</v>
      </c>
      <c r="K16" s="194">
        <f t="shared" si="6"/>
        <v>6.5115097996538253E-3</v>
      </c>
      <c r="L16" s="153">
        <f t="shared" si="7"/>
        <v>499</v>
      </c>
      <c r="M16" s="29">
        <f t="shared" si="3"/>
        <v>8.5709378220542767E-2</v>
      </c>
      <c r="N16" s="279">
        <f>L16-'23년 8월'!L16</f>
        <v>17</v>
      </c>
      <c r="O16" s="152">
        <v>418</v>
      </c>
      <c r="P16" s="152">
        <v>81</v>
      </c>
      <c r="Q16" s="175">
        <v>3019</v>
      </c>
      <c r="R16" s="172">
        <f>Q16-'23년 8월'!Q16</f>
        <v>-11</v>
      </c>
      <c r="S16" s="233">
        <v>1.77</v>
      </c>
      <c r="T16" s="33"/>
      <c r="U16" s="204"/>
      <c r="V16" s="153">
        <v>5397</v>
      </c>
      <c r="W16" s="175">
        <v>3039</v>
      </c>
    </row>
    <row r="17" spans="1:23">
      <c r="A17" s="195"/>
      <c r="B17" s="27" t="s">
        <v>9</v>
      </c>
      <c r="C17" s="28">
        <f t="shared" si="1"/>
        <v>3438</v>
      </c>
      <c r="D17" s="52">
        <f t="shared" si="2"/>
        <v>8.7759154979910863E-3</v>
      </c>
      <c r="E17" s="153">
        <v>3187</v>
      </c>
      <c r="F17" s="194">
        <f>E17/$E$8</f>
        <v>8.2579314490635655E-3</v>
      </c>
      <c r="G17" s="172">
        <f>E17-'23년 8월'!E17</f>
        <v>-15</v>
      </c>
      <c r="H17" s="209">
        <v>1708</v>
      </c>
      <c r="I17" s="194">
        <f t="shared" si="5"/>
        <v>4.4256501145279476E-3</v>
      </c>
      <c r="J17" s="209">
        <v>1479</v>
      </c>
      <c r="K17" s="194">
        <f t="shared" si="6"/>
        <v>3.8322813345356178E-3</v>
      </c>
      <c r="L17" s="153">
        <f t="shared" si="7"/>
        <v>251</v>
      </c>
      <c r="M17" s="29">
        <f t="shared" si="3"/>
        <v>4.3112332531776022E-2</v>
      </c>
      <c r="N17" s="279">
        <f>L17-'23년 8월'!L17</f>
        <v>3</v>
      </c>
      <c r="O17" s="152">
        <v>211</v>
      </c>
      <c r="P17" s="152">
        <v>40</v>
      </c>
      <c r="Q17" s="175">
        <v>1886</v>
      </c>
      <c r="R17" s="172">
        <f>Q17-'23년 8월'!Q17</f>
        <v>-4</v>
      </c>
      <c r="S17" s="233">
        <v>1.69</v>
      </c>
      <c r="T17" s="33"/>
      <c r="U17" s="204"/>
      <c r="V17" s="153">
        <v>3214</v>
      </c>
      <c r="W17" s="175">
        <v>1896</v>
      </c>
    </row>
    <row r="18" spans="1:23">
      <c r="A18" s="195"/>
      <c r="B18" s="27" t="s">
        <v>10</v>
      </c>
      <c r="C18" s="28">
        <f t="shared" si="1"/>
        <v>2421</v>
      </c>
      <c r="D18" s="52">
        <f t="shared" si="2"/>
        <v>6.1798986098418902E-3</v>
      </c>
      <c r="E18" s="153">
        <v>2154</v>
      </c>
      <c r="F18" s="194">
        <f t="shared" si="4"/>
        <v>5.5812941139889933E-3</v>
      </c>
      <c r="G18" s="172">
        <f>E18-'23년 8월'!E18</f>
        <v>-14</v>
      </c>
      <c r="H18" s="209">
        <v>1153</v>
      </c>
      <c r="I18" s="194">
        <f t="shared" si="5"/>
        <v>2.9875729403107281E-3</v>
      </c>
      <c r="J18" s="209">
        <v>1001</v>
      </c>
      <c r="K18" s="194">
        <f t="shared" si="6"/>
        <v>2.5937211736782647E-3</v>
      </c>
      <c r="L18" s="153">
        <f t="shared" si="7"/>
        <v>267</v>
      </c>
      <c r="M18" s="29">
        <f t="shared" si="3"/>
        <v>4.5860529027825489E-2</v>
      </c>
      <c r="N18" s="279">
        <f>L18-'23년 8월'!L18</f>
        <v>9</v>
      </c>
      <c r="O18" s="152">
        <v>231</v>
      </c>
      <c r="P18" s="152">
        <v>36</v>
      </c>
      <c r="Q18" s="175">
        <v>1135</v>
      </c>
      <c r="R18" s="172">
        <f>Q18-'23년 8월'!Q18</f>
        <v>-8</v>
      </c>
      <c r="S18" s="233">
        <v>1.9</v>
      </c>
      <c r="T18" s="33"/>
      <c r="U18" s="204"/>
      <c r="V18" s="153">
        <v>2187</v>
      </c>
      <c r="W18" s="175">
        <v>1146</v>
      </c>
    </row>
    <row r="19" spans="1:23">
      <c r="A19" s="195"/>
      <c r="B19" s="27" t="s">
        <v>32</v>
      </c>
      <c r="C19" s="28">
        <f t="shared" si="1"/>
        <v>18420</v>
      </c>
      <c r="D19" s="52">
        <f t="shared" si="2"/>
        <v>4.7019302929899885E-2</v>
      </c>
      <c r="E19" s="153">
        <v>18358</v>
      </c>
      <c r="F19" s="194">
        <f t="shared" si="4"/>
        <v>4.7567965341044537E-2</v>
      </c>
      <c r="G19" s="172">
        <f>E19-'23년 8월'!E19</f>
        <v>-35</v>
      </c>
      <c r="H19" s="209">
        <v>9064</v>
      </c>
      <c r="I19" s="194">
        <f t="shared" si="5"/>
        <v>2.3486002715504287E-2</v>
      </c>
      <c r="J19" s="209">
        <v>9294</v>
      </c>
      <c r="K19" s="194">
        <f t="shared" si="6"/>
        <v>2.408196262554025E-2</v>
      </c>
      <c r="L19" s="153">
        <f t="shared" si="7"/>
        <v>62</v>
      </c>
      <c r="M19" s="29">
        <f t="shared" si="3"/>
        <v>1.0649261422191686E-2</v>
      </c>
      <c r="N19" s="279">
        <f>L19-'23년 8월'!L19</f>
        <v>-3</v>
      </c>
      <c r="O19" s="152">
        <v>26</v>
      </c>
      <c r="P19" s="152">
        <v>36</v>
      </c>
      <c r="Q19" s="175">
        <v>6386</v>
      </c>
      <c r="R19" s="172">
        <f>Q19-'23년 8월'!Q19</f>
        <v>-3</v>
      </c>
      <c r="S19" s="233">
        <v>2.87</v>
      </c>
      <c r="T19" s="34"/>
      <c r="U19" s="204"/>
      <c r="V19" s="153">
        <v>18422</v>
      </c>
      <c r="W19" s="175">
        <v>6404</v>
      </c>
    </row>
    <row r="20" spans="1:23">
      <c r="A20" s="195"/>
      <c r="B20" s="27" t="s">
        <v>275</v>
      </c>
      <c r="C20" s="28">
        <f t="shared" si="1"/>
        <v>26724</v>
      </c>
      <c r="D20" s="52">
        <f t="shared" si="2"/>
        <v>6.8216278582988302E-2</v>
      </c>
      <c r="E20" s="153">
        <v>26653</v>
      </c>
      <c r="F20" s="194">
        <f t="shared" si="4"/>
        <v>6.9061389052993791E-2</v>
      </c>
      <c r="G20" s="172">
        <f>E20-'23년 8월'!E20</f>
        <v>52</v>
      </c>
      <c r="H20" s="209">
        <v>12872</v>
      </c>
      <c r="I20" s="194">
        <f t="shared" si="5"/>
        <v>3.3353025921664954E-2</v>
      </c>
      <c r="J20" s="209">
        <v>13781</v>
      </c>
      <c r="K20" s="194">
        <f t="shared" si="6"/>
        <v>3.5708363131328837E-2</v>
      </c>
      <c r="L20" s="153">
        <f t="shared" si="7"/>
        <v>71</v>
      </c>
      <c r="M20" s="29">
        <f t="shared" si="3"/>
        <v>1.2195121951219513E-2</v>
      </c>
      <c r="N20" s="279">
        <f>L20-'23년 8월'!L20</f>
        <v>4</v>
      </c>
      <c r="O20" s="152">
        <v>22</v>
      </c>
      <c r="P20" s="152">
        <v>49</v>
      </c>
      <c r="Q20" s="175">
        <v>9770</v>
      </c>
      <c r="R20" s="172">
        <f>Q20-'23년 8월'!Q20</f>
        <v>10</v>
      </c>
      <c r="S20" s="233">
        <v>2.73</v>
      </c>
      <c r="T20" s="34"/>
      <c r="U20" s="204"/>
      <c r="V20" s="153">
        <v>26600</v>
      </c>
      <c r="W20" s="175">
        <v>9752</v>
      </c>
    </row>
    <row r="21" spans="1:23">
      <c r="A21" s="195"/>
      <c r="B21" s="90" t="s">
        <v>284</v>
      </c>
      <c r="C21" s="28">
        <f t="shared" si="1"/>
        <v>13470</v>
      </c>
      <c r="D21" s="52">
        <f t="shared" si="2"/>
        <v>3.438382250085513E-2</v>
      </c>
      <c r="E21" s="154">
        <v>13332</v>
      </c>
      <c r="F21" s="194">
        <f t="shared" si="4"/>
        <v>3.4544945741736888E-2</v>
      </c>
      <c r="G21" s="172">
        <f>E21-'23년 8월'!E21</f>
        <v>-40</v>
      </c>
      <c r="H21" s="209">
        <v>6541</v>
      </c>
      <c r="I21" s="194">
        <f t="shared" si="5"/>
        <v>1.6948581615414113E-2</v>
      </c>
      <c r="J21" s="209">
        <v>6791</v>
      </c>
      <c r="K21" s="194">
        <f t="shared" si="6"/>
        <v>1.7596364126322771E-2</v>
      </c>
      <c r="L21" s="153">
        <f t="shared" si="7"/>
        <v>138</v>
      </c>
      <c r="M21" s="29">
        <f t="shared" si="3"/>
        <v>2.3703194778426657E-2</v>
      </c>
      <c r="N21" s="279">
        <f>L21-'23년 8월'!L21</f>
        <v>3</v>
      </c>
      <c r="O21" s="152">
        <v>65</v>
      </c>
      <c r="P21" s="152">
        <v>73</v>
      </c>
      <c r="Q21" s="176">
        <v>6033</v>
      </c>
      <c r="R21" s="172">
        <f>Q21-'23년 8월'!Q21</f>
        <v>-40</v>
      </c>
      <c r="S21" s="234">
        <v>2.21</v>
      </c>
      <c r="T21" s="103"/>
      <c r="U21" s="204"/>
      <c r="V21" s="154">
        <v>13375</v>
      </c>
      <c r="W21" s="176">
        <v>6073</v>
      </c>
    </row>
    <row r="22" spans="1:23">
      <c r="A22" s="195"/>
      <c r="B22" s="90" t="s">
        <v>285</v>
      </c>
      <c r="C22" s="28">
        <f>E22+L22</f>
        <v>25598</v>
      </c>
      <c r="D22" s="52">
        <f t="shared" si="2"/>
        <v>6.5342025863169229E-2</v>
      </c>
      <c r="E22" s="154">
        <v>25450</v>
      </c>
      <c r="F22" s="194">
        <f t="shared" si="4"/>
        <v>6.5944259610501335E-2</v>
      </c>
      <c r="G22" s="172">
        <f>E22-'23년 8월'!E22</f>
        <v>-5</v>
      </c>
      <c r="H22" s="209">
        <v>12141</v>
      </c>
      <c r="I22" s="194">
        <f t="shared" si="5"/>
        <v>3.1458909859768042E-2</v>
      </c>
      <c r="J22" s="209">
        <v>13309</v>
      </c>
      <c r="K22" s="194">
        <f t="shared" si="6"/>
        <v>3.4485349750733287E-2</v>
      </c>
      <c r="L22" s="153">
        <f t="shared" si="7"/>
        <v>148</v>
      </c>
      <c r="M22" s="29">
        <f t="shared" si="3"/>
        <v>2.5420817588457576E-2</v>
      </c>
      <c r="N22" s="279">
        <f>L22-'23년 8월'!L22</f>
        <v>-2</v>
      </c>
      <c r="O22" s="152">
        <v>54</v>
      </c>
      <c r="P22" s="152">
        <v>94</v>
      </c>
      <c r="Q22" s="176">
        <v>10306</v>
      </c>
      <c r="R22" s="172">
        <f>Q22-'23년 8월'!Q22</f>
        <v>2</v>
      </c>
      <c r="S22" s="234">
        <v>2.4700000000000002</v>
      </c>
      <c r="T22" s="103"/>
      <c r="U22" s="204"/>
      <c r="V22" s="154">
        <v>25473</v>
      </c>
      <c r="W22" s="176">
        <v>10280</v>
      </c>
    </row>
    <row r="23" spans="1:23">
      <c r="A23" s="195"/>
      <c r="B23" s="90" t="s">
        <v>286</v>
      </c>
      <c r="C23" s="28">
        <f t="shared" si="1"/>
        <v>11252</v>
      </c>
      <c r="D23" s="52">
        <f t="shared" si="2"/>
        <v>2.8722106219719518E-2</v>
      </c>
      <c r="E23" s="154">
        <v>11200</v>
      </c>
      <c r="F23" s="194">
        <f t="shared" si="4"/>
        <v>2.9020656488707854E-2</v>
      </c>
      <c r="G23" s="172">
        <f>E23-'23년 8월'!E23</f>
        <v>-29</v>
      </c>
      <c r="H23" s="209">
        <v>5515</v>
      </c>
      <c r="I23" s="194">
        <f t="shared" si="5"/>
        <v>1.4290082190644983E-2</v>
      </c>
      <c r="J23" s="209">
        <v>5685</v>
      </c>
      <c r="K23" s="194">
        <f t="shared" si="6"/>
        <v>1.4730574298062871E-2</v>
      </c>
      <c r="L23" s="153">
        <f t="shared" si="7"/>
        <v>52</v>
      </c>
      <c r="M23" s="29">
        <f t="shared" si="3"/>
        <v>8.9316386121607687E-3</v>
      </c>
      <c r="N23" s="279">
        <f>L23-'23년 8월'!L23</f>
        <v>2</v>
      </c>
      <c r="O23" s="152">
        <v>24</v>
      </c>
      <c r="P23" s="152">
        <v>28</v>
      </c>
      <c r="Q23" s="176">
        <v>5307</v>
      </c>
      <c r="R23" s="172">
        <f>Q23-'23년 8월'!Q23</f>
        <v>-9</v>
      </c>
      <c r="S23" s="234">
        <v>2.11</v>
      </c>
      <c r="T23" s="103"/>
      <c r="U23" s="204"/>
      <c r="V23" s="154">
        <v>11235</v>
      </c>
      <c r="W23" s="176">
        <v>5323</v>
      </c>
    </row>
    <row r="24" spans="1:23">
      <c r="A24" s="195"/>
      <c r="B24" s="27" t="s">
        <v>287</v>
      </c>
      <c r="C24" s="28">
        <f t="shared" si="1"/>
        <v>9021</v>
      </c>
      <c r="D24" s="52">
        <f t="shared" si="2"/>
        <v>2.3027205848568235E-2</v>
      </c>
      <c r="E24" s="153">
        <v>8959</v>
      </c>
      <c r="F24" s="194">
        <f t="shared" si="4"/>
        <v>2.3213934060922651E-2</v>
      </c>
      <c r="G24" s="172">
        <f>E24-'23년 8월'!E24</f>
        <v>-1</v>
      </c>
      <c r="H24" s="209">
        <v>4352</v>
      </c>
      <c r="I24" s="194">
        <f t="shared" si="5"/>
        <v>1.127659794989791E-2</v>
      </c>
      <c r="J24" s="209">
        <v>4607</v>
      </c>
      <c r="K24" s="194">
        <f t="shared" si="6"/>
        <v>1.193733611102474E-2</v>
      </c>
      <c r="L24" s="153">
        <f t="shared" si="7"/>
        <v>62</v>
      </c>
      <c r="M24" s="29">
        <f t="shared" si="3"/>
        <v>1.0649261422191686E-2</v>
      </c>
      <c r="N24" s="279">
        <f>L24-'23년 8월'!L24</f>
        <v>9</v>
      </c>
      <c r="O24" s="152">
        <v>44</v>
      </c>
      <c r="P24" s="152">
        <v>18</v>
      </c>
      <c r="Q24" s="175">
        <v>3149</v>
      </c>
      <c r="R24" s="172">
        <f>Q24-'23년 8월'!Q24</f>
        <v>0</v>
      </c>
      <c r="S24" s="233">
        <v>2.85</v>
      </c>
      <c r="T24" s="34"/>
      <c r="U24" s="204"/>
      <c r="V24" s="153">
        <v>8925</v>
      </c>
      <c r="W24" s="175">
        <v>3139</v>
      </c>
    </row>
    <row r="25" spans="1:23">
      <c r="A25" s="195"/>
      <c r="B25" s="50" t="s">
        <v>35</v>
      </c>
      <c r="C25" s="28">
        <f t="shared" si="1"/>
        <v>23711</v>
      </c>
      <c r="D25" s="52">
        <f t="shared" si="2"/>
        <v>6.0525227566278837E-2</v>
      </c>
      <c r="E25" s="155">
        <v>23649</v>
      </c>
      <c r="F25" s="194">
        <f t="shared" si="4"/>
        <v>6.1277634401915367E-2</v>
      </c>
      <c r="G25" s="172">
        <f>E25-'23년 8월'!E25</f>
        <v>25</v>
      </c>
      <c r="H25" s="209">
        <v>11694</v>
      </c>
      <c r="I25" s="194">
        <f t="shared" si="5"/>
        <v>3.0300674730263363E-2</v>
      </c>
      <c r="J25" s="209">
        <v>11955</v>
      </c>
      <c r="K25" s="194">
        <f t="shared" si="6"/>
        <v>3.0976959671652E-2</v>
      </c>
      <c r="L25" s="153">
        <f t="shared" si="7"/>
        <v>62</v>
      </c>
      <c r="M25" s="29">
        <f t="shared" si="3"/>
        <v>1.0649261422191686E-2</v>
      </c>
      <c r="N25" s="279">
        <f>L25-'23년 8월'!L25</f>
        <v>0</v>
      </c>
      <c r="O25" s="152">
        <v>22</v>
      </c>
      <c r="P25" s="152">
        <v>40</v>
      </c>
      <c r="Q25" s="177">
        <v>7966</v>
      </c>
      <c r="R25" s="172">
        <f>Q25-'23년 8월'!Q25</f>
        <v>9</v>
      </c>
      <c r="S25" s="235">
        <v>2.97</v>
      </c>
      <c r="T25" s="111"/>
      <c r="U25" s="204"/>
      <c r="V25" s="155">
        <v>23623</v>
      </c>
      <c r="W25" s="177">
        <v>7957</v>
      </c>
    </row>
    <row r="26" spans="1:23">
      <c r="A26" s="236"/>
      <c r="B26" s="27" t="s">
        <v>36</v>
      </c>
      <c r="C26" s="28">
        <f t="shared" si="1"/>
        <v>28554</v>
      </c>
      <c r="D26" s="52">
        <f t="shared" si="2"/>
        <v>7.2887577408271523E-2</v>
      </c>
      <c r="E26" s="153">
        <v>28435</v>
      </c>
      <c r="F26" s="194">
        <f t="shared" si="4"/>
        <v>7.3678782790750699E-2</v>
      </c>
      <c r="G26" s="172">
        <f>E26-'23년 8월'!E26</f>
        <v>25</v>
      </c>
      <c r="H26" s="209">
        <v>13843</v>
      </c>
      <c r="I26" s="194">
        <f t="shared" si="5"/>
        <v>3.5869013194034183E-2</v>
      </c>
      <c r="J26" s="209">
        <v>14592</v>
      </c>
      <c r="K26" s="194">
        <f t="shared" si="6"/>
        <v>3.7809769596716523E-2</v>
      </c>
      <c r="L26" s="153">
        <f t="shared" si="7"/>
        <v>119</v>
      </c>
      <c r="M26" s="29">
        <f t="shared" si="3"/>
        <v>2.0439711439367916E-2</v>
      </c>
      <c r="N26" s="279">
        <f>L26-'23년 8월'!L26</f>
        <v>3</v>
      </c>
      <c r="O26" s="152">
        <v>32</v>
      </c>
      <c r="P26" s="152">
        <v>87</v>
      </c>
      <c r="Q26" s="175">
        <v>10841</v>
      </c>
      <c r="R26" s="172">
        <f>Q26-'23년 8월'!Q26</f>
        <v>21</v>
      </c>
      <c r="S26" s="233">
        <v>2.62</v>
      </c>
      <c r="T26" s="32"/>
      <c r="U26" s="204"/>
      <c r="V26" s="153">
        <v>28470</v>
      </c>
      <c r="W26" s="175">
        <v>10826</v>
      </c>
    </row>
    <row r="27" spans="1:23">
      <c r="A27" s="237"/>
      <c r="B27" s="27" t="s">
        <v>37</v>
      </c>
      <c r="C27" s="28">
        <f t="shared" si="1"/>
        <v>35438</v>
      </c>
      <c r="D27" s="52">
        <f t="shared" si="2"/>
        <v>9.0459829382724871E-2</v>
      </c>
      <c r="E27" s="153">
        <v>35312</v>
      </c>
      <c r="F27" s="194">
        <f t="shared" si="4"/>
        <v>9.1497984100826046E-2</v>
      </c>
      <c r="G27" s="172">
        <f>E27-'23년 8월'!E27</f>
        <v>82</v>
      </c>
      <c r="H27" s="209">
        <v>17293</v>
      </c>
      <c r="I27" s="194">
        <f t="shared" si="5"/>
        <v>4.4808411844573653E-2</v>
      </c>
      <c r="J27" s="209">
        <v>18019</v>
      </c>
      <c r="K27" s="194">
        <f t="shared" si="6"/>
        <v>4.66895722562524E-2</v>
      </c>
      <c r="L27" s="153">
        <f t="shared" si="7"/>
        <v>126</v>
      </c>
      <c r="M27" s="29">
        <f t="shared" si="3"/>
        <v>2.1642047406389558E-2</v>
      </c>
      <c r="N27" s="279">
        <f>L27-'23년 8월'!L27</f>
        <v>0</v>
      </c>
      <c r="O27" s="152">
        <v>42</v>
      </c>
      <c r="P27" s="152">
        <v>84</v>
      </c>
      <c r="Q27" s="175">
        <v>12464</v>
      </c>
      <c r="R27" s="172">
        <f>Q27-'23년 8월'!Q27</f>
        <v>30</v>
      </c>
      <c r="S27" s="233">
        <v>2.83</v>
      </c>
      <c r="T27" s="38"/>
      <c r="U27" s="204"/>
      <c r="V27" s="153">
        <v>35257</v>
      </c>
      <c r="W27" s="175">
        <v>12436</v>
      </c>
    </row>
    <row r="28" spans="1:23">
      <c r="A28" s="237"/>
      <c r="B28" s="27" t="s">
        <v>38</v>
      </c>
      <c r="C28" s="28">
        <f t="shared" si="1"/>
        <v>22128</v>
      </c>
      <c r="D28" s="52">
        <f t="shared" si="2"/>
        <v>5.6484426451293417E-2</v>
      </c>
      <c r="E28" s="153">
        <v>21936</v>
      </c>
      <c r="F28" s="194">
        <f t="shared" si="4"/>
        <v>5.6839028637169241E-2</v>
      </c>
      <c r="G28" s="172">
        <f>E28-'23년 8월'!E28</f>
        <v>63</v>
      </c>
      <c r="H28" s="209">
        <v>10668</v>
      </c>
      <c r="I28" s="194">
        <f t="shared" si="5"/>
        <v>2.7642175305494232E-2</v>
      </c>
      <c r="J28" s="209">
        <v>11268</v>
      </c>
      <c r="K28" s="194">
        <f t="shared" si="6"/>
        <v>2.9196853331675009E-2</v>
      </c>
      <c r="L28" s="153">
        <f t="shared" si="7"/>
        <v>192</v>
      </c>
      <c r="M28" s="29">
        <f t="shared" si="3"/>
        <v>3.2978357952593608E-2</v>
      </c>
      <c r="N28" s="279">
        <f>L28-'23년 8월'!L28</f>
        <v>0</v>
      </c>
      <c r="O28" s="152">
        <v>76</v>
      </c>
      <c r="P28" s="152">
        <v>116</v>
      </c>
      <c r="Q28" s="175">
        <v>8430</v>
      </c>
      <c r="R28" s="172">
        <f>Q28-'23년 8월'!Q28</f>
        <v>34</v>
      </c>
      <c r="S28" s="233">
        <v>2.6</v>
      </c>
      <c r="T28" s="38"/>
      <c r="U28" s="204"/>
      <c r="V28" s="153">
        <v>21830</v>
      </c>
      <c r="W28" s="175">
        <v>8390</v>
      </c>
    </row>
    <row r="29" spans="1:23">
      <c r="A29" s="237"/>
      <c r="B29" s="27" t="s">
        <v>288</v>
      </c>
      <c r="C29" s="28">
        <f t="shared" si="1"/>
        <v>28408</v>
      </c>
      <c r="D29" s="52">
        <f>C29/$C$8</f>
        <v>7.2514894551172424E-2</v>
      </c>
      <c r="E29" s="153">
        <v>28153</v>
      </c>
      <c r="F29" s="194">
        <f t="shared" si="4"/>
        <v>7.2948084118445736E-2</v>
      </c>
      <c r="G29" s="172">
        <f>E29-'23년 8월'!E29</f>
        <v>-2</v>
      </c>
      <c r="H29" s="209">
        <v>13822</v>
      </c>
      <c r="I29" s="194">
        <f t="shared" si="5"/>
        <v>3.5814599463117852E-2</v>
      </c>
      <c r="J29" s="209">
        <v>14331</v>
      </c>
      <c r="K29" s="194">
        <f t="shared" si="6"/>
        <v>3.7133484655327884E-2</v>
      </c>
      <c r="L29" s="153">
        <f t="shared" si="7"/>
        <v>255</v>
      </c>
      <c r="M29" s="29">
        <f t="shared" si="3"/>
        <v>4.3799381655788387E-2</v>
      </c>
      <c r="N29" s="279">
        <f>L29-'23년 8월'!L29</f>
        <v>63</v>
      </c>
      <c r="O29" s="152">
        <v>131</v>
      </c>
      <c r="P29" s="152">
        <v>124</v>
      </c>
      <c r="Q29" s="175">
        <v>11831</v>
      </c>
      <c r="R29" s="172">
        <f>Q29-'23년 8월'!Q29</f>
        <v>-30</v>
      </c>
      <c r="S29" s="233">
        <v>2.38</v>
      </c>
      <c r="T29" s="38"/>
      <c r="U29" s="204"/>
      <c r="V29" s="153">
        <v>28108</v>
      </c>
      <c r="W29" s="175">
        <v>11868</v>
      </c>
    </row>
    <row r="30" spans="1:23">
      <c r="A30" s="237"/>
      <c r="B30" s="27" t="s">
        <v>42</v>
      </c>
      <c r="C30" s="28">
        <f t="shared" si="1"/>
        <v>19102</v>
      </c>
      <c r="D30" s="52">
        <f t="shared" si="2"/>
        <v>4.8760191344568278E-2</v>
      </c>
      <c r="E30" s="153">
        <v>19041</v>
      </c>
      <c r="F30" s="194">
        <f t="shared" si="4"/>
        <v>4.933770716084699E-2</v>
      </c>
      <c r="G30" s="172">
        <f>E30-'23년 8월'!E30</f>
        <v>36</v>
      </c>
      <c r="H30" s="209">
        <v>9345</v>
      </c>
      <c r="I30" s="194">
        <f t="shared" si="5"/>
        <v>2.4214110257765618E-2</v>
      </c>
      <c r="J30" s="209">
        <v>9696</v>
      </c>
      <c r="K30" s="194">
        <f t="shared" si="6"/>
        <v>2.5123596903081372E-2</v>
      </c>
      <c r="L30" s="153">
        <f t="shared" si="7"/>
        <v>61</v>
      </c>
      <c r="M30" s="29">
        <f t="shared" si="3"/>
        <v>1.0477499141188595E-2</v>
      </c>
      <c r="N30" s="279">
        <f>L30-'23년 8월'!L30</f>
        <v>-1</v>
      </c>
      <c r="O30" s="152">
        <v>20</v>
      </c>
      <c r="P30" s="152">
        <v>41</v>
      </c>
      <c r="Q30" s="175">
        <v>6974</v>
      </c>
      <c r="R30" s="172">
        <f>Q30-'23년 8월'!Q30</f>
        <v>34</v>
      </c>
      <c r="S30" s="233">
        <v>2.73</v>
      </c>
      <c r="T30" s="38"/>
      <c r="U30" s="204"/>
      <c r="V30" s="153">
        <v>18980</v>
      </c>
      <c r="W30" s="175">
        <v>6924</v>
      </c>
    </row>
    <row r="31" spans="1:23">
      <c r="A31" s="237"/>
      <c r="B31" s="41" t="s">
        <v>289</v>
      </c>
      <c r="C31" s="28">
        <f t="shared" si="1"/>
        <v>11339</v>
      </c>
      <c r="D31" s="52">
        <f t="shared" si="2"/>
        <v>2.894418436059364E-2</v>
      </c>
      <c r="E31" s="153">
        <v>11308</v>
      </c>
      <c r="F31" s="194">
        <f t="shared" si="4"/>
        <v>2.9300498533420396E-2</v>
      </c>
      <c r="G31" s="172">
        <f>E31-'23년 8월'!E31</f>
        <v>33</v>
      </c>
      <c r="H31" s="209">
        <v>5585</v>
      </c>
      <c r="I31" s="194">
        <f t="shared" si="5"/>
        <v>1.4471461293699408E-2</v>
      </c>
      <c r="J31" s="209">
        <v>5723</v>
      </c>
      <c r="K31" s="194">
        <f t="shared" si="6"/>
        <v>1.4829037239720988E-2</v>
      </c>
      <c r="L31" s="153">
        <f t="shared" si="7"/>
        <v>31</v>
      </c>
      <c r="M31" s="29">
        <f t="shared" si="3"/>
        <v>5.3246307110958431E-3</v>
      </c>
      <c r="N31" s="279">
        <f>L31-'23년 8월'!L31</f>
        <v>1</v>
      </c>
      <c r="O31" s="152">
        <v>8</v>
      </c>
      <c r="P31" s="152">
        <v>23</v>
      </c>
      <c r="Q31" s="175">
        <v>4389</v>
      </c>
      <c r="R31" s="172">
        <f>Q31-'23년 8월'!Q31</f>
        <v>18</v>
      </c>
      <c r="S31" s="233">
        <v>2.58</v>
      </c>
      <c r="T31" s="32"/>
      <c r="U31" s="204"/>
      <c r="V31" s="153">
        <v>11256</v>
      </c>
      <c r="W31" s="175">
        <v>4368</v>
      </c>
    </row>
    <row r="32" spans="1:23">
      <c r="A32" s="238"/>
      <c r="B32" s="41" t="s">
        <v>290</v>
      </c>
      <c r="C32" s="28">
        <f t="shared" si="1"/>
        <v>28658</v>
      </c>
      <c r="D32" s="52">
        <f t="shared" si="2"/>
        <v>7.3153050128396901E-2</v>
      </c>
      <c r="E32" s="153">
        <v>28582</v>
      </c>
      <c r="F32" s="194">
        <f t="shared" si="4"/>
        <v>7.4059678907165E-2</v>
      </c>
      <c r="G32" s="172">
        <f>E32-'23년 8월'!E32</f>
        <v>9</v>
      </c>
      <c r="H32" s="209">
        <v>13719</v>
      </c>
      <c r="I32" s="194">
        <f t="shared" si="5"/>
        <v>3.554771306862349E-2</v>
      </c>
      <c r="J32" s="209">
        <v>14863</v>
      </c>
      <c r="K32" s="194">
        <f t="shared" si="6"/>
        <v>3.8511965838541502E-2</v>
      </c>
      <c r="L32" s="153">
        <f t="shared" si="7"/>
        <v>76</v>
      </c>
      <c r="M32" s="29">
        <f t="shared" si="3"/>
        <v>1.3053933356234971E-2</v>
      </c>
      <c r="N32" s="279">
        <f>L32-'23년 8월'!L32</f>
        <v>-5</v>
      </c>
      <c r="O32" s="152">
        <v>27</v>
      </c>
      <c r="P32" s="152">
        <v>49</v>
      </c>
      <c r="Q32" s="175">
        <v>10829</v>
      </c>
      <c r="R32" s="172">
        <f>Q32-'23년 8월'!Q32</f>
        <v>7</v>
      </c>
      <c r="S32" s="233">
        <v>2.64</v>
      </c>
      <c r="T32" s="32"/>
      <c r="U32" s="204"/>
      <c r="V32" s="153">
        <v>28539</v>
      </c>
      <c r="W32" s="175">
        <v>10819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Q6:Q7"/>
    <mergeCell ref="R6:R7"/>
    <mergeCell ref="B2:T2"/>
    <mergeCell ref="B5:B7"/>
    <mergeCell ref="E5:K5"/>
    <mergeCell ref="Q5:R5"/>
    <mergeCell ref="S5:S7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  <ignoredError sqref="N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W32"/>
  <sheetViews>
    <sheetView zoomScale="85" zoomScaleNormal="85" workbookViewId="0">
      <selection activeCell="N39" sqref="N39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99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100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50" t="s">
        <v>21</v>
      </c>
      <c r="F7" s="17" t="s">
        <v>22</v>
      </c>
      <c r="G7" s="18" t="s">
        <v>20</v>
      </c>
      <c r="H7" s="151" t="s">
        <v>23</v>
      </c>
      <c r="I7" s="18" t="s">
        <v>24</v>
      </c>
      <c r="J7" s="15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384269</v>
      </c>
      <c r="D8" s="51">
        <f>SUM(D9:D30)</f>
        <v>1</v>
      </c>
      <c r="E8" s="57">
        <v>379340</v>
      </c>
      <c r="F8" s="21">
        <f t="shared" ref="F8:F30" si="0">E8/$E$8</f>
        <v>1</v>
      </c>
      <c r="G8" s="68">
        <f>E8-'22년 4월'!E8</f>
        <v>1144</v>
      </c>
      <c r="H8" s="156">
        <v>189302</v>
      </c>
      <c r="I8" s="21">
        <f t="shared" ref="I8:M8" si="1">SUM(I9:I30)</f>
        <v>0.49902989402646702</v>
      </c>
      <c r="J8" s="156">
        <v>190038</v>
      </c>
      <c r="K8" s="21">
        <f t="shared" si="1"/>
        <v>0.49902989402646702</v>
      </c>
      <c r="L8" s="58">
        <f>SUM(L9:L30)</f>
        <v>4929</v>
      </c>
      <c r="M8" s="23">
        <f t="shared" si="1"/>
        <v>0.99999999999999989</v>
      </c>
      <c r="N8" s="53">
        <f>'22년 5월'!L8-'22년 4월'!L8</f>
        <v>50</v>
      </c>
      <c r="O8" s="59">
        <f>SUM(O9:O30)</f>
        <v>2928</v>
      </c>
      <c r="P8" s="59">
        <f>SUM(P9:P30)</f>
        <v>2001</v>
      </c>
      <c r="Q8" s="139">
        <v>157846</v>
      </c>
      <c r="R8" s="53">
        <f>Q8-'22년 4월'!Q8</f>
        <v>576</v>
      </c>
      <c r="S8" s="5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44402</v>
      </c>
      <c r="D9" s="52">
        <f t="shared" ref="D9:D30" si="3">C9/$C$8</f>
        <v>0.11554926366685837</v>
      </c>
      <c r="E9" s="153" t="s">
        <v>101</v>
      </c>
      <c r="F9" s="29">
        <f t="shared" si="0"/>
        <v>0.11337322718405651</v>
      </c>
      <c r="G9" s="63">
        <f>E9-'22년 4월'!E9</f>
        <v>-106</v>
      </c>
      <c r="H9" s="157" t="s">
        <v>123</v>
      </c>
      <c r="I9" s="29">
        <f t="shared" ref="I9:I30" si="4">H9/$E$8</f>
        <v>5.9121105077239416E-2</v>
      </c>
      <c r="J9" s="157" t="s">
        <v>123</v>
      </c>
      <c r="K9" s="21">
        <f t="shared" ref="K9:K30" si="5">J9/$E$8</f>
        <v>5.9121105077239416E-2</v>
      </c>
      <c r="L9" s="126">
        <f>O9+P9</f>
        <v>1395</v>
      </c>
      <c r="M9" s="29">
        <f>L9/$L$8</f>
        <v>0.28301886792452829</v>
      </c>
      <c r="N9" s="53">
        <f>'22년 5월'!L9-'22년 4월'!L9</f>
        <v>-25</v>
      </c>
      <c r="O9" s="152">
        <v>698</v>
      </c>
      <c r="P9" s="152">
        <v>697</v>
      </c>
      <c r="Q9" s="73">
        <v>21105</v>
      </c>
      <c r="R9" s="31">
        <f>Q9-'22년 4월'!Q9</f>
        <v>-30</v>
      </c>
      <c r="S9" s="64">
        <v>2.04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2815</v>
      </c>
      <c r="D10" s="52">
        <f t="shared" si="3"/>
        <v>7.3255974330482029E-3</v>
      </c>
      <c r="E10" s="153" t="s">
        <v>102</v>
      </c>
      <c r="F10" s="29">
        <f t="shared" si="0"/>
        <v>7.2046185480044286E-3</v>
      </c>
      <c r="G10" s="63">
        <f>E10-'22년 4월'!E10</f>
        <v>-17</v>
      </c>
      <c r="H10" s="157" t="s">
        <v>124</v>
      </c>
      <c r="I10" s="29">
        <f t="shared" si="4"/>
        <v>4.0807718669267678E-3</v>
      </c>
      <c r="J10" s="157" t="s">
        <v>124</v>
      </c>
      <c r="K10" s="21">
        <f t="shared" si="5"/>
        <v>4.0807718669267678E-3</v>
      </c>
      <c r="L10" s="126">
        <f t="shared" ref="L10:L30" si="6">O10+P10</f>
        <v>82</v>
      </c>
      <c r="M10" s="29">
        <f t="shared" ref="M10:M30" si="7">L10/$L$8</f>
        <v>1.6636234530330696E-2</v>
      </c>
      <c r="N10" s="53">
        <f>'22년 5월'!L10-'22년 4월'!L10</f>
        <v>3</v>
      </c>
      <c r="O10" s="152">
        <v>54</v>
      </c>
      <c r="P10" s="152">
        <v>28</v>
      </c>
      <c r="Q10" s="73">
        <v>1659</v>
      </c>
      <c r="R10" s="31">
        <f>Q10-'22년 4월'!Q10</f>
        <v>-11</v>
      </c>
      <c r="S10" s="64">
        <v>1.65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3312</v>
      </c>
      <c r="D11" s="52">
        <f t="shared" si="3"/>
        <v>8.6189622373909949E-3</v>
      </c>
      <c r="E11" s="153" t="s">
        <v>103</v>
      </c>
      <c r="F11" s="29">
        <f t="shared" si="0"/>
        <v>8.1509991037064383E-3</v>
      </c>
      <c r="G11" s="63">
        <f>E11-'22년 4월'!E11</f>
        <v>-11</v>
      </c>
      <c r="H11" s="157" t="s">
        <v>125</v>
      </c>
      <c r="I11" s="29">
        <f t="shared" si="4"/>
        <v>4.3074814150893658E-3</v>
      </c>
      <c r="J11" s="157" t="s">
        <v>125</v>
      </c>
      <c r="K11" s="21">
        <f t="shared" si="5"/>
        <v>4.3074814150893658E-3</v>
      </c>
      <c r="L11" s="126">
        <f t="shared" si="6"/>
        <v>220</v>
      </c>
      <c r="M11" s="29">
        <f t="shared" si="7"/>
        <v>4.463379995942382E-2</v>
      </c>
      <c r="N11" s="53">
        <f>'22년 5월'!L11-'22년 4월'!L11</f>
        <v>-11</v>
      </c>
      <c r="O11" s="152">
        <v>195</v>
      </c>
      <c r="P11" s="152">
        <v>25</v>
      </c>
      <c r="Q11" s="73">
        <v>1745</v>
      </c>
      <c r="R11" s="31">
        <f>Q11-'22년 4월'!Q11</f>
        <v>-8</v>
      </c>
      <c r="S11" s="64">
        <v>1.77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6271</v>
      </c>
      <c r="D12" s="52">
        <f t="shared" si="3"/>
        <v>1.6319297159021414E-2</v>
      </c>
      <c r="E12" s="153" t="s">
        <v>104</v>
      </c>
      <c r="F12" s="29">
        <f t="shared" si="0"/>
        <v>1.593293615226446E-2</v>
      </c>
      <c r="G12" s="63">
        <f>E12-'22년 4월'!E12</f>
        <v>-44</v>
      </c>
      <c r="H12" s="157" t="s">
        <v>126</v>
      </c>
      <c r="I12" s="29">
        <f t="shared" si="4"/>
        <v>8.8205831180471345E-3</v>
      </c>
      <c r="J12" s="157" t="s">
        <v>126</v>
      </c>
      <c r="K12" s="21">
        <f t="shared" si="5"/>
        <v>8.8205831180471345E-3</v>
      </c>
      <c r="L12" s="126">
        <f t="shared" si="6"/>
        <v>227</v>
      </c>
      <c r="M12" s="29">
        <f t="shared" si="7"/>
        <v>4.605396632176912E-2</v>
      </c>
      <c r="N12" s="53">
        <f>'22년 5월'!L12-'22년 4월'!L12</f>
        <v>2</v>
      </c>
      <c r="O12" s="152">
        <v>182</v>
      </c>
      <c r="P12" s="152">
        <v>45</v>
      </c>
      <c r="Q12" s="73">
        <v>3351</v>
      </c>
      <c r="R12" s="31">
        <f>Q12-'22년 4월'!Q12</f>
        <v>-13</v>
      </c>
      <c r="S12" s="64">
        <v>1.81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9071</v>
      </c>
      <c r="D13" s="52">
        <f t="shared" si="3"/>
        <v>2.3605859437008971E-2</v>
      </c>
      <c r="E13" s="153" t="s">
        <v>105</v>
      </c>
      <c r="F13" s="29">
        <f t="shared" si="0"/>
        <v>2.3124373912585015E-2</v>
      </c>
      <c r="G13" s="63">
        <f>E13-'22년 4월'!E13</f>
        <v>-87</v>
      </c>
      <c r="H13" s="157" t="s">
        <v>127</v>
      </c>
      <c r="I13" s="29">
        <f t="shared" si="4"/>
        <v>1.229503875151579E-2</v>
      </c>
      <c r="J13" s="157" t="s">
        <v>127</v>
      </c>
      <c r="K13" s="21">
        <f t="shared" si="5"/>
        <v>1.229503875151579E-2</v>
      </c>
      <c r="L13" s="126">
        <f t="shared" si="6"/>
        <v>299</v>
      </c>
      <c r="M13" s="29">
        <f t="shared" si="7"/>
        <v>6.0661391763035095E-2</v>
      </c>
      <c r="N13" s="53">
        <f>'22년 5월'!L13-'22년 4월'!L13</f>
        <v>2</v>
      </c>
      <c r="O13" s="152">
        <v>190</v>
      </c>
      <c r="P13" s="152">
        <v>109</v>
      </c>
      <c r="Q13" s="73">
        <v>4867</v>
      </c>
      <c r="R13" s="31">
        <f>Q13-'22년 4월'!Q13</f>
        <v>-26</v>
      </c>
      <c r="S13" s="64">
        <v>1.81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7470</v>
      </c>
      <c r="D14" s="52">
        <f t="shared" si="3"/>
        <v>1.9439507220202514E-2</v>
      </c>
      <c r="E14" s="153" t="s">
        <v>106</v>
      </c>
      <c r="F14" s="29">
        <f t="shared" si="0"/>
        <v>1.8482100490325302E-2</v>
      </c>
      <c r="G14" s="63">
        <f>E14-'22년 4월'!E14</f>
        <v>-34</v>
      </c>
      <c r="H14" s="157" t="s">
        <v>128</v>
      </c>
      <c r="I14" s="29">
        <f t="shared" si="4"/>
        <v>1.0797701270627933E-2</v>
      </c>
      <c r="J14" s="157" t="s">
        <v>128</v>
      </c>
      <c r="K14" s="21">
        <f t="shared" si="5"/>
        <v>1.0797701270627933E-2</v>
      </c>
      <c r="L14" s="126">
        <f t="shared" si="6"/>
        <v>459</v>
      </c>
      <c r="M14" s="29">
        <f t="shared" si="7"/>
        <v>9.31223371880706E-2</v>
      </c>
      <c r="N14" s="53">
        <f>'22년 5월'!L14-'22년 4월'!L14</f>
        <v>2</v>
      </c>
      <c r="O14" s="152">
        <v>340</v>
      </c>
      <c r="P14" s="152">
        <v>119</v>
      </c>
      <c r="Q14" s="73">
        <v>4320</v>
      </c>
      <c r="R14" s="31">
        <f>Q14-'22년 4월'!Q14</f>
        <v>-18</v>
      </c>
      <c r="S14" s="64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7528</v>
      </c>
      <c r="D15" s="52">
        <f t="shared" si="3"/>
        <v>1.9590443153103685E-2</v>
      </c>
      <c r="E15" s="153" t="s">
        <v>107</v>
      </c>
      <c r="F15" s="29">
        <f t="shared" si="0"/>
        <v>1.925976696367375E-2</v>
      </c>
      <c r="G15" s="63">
        <f>E15-'22년 4월'!E15</f>
        <v>11</v>
      </c>
      <c r="H15" s="157" t="s">
        <v>129</v>
      </c>
      <c r="I15" s="29">
        <f t="shared" si="4"/>
        <v>1.0536721674487267E-2</v>
      </c>
      <c r="J15" s="157" t="s">
        <v>129</v>
      </c>
      <c r="K15" s="21">
        <f t="shared" si="5"/>
        <v>1.0536721674487267E-2</v>
      </c>
      <c r="L15" s="126">
        <f t="shared" si="6"/>
        <v>222</v>
      </c>
      <c r="M15" s="29">
        <f t="shared" si="7"/>
        <v>4.503956177723676E-2</v>
      </c>
      <c r="N15" s="53">
        <f>'22년 5월'!L15-'22년 4월'!L15</f>
        <v>15</v>
      </c>
      <c r="O15" s="152">
        <v>162</v>
      </c>
      <c r="P15" s="152">
        <v>60</v>
      </c>
      <c r="Q15" s="73">
        <v>3951</v>
      </c>
      <c r="R15" s="31">
        <f>Q15-'22년 4월'!Q15</f>
        <v>-4</v>
      </c>
      <c r="S15" s="64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5939</v>
      </c>
      <c r="D16" s="52">
        <f t="shared" si="3"/>
        <v>1.5455319060345748E-2</v>
      </c>
      <c r="E16" s="153" t="s">
        <v>108</v>
      </c>
      <c r="F16" s="29">
        <f t="shared" si="0"/>
        <v>1.4583223493435968E-2</v>
      </c>
      <c r="G16" s="63">
        <f>E16-'22년 4월'!E16</f>
        <v>1</v>
      </c>
      <c r="H16" s="157" t="s">
        <v>130</v>
      </c>
      <c r="I16" s="29">
        <f t="shared" si="4"/>
        <v>7.8109347814625399E-3</v>
      </c>
      <c r="J16" s="157" t="s">
        <v>130</v>
      </c>
      <c r="K16" s="21">
        <f t="shared" si="5"/>
        <v>7.8109347814625399E-3</v>
      </c>
      <c r="L16" s="126">
        <f t="shared" si="6"/>
        <v>407</v>
      </c>
      <c r="M16" s="29">
        <f t="shared" si="7"/>
        <v>8.2572529924934066E-2</v>
      </c>
      <c r="N16" s="53">
        <f>'22년 5월'!L16-'22년 4월'!L16</f>
        <v>22</v>
      </c>
      <c r="O16" s="152">
        <v>333</v>
      </c>
      <c r="P16" s="152">
        <v>74</v>
      </c>
      <c r="Q16" s="73">
        <v>3067</v>
      </c>
      <c r="R16" s="31">
        <f>Q16-'22년 4월'!Q16</f>
        <v>-3</v>
      </c>
      <c r="S16" s="64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3491</v>
      </c>
      <c r="D17" s="52">
        <f t="shared" si="3"/>
        <v>9.0847817544480562E-3</v>
      </c>
      <c r="E17" s="153" t="s">
        <v>109</v>
      </c>
      <c r="F17" s="29">
        <f t="shared" si="0"/>
        <v>8.7994938577529401E-3</v>
      </c>
      <c r="G17" s="63">
        <f>E17-'22년 4월'!E17</f>
        <v>-11</v>
      </c>
      <c r="H17" s="157" t="s">
        <v>131</v>
      </c>
      <c r="I17" s="29">
        <f t="shared" si="4"/>
        <v>4.7239943058997209E-3</v>
      </c>
      <c r="J17" s="157" t="s">
        <v>131</v>
      </c>
      <c r="K17" s="21">
        <f t="shared" si="5"/>
        <v>4.7239943058997209E-3</v>
      </c>
      <c r="L17" s="126">
        <f t="shared" si="6"/>
        <v>153</v>
      </c>
      <c r="M17" s="29">
        <f t="shared" si="7"/>
        <v>3.1040779062690201E-2</v>
      </c>
      <c r="N17" s="53">
        <f>'22년 5월'!L17-'22년 4월'!L17</f>
        <v>1</v>
      </c>
      <c r="O17" s="152">
        <v>121</v>
      </c>
      <c r="P17" s="152">
        <v>32</v>
      </c>
      <c r="Q17" s="73">
        <v>1972</v>
      </c>
      <c r="R17" s="31">
        <f>Q17-'22년 4월'!Q17</f>
        <v>2</v>
      </c>
      <c r="S17" s="64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2422</v>
      </c>
      <c r="D18" s="52">
        <f t="shared" si="3"/>
        <v>6.302876370459236E-3</v>
      </c>
      <c r="E18" s="153" t="s">
        <v>110</v>
      </c>
      <c r="F18" s="29">
        <f t="shared" si="0"/>
        <v>5.8575420467127113E-3</v>
      </c>
      <c r="G18" s="63">
        <f>E18-'22년 4월'!E18</f>
        <v>-6</v>
      </c>
      <c r="H18" s="157" t="s">
        <v>132</v>
      </c>
      <c r="I18" s="29">
        <f t="shared" si="4"/>
        <v>3.097485105709917E-3</v>
      </c>
      <c r="J18" s="157" t="s">
        <v>132</v>
      </c>
      <c r="K18" s="21">
        <f t="shared" si="5"/>
        <v>3.097485105709917E-3</v>
      </c>
      <c r="L18" s="126">
        <f t="shared" si="6"/>
        <v>200</v>
      </c>
      <c r="M18" s="29">
        <f t="shared" si="7"/>
        <v>4.0576181781294379E-2</v>
      </c>
      <c r="N18" s="53">
        <f>'22년 5월'!L18-'22년 4월'!L18</f>
        <v>5</v>
      </c>
      <c r="O18" s="152">
        <v>166</v>
      </c>
      <c r="P18" s="152">
        <v>34</v>
      </c>
      <c r="Q18" s="73">
        <v>1151</v>
      </c>
      <c r="R18" s="31">
        <f>Q18-'22년 4월'!Q18</f>
        <v>1</v>
      </c>
      <c r="S18" s="64">
        <v>1.94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18450</v>
      </c>
      <c r="D19" s="52">
        <f t="shared" si="3"/>
        <v>4.8013240724596569E-2</v>
      </c>
      <c r="E19" s="153" t="s">
        <v>111</v>
      </c>
      <c r="F19" s="29">
        <f t="shared" si="0"/>
        <v>4.8471028628670851E-2</v>
      </c>
      <c r="G19" s="63">
        <f>E19-'22년 4월'!E19</f>
        <v>-85</v>
      </c>
      <c r="H19" s="157" t="s">
        <v>133</v>
      </c>
      <c r="I19" s="29">
        <f t="shared" si="4"/>
        <v>2.3857225707808297E-2</v>
      </c>
      <c r="J19" s="157" t="s">
        <v>133</v>
      </c>
      <c r="K19" s="21">
        <f t="shared" si="5"/>
        <v>2.3857225707808297E-2</v>
      </c>
      <c r="L19" s="126">
        <f t="shared" si="6"/>
        <v>63</v>
      </c>
      <c r="M19" s="29">
        <f t="shared" si="7"/>
        <v>1.278149726110773E-2</v>
      </c>
      <c r="N19" s="53">
        <f>'22년 5월'!L19-'22년 4월'!L19</f>
        <v>-1</v>
      </c>
      <c r="O19" s="152">
        <v>27</v>
      </c>
      <c r="P19" s="152">
        <v>36</v>
      </c>
      <c r="Q19" s="73">
        <v>6375</v>
      </c>
      <c r="R19" s="31">
        <f>Q19-'22년 4월'!Q19</f>
        <v>-19</v>
      </c>
      <c r="S19" s="64">
        <v>2.89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39466</v>
      </c>
      <c r="D20" s="52">
        <f t="shared" si="3"/>
        <v>0.1027040953082346</v>
      </c>
      <c r="E20" s="153" t="s">
        <v>112</v>
      </c>
      <c r="F20" s="29">
        <f t="shared" si="0"/>
        <v>0.10344018558549059</v>
      </c>
      <c r="G20" s="63">
        <f>E20-'22년 4월'!E20</f>
        <v>64</v>
      </c>
      <c r="H20" s="157" t="s">
        <v>134</v>
      </c>
      <c r="I20" s="29">
        <f t="shared" si="4"/>
        <v>5.0350608952390997E-2</v>
      </c>
      <c r="J20" s="157" t="s">
        <v>134</v>
      </c>
      <c r="K20" s="21">
        <f t="shared" si="5"/>
        <v>5.0350608952390997E-2</v>
      </c>
      <c r="L20" s="126">
        <f t="shared" si="6"/>
        <v>227</v>
      </c>
      <c r="M20" s="29">
        <f>L20/$L$8</f>
        <v>4.605396632176912E-2</v>
      </c>
      <c r="N20" s="53">
        <f>'22년 5월'!L20-'22년 4월'!L20</f>
        <v>8</v>
      </c>
      <c r="O20" s="152">
        <v>93</v>
      </c>
      <c r="P20" s="152">
        <v>134</v>
      </c>
      <c r="Q20" s="73">
        <v>15645</v>
      </c>
      <c r="R20" s="31">
        <f>Q20-'22년 4월'!Q20</f>
        <v>14</v>
      </c>
      <c r="S20" s="64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34420</v>
      </c>
      <c r="D21" s="52">
        <f t="shared" si="3"/>
        <v>8.9572669145832742E-2</v>
      </c>
      <c r="E21" s="154" t="s">
        <v>113</v>
      </c>
      <c r="F21" s="29">
        <f t="shared" si="0"/>
        <v>9.0248853271471502E-2</v>
      </c>
      <c r="G21" s="63">
        <f>E21-'22년 4월'!E21</f>
        <v>525</v>
      </c>
      <c r="H21" s="158" t="s">
        <v>135</v>
      </c>
      <c r="I21" s="29">
        <f t="shared" si="4"/>
        <v>4.3491327041704012E-2</v>
      </c>
      <c r="J21" s="158" t="s">
        <v>135</v>
      </c>
      <c r="K21" s="21">
        <f t="shared" si="5"/>
        <v>4.3491327041704012E-2</v>
      </c>
      <c r="L21" s="126">
        <f t="shared" si="6"/>
        <v>185</v>
      </c>
      <c r="M21" s="94">
        <f t="shared" si="7"/>
        <v>3.7532968147697299E-2</v>
      </c>
      <c r="N21" s="53">
        <f>'22년 5월'!L21-'22년 4월'!L21</f>
        <v>3</v>
      </c>
      <c r="O21" s="152">
        <v>74</v>
      </c>
      <c r="P21" s="152">
        <v>111</v>
      </c>
      <c r="Q21" s="100">
        <v>14707</v>
      </c>
      <c r="R21" s="31">
        <f>Q21-'22년 4월'!Q21</f>
        <v>191</v>
      </c>
      <c r="S21" s="102">
        <v>2.3199999999999998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8665</v>
      </c>
      <c r="D22" s="52">
        <f t="shared" si="3"/>
        <v>2.2549307906700775E-2</v>
      </c>
      <c r="E22" s="153" t="s">
        <v>114</v>
      </c>
      <c r="F22" s="29">
        <f t="shared" si="0"/>
        <v>2.279749037802499E-2</v>
      </c>
      <c r="G22" s="63">
        <f>E22-'22년 4월'!E22</f>
        <v>-4</v>
      </c>
      <c r="H22" s="157" t="s">
        <v>136</v>
      </c>
      <c r="I22" s="29">
        <f t="shared" si="4"/>
        <v>1.1132493277798281E-2</v>
      </c>
      <c r="J22" s="157" t="s">
        <v>136</v>
      </c>
      <c r="K22" s="21">
        <f t="shared" si="5"/>
        <v>1.1132493277798281E-2</v>
      </c>
      <c r="L22" s="126">
        <f t="shared" si="6"/>
        <v>17</v>
      </c>
      <c r="M22" s="29">
        <f t="shared" si="7"/>
        <v>3.4489754514100222E-3</v>
      </c>
      <c r="N22" s="53">
        <f>'22년 5월'!L22-'22년 4월'!L22</f>
        <v>1</v>
      </c>
      <c r="O22" s="152">
        <v>2</v>
      </c>
      <c r="P22" s="152">
        <v>15</v>
      </c>
      <c r="Q22" s="73">
        <v>3106</v>
      </c>
      <c r="R22" s="31">
        <f>Q22-'22년 4월'!Q22</f>
        <v>-4</v>
      </c>
      <c r="S22" s="54">
        <v>2.78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23332</v>
      </c>
      <c r="D23" s="52">
        <f t="shared" si="3"/>
        <v>6.0717882525002015E-2</v>
      </c>
      <c r="E23" s="155" t="s">
        <v>115</v>
      </c>
      <c r="F23" s="29">
        <f t="shared" si="0"/>
        <v>6.1343385880740231E-2</v>
      </c>
      <c r="G23" s="63">
        <f>E23-'22년 4월'!E23</f>
        <v>2</v>
      </c>
      <c r="H23" s="159" t="s">
        <v>137</v>
      </c>
      <c r="I23" s="29">
        <f t="shared" si="4"/>
        <v>3.0336900933199767E-2</v>
      </c>
      <c r="J23" s="159" t="s">
        <v>137</v>
      </c>
      <c r="K23" s="21">
        <f t="shared" si="5"/>
        <v>3.0336900933199767E-2</v>
      </c>
      <c r="L23" s="126">
        <f t="shared" si="6"/>
        <v>62</v>
      </c>
      <c r="M23" s="21">
        <f t="shared" si="7"/>
        <v>1.2578616352201259E-2</v>
      </c>
      <c r="N23" s="53">
        <f>'22년 5월'!L23-'22년 4월'!L23</f>
        <v>-2</v>
      </c>
      <c r="O23" s="152">
        <v>26</v>
      </c>
      <c r="P23" s="152">
        <v>36</v>
      </c>
      <c r="Q23" s="109">
        <v>7816</v>
      </c>
      <c r="R23" s="31">
        <f>Q23-'22년 4월'!Q23</f>
        <v>9</v>
      </c>
      <c r="S23" s="64">
        <v>2.98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28966</v>
      </c>
      <c r="D24" s="52">
        <f t="shared" si="3"/>
        <v>7.5379486765781267E-2</v>
      </c>
      <c r="E24" s="153" t="s">
        <v>116</v>
      </c>
      <c r="F24" s="29">
        <f t="shared" si="0"/>
        <v>7.6042600305794281E-2</v>
      </c>
      <c r="G24" s="63">
        <f>E24-'22년 4월'!E24</f>
        <v>-40</v>
      </c>
      <c r="H24" s="157" t="s">
        <v>138</v>
      </c>
      <c r="I24" s="29">
        <f t="shared" si="4"/>
        <v>3.6958928665577054E-2</v>
      </c>
      <c r="J24" s="157" t="s">
        <v>138</v>
      </c>
      <c r="K24" s="21">
        <f t="shared" si="5"/>
        <v>3.6958928665577054E-2</v>
      </c>
      <c r="L24" s="126">
        <f t="shared" si="6"/>
        <v>120</v>
      </c>
      <c r="M24" s="29">
        <f t="shared" si="7"/>
        <v>2.4345709068776627E-2</v>
      </c>
      <c r="N24" s="53">
        <f>'22년 5월'!L24-'22년 4월'!L24</f>
        <v>2</v>
      </c>
      <c r="O24" s="152">
        <v>29</v>
      </c>
      <c r="P24" s="152">
        <v>91</v>
      </c>
      <c r="Q24" s="73">
        <v>10797</v>
      </c>
      <c r="R24" s="31">
        <f>Q24-'22년 4월'!Q24</f>
        <v>-8</v>
      </c>
      <c r="S24" s="64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34562</v>
      </c>
      <c r="D25" s="52">
        <f t="shared" si="3"/>
        <v>8.994220194707353E-2</v>
      </c>
      <c r="E25" s="153" t="s">
        <v>117</v>
      </c>
      <c r="F25" s="29">
        <f t="shared" si="0"/>
        <v>9.0844624874782523E-2</v>
      </c>
      <c r="G25" s="63">
        <f>E25-'22년 4월'!E25</f>
        <v>240</v>
      </c>
      <c r="H25" s="157" t="s">
        <v>139</v>
      </c>
      <c r="I25" s="29">
        <f t="shared" si="4"/>
        <v>4.4477249960457634E-2</v>
      </c>
      <c r="J25" s="157" t="s">
        <v>139</v>
      </c>
      <c r="K25" s="21">
        <f t="shared" si="5"/>
        <v>4.4477249960457634E-2</v>
      </c>
      <c r="L25" s="126">
        <f t="shared" si="6"/>
        <v>101</v>
      </c>
      <c r="M25" s="21">
        <f t="shared" si="7"/>
        <v>2.0490971799553663E-2</v>
      </c>
      <c r="N25" s="53">
        <f>'22년 5월'!L25-'22년 4월'!L25</f>
        <v>0</v>
      </c>
      <c r="O25" s="152">
        <v>31</v>
      </c>
      <c r="P25" s="152">
        <v>70</v>
      </c>
      <c r="Q25" s="73">
        <v>12086</v>
      </c>
      <c r="R25" s="31">
        <f>Q25-'22년 4월'!Q25</f>
        <v>126</v>
      </c>
      <c r="S25" s="64">
        <v>2.86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21576</v>
      </c>
      <c r="D26" s="52">
        <f t="shared" si="3"/>
        <v>5.6148167039235537E-2</v>
      </c>
      <c r="E26" s="153" t="s">
        <v>118</v>
      </c>
      <c r="F26" s="29">
        <f t="shared" si="0"/>
        <v>5.6637844677597936E-2</v>
      </c>
      <c r="G26" s="63">
        <f>E26-'22년 4월'!E26</f>
        <v>192</v>
      </c>
      <c r="H26" s="157" t="s">
        <v>140</v>
      </c>
      <c r="I26" s="29">
        <f t="shared" si="4"/>
        <v>2.7553118574366004E-2</v>
      </c>
      <c r="J26" s="157" t="s">
        <v>140</v>
      </c>
      <c r="K26" s="21">
        <f t="shared" si="5"/>
        <v>2.7553118574366004E-2</v>
      </c>
      <c r="L26" s="126">
        <f t="shared" si="6"/>
        <v>91</v>
      </c>
      <c r="M26" s="29">
        <f t="shared" si="7"/>
        <v>1.8462162710488943E-2</v>
      </c>
      <c r="N26" s="53">
        <f>'22년 5월'!L26-'22년 4월'!L26</f>
        <v>3</v>
      </c>
      <c r="O26" s="152">
        <v>33</v>
      </c>
      <c r="P26" s="152">
        <v>58</v>
      </c>
      <c r="Q26" s="73">
        <v>8193</v>
      </c>
      <c r="R26" s="31">
        <f>Q26-'22년 4월'!Q26</f>
        <v>153</v>
      </c>
      <c r="S26" s="64">
        <v>2.65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23569</v>
      </c>
      <c r="D27" s="52">
        <f t="shared" si="3"/>
        <v>6.1334637974960249E-2</v>
      </c>
      <c r="E27" s="153" t="s">
        <v>119</v>
      </c>
      <c r="F27" s="29">
        <f t="shared" si="0"/>
        <v>6.1638635524858966E-2</v>
      </c>
      <c r="G27" s="63">
        <f>E27-'22년 4월'!E27</f>
        <v>596</v>
      </c>
      <c r="H27" s="157" t="s">
        <v>141</v>
      </c>
      <c r="I27" s="29">
        <f t="shared" si="4"/>
        <v>3.0352717878420414E-2</v>
      </c>
      <c r="J27" s="157" t="s">
        <v>141</v>
      </c>
      <c r="K27" s="21">
        <f t="shared" si="5"/>
        <v>3.0352717878420414E-2</v>
      </c>
      <c r="L27" s="126">
        <f t="shared" si="6"/>
        <v>187</v>
      </c>
      <c r="M27" s="21">
        <f t="shared" si="7"/>
        <v>3.7938729965510246E-2</v>
      </c>
      <c r="N27" s="53">
        <f>'22년 5월'!L27-'22년 4월'!L27</f>
        <v>5</v>
      </c>
      <c r="O27" s="152">
        <v>93</v>
      </c>
      <c r="P27" s="152">
        <v>94</v>
      </c>
      <c r="Q27" s="73">
        <v>9959</v>
      </c>
      <c r="R27" s="31">
        <f>Q27-'22년 4월'!Q27</f>
        <v>219</v>
      </c>
      <c r="S27" s="64">
        <v>2.34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18982</v>
      </c>
      <c r="D28" s="52">
        <f t="shared" si="3"/>
        <v>4.9397687557414208E-2</v>
      </c>
      <c r="E28" s="153" t="s">
        <v>120</v>
      </c>
      <c r="F28" s="29">
        <f t="shared" si="0"/>
        <v>4.9741656561396112E-2</v>
      </c>
      <c r="G28" s="63">
        <f>E28-'22년 4월'!E28</f>
        <v>1</v>
      </c>
      <c r="H28" s="157" t="s">
        <v>142</v>
      </c>
      <c r="I28" s="29">
        <f t="shared" si="4"/>
        <v>2.4410818790530923E-2</v>
      </c>
      <c r="J28" s="157" t="s">
        <v>142</v>
      </c>
      <c r="K28" s="21">
        <f t="shared" si="5"/>
        <v>2.4410818790530923E-2</v>
      </c>
      <c r="L28" s="126">
        <f t="shared" si="6"/>
        <v>113</v>
      </c>
      <c r="M28" s="29">
        <f t="shared" si="7"/>
        <v>2.2925542706431323E-2</v>
      </c>
      <c r="N28" s="53">
        <f>'22년 5월'!L28-'22년 4월'!L28</f>
        <v>13</v>
      </c>
      <c r="O28" s="152">
        <v>52</v>
      </c>
      <c r="P28" s="152">
        <v>61</v>
      </c>
      <c r="Q28" s="73">
        <v>6889</v>
      </c>
      <c r="R28" s="31">
        <f>Q28-'22년 4월'!Q28</f>
        <v>5</v>
      </c>
      <c r="S28" s="64">
        <v>2.74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11313</v>
      </c>
      <c r="D29" s="52">
        <f t="shared" si="3"/>
        <v>2.9440313946740435E-2</v>
      </c>
      <c r="E29" s="153" t="s">
        <v>121</v>
      </c>
      <c r="F29" s="29">
        <f t="shared" si="0"/>
        <v>2.9749037802499077E-2</v>
      </c>
      <c r="G29" s="63">
        <f>E29-'22년 4월'!E29</f>
        <v>-9</v>
      </c>
      <c r="H29" s="157" t="s">
        <v>143</v>
      </c>
      <c r="I29" s="29">
        <f t="shared" si="4"/>
        <v>1.4804660726525018E-2</v>
      </c>
      <c r="J29" s="157" t="s">
        <v>143</v>
      </c>
      <c r="K29" s="21">
        <f t="shared" si="5"/>
        <v>1.4804660726525018E-2</v>
      </c>
      <c r="L29" s="126">
        <f t="shared" si="6"/>
        <v>28</v>
      </c>
      <c r="M29" s="29">
        <f t="shared" si="7"/>
        <v>5.6806654493812133E-3</v>
      </c>
      <c r="N29" s="53">
        <f>'22년 5월'!L29-'22년 4월'!L29</f>
        <v>-1</v>
      </c>
      <c r="O29" s="152">
        <v>6</v>
      </c>
      <c r="P29" s="152">
        <v>22</v>
      </c>
      <c r="Q29" s="73">
        <v>4371</v>
      </c>
      <c r="R29" s="31">
        <f>Q29-'22년 4월'!Q29</f>
        <v>-8</v>
      </c>
      <c r="S29" s="64">
        <v>2.58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28247</v>
      </c>
      <c r="D30" s="52">
        <f t="shared" si="3"/>
        <v>7.3508401666540893E-2</v>
      </c>
      <c r="E30" s="153" t="s">
        <v>122</v>
      </c>
      <c r="F30" s="29">
        <f t="shared" si="0"/>
        <v>7.4276374756155422E-2</v>
      </c>
      <c r="G30" s="63">
        <f>E30-'22년 4월'!E30</f>
        <v>-34</v>
      </c>
      <c r="H30" s="157" t="s">
        <v>144</v>
      </c>
      <c r="I30" s="29">
        <f t="shared" si="4"/>
        <v>3.5712026150682766E-2</v>
      </c>
      <c r="J30" s="157" t="s">
        <v>144</v>
      </c>
      <c r="K30" s="21">
        <f t="shared" si="5"/>
        <v>3.5712026150682766E-2</v>
      </c>
      <c r="L30" s="126">
        <f t="shared" si="6"/>
        <v>71</v>
      </c>
      <c r="M30" s="29">
        <f t="shared" si="7"/>
        <v>1.4404544532359505E-2</v>
      </c>
      <c r="N30" s="53">
        <f>'22년 5월'!L30-'22년 4월'!L30</f>
        <v>3</v>
      </c>
      <c r="O30" s="152">
        <v>21</v>
      </c>
      <c r="P30" s="152">
        <v>50</v>
      </c>
      <c r="Q30" s="73">
        <v>10714</v>
      </c>
      <c r="R30" s="31">
        <f>Q30-'22년 4월'!Q30</f>
        <v>8</v>
      </c>
      <c r="S30" s="64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W32"/>
  <sheetViews>
    <sheetView workbookViewId="0">
      <selection activeCell="I15" sqref="I15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97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42"/>
      <c r="U3" s="7"/>
      <c r="V3" s="7"/>
    </row>
    <row r="4" spans="1:23" ht="17.25">
      <c r="A4" s="1"/>
      <c r="B4" s="11" t="s">
        <v>96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47" t="s">
        <v>21</v>
      </c>
      <c r="F7" s="17" t="s">
        <v>22</v>
      </c>
      <c r="G7" s="18" t="s">
        <v>20</v>
      </c>
      <c r="H7" s="148" t="s">
        <v>23</v>
      </c>
      <c r="I7" s="18" t="s">
        <v>24</v>
      </c>
      <c r="J7" s="148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383075</v>
      </c>
      <c r="D8" s="51">
        <f>SUM(D9:D30)</f>
        <v>0.99999999999999989</v>
      </c>
      <c r="E8" s="20">
        <v>378196</v>
      </c>
      <c r="F8" s="21">
        <f t="shared" ref="F8:F30" si="0">E8/$E$8</f>
        <v>1</v>
      </c>
      <c r="G8" s="68">
        <f>E8-'22년 3월'!E8</f>
        <v>900</v>
      </c>
      <c r="H8" s="22">
        <v>188778</v>
      </c>
      <c r="I8" s="21">
        <f t="shared" ref="I8:M8" si="1">SUM(I9:I30)</f>
        <v>0.49915387788342552</v>
      </c>
      <c r="J8" s="22">
        <v>189418</v>
      </c>
      <c r="K8" s="21">
        <f t="shared" si="1"/>
        <v>0.50084612211657453</v>
      </c>
      <c r="L8" s="58">
        <f>SUM(L9:L30)</f>
        <v>4879</v>
      </c>
      <c r="M8" s="23">
        <f t="shared" si="1"/>
        <v>1.0000000000000002</v>
      </c>
      <c r="N8" s="53">
        <f>'22년 4월'!L8-'22년 3월'!L8</f>
        <v>-15</v>
      </c>
      <c r="O8" s="59">
        <f>SUM(O9:O30)</f>
        <v>2902</v>
      </c>
      <c r="P8" s="59">
        <f>SUM(P9:P30)</f>
        <v>1977</v>
      </c>
      <c r="Q8" s="139">
        <v>157270</v>
      </c>
      <c r="R8" s="53">
        <f>Q8-'22년 3월'!Q8</f>
        <v>574</v>
      </c>
      <c r="S8" s="5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44533</v>
      </c>
      <c r="D9" s="52">
        <f t="shared" ref="D9:D30" si="3">C9/$C$8</f>
        <v>0.11625138680415062</v>
      </c>
      <c r="E9" s="20">
        <v>43113</v>
      </c>
      <c r="F9" s="29">
        <f t="shared" si="0"/>
        <v>0.11399644628711039</v>
      </c>
      <c r="G9" s="63">
        <f>E9-'22년 3월'!E9</f>
        <v>-78</v>
      </c>
      <c r="H9" s="30">
        <v>22501</v>
      </c>
      <c r="I9" s="29">
        <f t="shared" ref="I9:I30" si="4">H9/$E$8</f>
        <v>5.9495605453257043E-2</v>
      </c>
      <c r="J9" s="30">
        <v>20612</v>
      </c>
      <c r="K9" s="21">
        <f t="shared" ref="K9:K30" si="5">J9/$E$8</f>
        <v>5.4500840833853349E-2</v>
      </c>
      <c r="L9" s="126">
        <f t="shared" ref="L9:L30" si="6">O9+P9</f>
        <v>1420</v>
      </c>
      <c r="M9" s="29">
        <f>L9/$L$8</f>
        <v>0.29104324656691943</v>
      </c>
      <c r="N9" s="53">
        <f>'22년 4월'!L9-'22년 3월'!L9</f>
        <v>-6</v>
      </c>
      <c r="O9" s="152">
        <v>712</v>
      </c>
      <c r="P9" s="152">
        <v>708</v>
      </c>
      <c r="Q9" s="73">
        <v>21135</v>
      </c>
      <c r="R9" s="31">
        <f>Q9-'22년 3월'!Q9</f>
        <v>-9</v>
      </c>
      <c r="S9" s="64">
        <v>2.04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2829</v>
      </c>
      <c r="D10" s="52">
        <f t="shared" si="3"/>
        <v>7.3849768322130135E-3</v>
      </c>
      <c r="E10" s="20">
        <v>2750</v>
      </c>
      <c r="F10" s="29">
        <f t="shared" si="0"/>
        <v>7.2713619393118909E-3</v>
      </c>
      <c r="G10" s="63">
        <f>E10-'22년 3월'!E10</f>
        <v>-30</v>
      </c>
      <c r="H10" s="30">
        <v>1557</v>
      </c>
      <c r="I10" s="29">
        <f t="shared" si="4"/>
        <v>4.1169129234576779E-3</v>
      </c>
      <c r="J10" s="30">
        <v>1193</v>
      </c>
      <c r="K10" s="21">
        <f t="shared" si="5"/>
        <v>3.154449015854213E-3</v>
      </c>
      <c r="L10" s="126">
        <f t="shared" si="6"/>
        <v>79</v>
      </c>
      <c r="M10" s="29">
        <f t="shared" ref="M10:M30" si="7">L10/$L$8</f>
        <v>1.6191842590694814E-2</v>
      </c>
      <c r="N10" s="53">
        <f>'22년 4월'!L10-'22년 3월'!L10</f>
        <v>0</v>
      </c>
      <c r="O10" s="152">
        <v>52</v>
      </c>
      <c r="P10" s="152">
        <v>27</v>
      </c>
      <c r="Q10" s="73">
        <v>1670</v>
      </c>
      <c r="R10" s="31">
        <f>Q10-'22년 3월'!Q10</f>
        <v>-9</v>
      </c>
      <c r="S10" s="64">
        <v>1.65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3334</v>
      </c>
      <c r="D11" s="52">
        <f t="shared" si="3"/>
        <v>8.7032565424525216E-3</v>
      </c>
      <c r="E11" s="20">
        <v>3103</v>
      </c>
      <c r="F11" s="29">
        <f t="shared" si="0"/>
        <v>8.2047403991581079E-3</v>
      </c>
      <c r="G11" s="63">
        <f>E11-'22년 3월'!E11</f>
        <v>17</v>
      </c>
      <c r="H11" s="30">
        <v>1637</v>
      </c>
      <c r="I11" s="29">
        <f t="shared" si="4"/>
        <v>4.3284434526012971E-3</v>
      </c>
      <c r="J11" s="30">
        <v>1466</v>
      </c>
      <c r="K11" s="21">
        <f t="shared" si="5"/>
        <v>3.8762969465568117E-3</v>
      </c>
      <c r="L11" s="126">
        <f t="shared" si="6"/>
        <v>231</v>
      </c>
      <c r="M11" s="29">
        <f t="shared" si="7"/>
        <v>4.7345767575322814E-2</v>
      </c>
      <c r="N11" s="53">
        <f>'22년 4월'!L11-'22년 3월'!L11</f>
        <v>-30</v>
      </c>
      <c r="O11" s="152">
        <v>208</v>
      </c>
      <c r="P11" s="152">
        <v>23</v>
      </c>
      <c r="Q11" s="73">
        <v>1753</v>
      </c>
      <c r="R11" s="31">
        <f>Q11-'22년 3월'!Q11</f>
        <v>9</v>
      </c>
      <c r="S11" s="64">
        <v>1.77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6313</v>
      </c>
      <c r="D12" s="52">
        <f t="shared" si="3"/>
        <v>1.6479801605429747E-2</v>
      </c>
      <c r="E12" s="20">
        <v>6088</v>
      </c>
      <c r="F12" s="29">
        <f t="shared" si="0"/>
        <v>1.6097473267829378E-2</v>
      </c>
      <c r="G12" s="63">
        <f>E12-'22년 3월'!E12</f>
        <v>-2</v>
      </c>
      <c r="H12" s="30">
        <v>3379</v>
      </c>
      <c r="I12" s="29">
        <f t="shared" si="4"/>
        <v>8.9345207247035936E-3</v>
      </c>
      <c r="J12" s="30">
        <v>2709</v>
      </c>
      <c r="K12" s="21">
        <f t="shared" si="5"/>
        <v>7.1629525431257867E-3</v>
      </c>
      <c r="L12" s="126">
        <f t="shared" si="6"/>
        <v>225</v>
      </c>
      <c r="M12" s="29">
        <f t="shared" si="7"/>
        <v>4.6116007378561183E-2</v>
      </c>
      <c r="N12" s="53">
        <f>'22년 4월'!L12-'22년 3월'!L12</f>
        <v>-5</v>
      </c>
      <c r="O12" s="152">
        <v>181</v>
      </c>
      <c r="P12" s="152">
        <v>44</v>
      </c>
      <c r="Q12" s="73">
        <v>3364</v>
      </c>
      <c r="R12" s="31">
        <f>Q12-'22년 3월'!Q12</f>
        <v>-5</v>
      </c>
      <c r="S12" s="64">
        <v>1.81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9156</v>
      </c>
      <c r="D13" s="52">
        <f t="shared" si="3"/>
        <v>2.3901324805847418E-2</v>
      </c>
      <c r="E13" s="20">
        <v>8859</v>
      </c>
      <c r="F13" s="29">
        <f t="shared" si="0"/>
        <v>2.3424361971041471E-2</v>
      </c>
      <c r="G13" s="63">
        <f>E13-'22년 3월'!E13</f>
        <v>-58</v>
      </c>
      <c r="H13" s="30">
        <v>4712</v>
      </c>
      <c r="I13" s="29">
        <f t="shared" si="4"/>
        <v>1.2459148166559139E-2</v>
      </c>
      <c r="J13" s="30">
        <v>4147</v>
      </c>
      <c r="K13" s="21">
        <f t="shared" si="5"/>
        <v>1.0965213804482331E-2</v>
      </c>
      <c r="L13" s="126">
        <f t="shared" si="6"/>
        <v>297</v>
      </c>
      <c r="M13" s="29">
        <f t="shared" si="7"/>
        <v>6.0873129739700757E-2</v>
      </c>
      <c r="N13" s="53">
        <f>'22년 4월'!L13-'22년 3월'!L13</f>
        <v>-4</v>
      </c>
      <c r="O13" s="152">
        <v>188</v>
      </c>
      <c r="P13" s="152">
        <v>109</v>
      </c>
      <c r="Q13" s="73">
        <v>4893</v>
      </c>
      <c r="R13" s="31">
        <f>Q13-'22년 3월'!Q13</f>
        <v>-29</v>
      </c>
      <c r="S13" s="64">
        <v>1.81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7502</v>
      </c>
      <c r="D14" s="52">
        <f t="shared" si="3"/>
        <v>1.9583632447954056E-2</v>
      </c>
      <c r="E14" s="20">
        <v>7045</v>
      </c>
      <c r="F14" s="29">
        <f t="shared" si="0"/>
        <v>1.8627907222709919E-2</v>
      </c>
      <c r="G14" s="63">
        <f>E14-'22년 3월'!E14</f>
        <v>-12</v>
      </c>
      <c r="H14" s="30">
        <v>4095</v>
      </c>
      <c r="I14" s="29">
        <f t="shared" si="4"/>
        <v>1.082771896053898E-2</v>
      </c>
      <c r="J14" s="30">
        <v>2950</v>
      </c>
      <c r="K14" s="21">
        <f t="shared" si="5"/>
        <v>7.8001882621709382E-3</v>
      </c>
      <c r="L14" s="126">
        <f t="shared" si="6"/>
        <v>457</v>
      </c>
      <c r="M14" s="29">
        <f t="shared" si="7"/>
        <v>9.3666734986677602E-2</v>
      </c>
      <c r="N14" s="53">
        <f>'22년 4월'!L14-'22년 3월'!L14</f>
        <v>-10</v>
      </c>
      <c r="O14" s="152">
        <v>342</v>
      </c>
      <c r="P14" s="152">
        <v>115</v>
      </c>
      <c r="Q14" s="73">
        <v>4338</v>
      </c>
      <c r="R14" s="31">
        <f>Q14-'22년 3월'!Q14</f>
        <v>2</v>
      </c>
      <c r="S14" s="64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7502</v>
      </c>
      <c r="D15" s="52">
        <f t="shared" si="3"/>
        <v>1.9583632447954056E-2</v>
      </c>
      <c r="E15" s="20">
        <v>7295</v>
      </c>
      <c r="F15" s="29">
        <f t="shared" si="0"/>
        <v>1.9288940126283727E-2</v>
      </c>
      <c r="G15" s="63">
        <f>E15-'22년 3월'!E15</f>
        <v>-41</v>
      </c>
      <c r="H15" s="30">
        <v>3992</v>
      </c>
      <c r="I15" s="29">
        <f t="shared" si="4"/>
        <v>1.0555373404266571E-2</v>
      </c>
      <c r="J15" s="30">
        <v>3303</v>
      </c>
      <c r="K15" s="21">
        <f t="shared" si="5"/>
        <v>8.7335667220171543E-3</v>
      </c>
      <c r="L15" s="126">
        <f t="shared" si="6"/>
        <v>207</v>
      </c>
      <c r="M15" s="29">
        <f t="shared" si="7"/>
        <v>4.2426726788276289E-2</v>
      </c>
      <c r="N15" s="53">
        <f>'22년 4월'!L15-'22년 3월'!L15</f>
        <v>9</v>
      </c>
      <c r="O15" s="152">
        <v>153</v>
      </c>
      <c r="P15" s="152">
        <v>54</v>
      </c>
      <c r="Q15" s="73">
        <v>3955</v>
      </c>
      <c r="R15" s="31">
        <f>Q15-'22년 3월'!Q15</f>
        <v>-22</v>
      </c>
      <c r="S15" s="64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5916</v>
      </c>
      <c r="D16" s="52">
        <f t="shared" si="3"/>
        <v>1.5443451021340468E-2</v>
      </c>
      <c r="E16" s="20">
        <v>5531</v>
      </c>
      <c r="F16" s="29">
        <f t="shared" si="0"/>
        <v>1.4624691958666934E-2</v>
      </c>
      <c r="G16" s="63">
        <f>E16-'22년 3월'!E16</f>
        <v>7</v>
      </c>
      <c r="H16" s="30">
        <v>2959</v>
      </c>
      <c r="I16" s="29">
        <f t="shared" si="4"/>
        <v>7.8239854466995943E-3</v>
      </c>
      <c r="J16" s="30">
        <v>2572</v>
      </c>
      <c r="K16" s="21">
        <f t="shared" si="5"/>
        <v>6.8007065119673393E-3</v>
      </c>
      <c r="L16" s="126">
        <f t="shared" si="6"/>
        <v>385</v>
      </c>
      <c r="M16" s="29">
        <f t="shared" si="7"/>
        <v>7.8909612625538014E-2</v>
      </c>
      <c r="N16" s="53">
        <f>'22년 4월'!L16-'22년 3월'!L16</f>
        <v>11</v>
      </c>
      <c r="O16" s="152">
        <v>317</v>
      </c>
      <c r="P16" s="152">
        <v>68</v>
      </c>
      <c r="Q16" s="73">
        <v>3070</v>
      </c>
      <c r="R16" s="31">
        <f>Q16-'22년 3월'!Q16</f>
        <v>6</v>
      </c>
      <c r="S16" s="64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3501</v>
      </c>
      <c r="D17" s="52">
        <f t="shared" si="3"/>
        <v>9.1392025060366769E-3</v>
      </c>
      <c r="E17" s="20">
        <v>3349</v>
      </c>
      <c r="F17" s="29">
        <f t="shared" si="0"/>
        <v>8.8551967762747364E-3</v>
      </c>
      <c r="G17" s="63">
        <f>E17-'22년 3월'!E17</f>
        <v>-10</v>
      </c>
      <c r="H17" s="30">
        <v>1798</v>
      </c>
      <c r="I17" s="29">
        <f t="shared" si="4"/>
        <v>4.7541486425028293E-3</v>
      </c>
      <c r="J17" s="30">
        <v>1551</v>
      </c>
      <c r="K17" s="21">
        <f t="shared" si="5"/>
        <v>4.1010481337719062E-3</v>
      </c>
      <c r="L17" s="126">
        <f t="shared" si="6"/>
        <v>152</v>
      </c>
      <c r="M17" s="29">
        <f t="shared" si="7"/>
        <v>3.1153924984627997E-2</v>
      </c>
      <c r="N17" s="53">
        <f>'22년 4월'!L17-'22년 3월'!L17</f>
        <v>-1</v>
      </c>
      <c r="O17" s="152">
        <v>120</v>
      </c>
      <c r="P17" s="152">
        <v>32</v>
      </c>
      <c r="Q17" s="73">
        <v>1970</v>
      </c>
      <c r="R17" s="31">
        <f>Q17-'22년 3월'!Q17</f>
        <v>-5</v>
      </c>
      <c r="S17" s="64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2423</v>
      </c>
      <c r="D18" s="52">
        <f t="shared" si="3"/>
        <v>6.3251321542778828E-3</v>
      </c>
      <c r="E18" s="20">
        <v>2228</v>
      </c>
      <c r="F18" s="29">
        <f t="shared" si="0"/>
        <v>5.8911252366497793E-3</v>
      </c>
      <c r="G18" s="63">
        <f>E18-'22년 3월'!E18</f>
        <v>-1</v>
      </c>
      <c r="H18" s="30">
        <v>1176</v>
      </c>
      <c r="I18" s="29">
        <f t="shared" si="4"/>
        <v>3.109498778411194E-3</v>
      </c>
      <c r="J18" s="30">
        <v>1052</v>
      </c>
      <c r="K18" s="21">
        <f t="shared" si="5"/>
        <v>2.7816264582385852E-3</v>
      </c>
      <c r="L18" s="126">
        <f t="shared" si="6"/>
        <v>195</v>
      </c>
      <c r="M18" s="29">
        <f t="shared" si="7"/>
        <v>3.996720639475302E-2</v>
      </c>
      <c r="N18" s="53">
        <f>'22년 4월'!L18-'22년 3월'!L18</f>
        <v>2</v>
      </c>
      <c r="O18" s="152">
        <v>160</v>
      </c>
      <c r="P18" s="152">
        <v>35</v>
      </c>
      <c r="Q18" s="73">
        <v>1150</v>
      </c>
      <c r="R18" s="31">
        <f>Q18-'22년 3월'!Q18</f>
        <v>2</v>
      </c>
      <c r="S18" s="64">
        <v>1.94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18536</v>
      </c>
      <c r="D19" s="52">
        <f t="shared" si="3"/>
        <v>4.838739150296939E-2</v>
      </c>
      <c r="E19" s="20">
        <v>18472</v>
      </c>
      <c r="F19" s="29">
        <f t="shared" si="0"/>
        <v>4.8842399179261545E-2</v>
      </c>
      <c r="G19" s="63">
        <f>E19-'22년 3월'!E19</f>
        <v>-74</v>
      </c>
      <c r="H19" s="30">
        <v>9104</v>
      </c>
      <c r="I19" s="29">
        <f t="shared" si="4"/>
        <v>2.4072174216543802E-2</v>
      </c>
      <c r="J19" s="30">
        <v>9368</v>
      </c>
      <c r="K19" s="21">
        <f t="shared" si="5"/>
        <v>2.4770224962717743E-2</v>
      </c>
      <c r="L19" s="126">
        <f t="shared" si="6"/>
        <v>64</v>
      </c>
      <c r="M19" s="29">
        <f t="shared" si="7"/>
        <v>1.3117442098790736E-2</v>
      </c>
      <c r="N19" s="53">
        <f>'22년 4월'!L19-'22년 3월'!L19</f>
        <v>1</v>
      </c>
      <c r="O19" s="152">
        <v>27</v>
      </c>
      <c r="P19" s="152">
        <v>37</v>
      </c>
      <c r="Q19" s="73">
        <v>6394</v>
      </c>
      <c r="R19" s="31">
        <f>Q19-'22년 3월'!Q19</f>
        <v>-18</v>
      </c>
      <c r="S19" s="64">
        <v>2.89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39394</v>
      </c>
      <c r="D20" s="52">
        <f t="shared" si="3"/>
        <v>0.10283625921816876</v>
      </c>
      <c r="E20" s="20">
        <v>39175</v>
      </c>
      <c r="F20" s="29">
        <f t="shared" si="0"/>
        <v>0.10358385599001575</v>
      </c>
      <c r="G20" s="63">
        <f>E20-'22년 3월'!E20</f>
        <v>106</v>
      </c>
      <c r="H20" s="30">
        <v>19043</v>
      </c>
      <c r="I20" s="29">
        <f t="shared" si="4"/>
        <v>5.0352198331024126E-2</v>
      </c>
      <c r="J20" s="30">
        <v>20132</v>
      </c>
      <c r="K20" s="21">
        <f t="shared" si="5"/>
        <v>5.3231657658991634E-2</v>
      </c>
      <c r="L20" s="126">
        <f t="shared" si="6"/>
        <v>219</v>
      </c>
      <c r="M20" s="29">
        <f>L20/$L$8</f>
        <v>4.4886247181799552E-2</v>
      </c>
      <c r="N20" s="53">
        <f>'22년 4월'!L20-'22년 3월'!L20</f>
        <v>1</v>
      </c>
      <c r="O20" s="152">
        <v>91</v>
      </c>
      <c r="P20" s="152">
        <v>128</v>
      </c>
      <c r="Q20" s="73">
        <v>15631</v>
      </c>
      <c r="R20" s="31">
        <f>Q20-'22년 3월'!Q20</f>
        <v>44</v>
      </c>
      <c r="S20" s="64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33892</v>
      </c>
      <c r="D21" s="52">
        <f t="shared" si="3"/>
        <v>8.8473536513737516E-2</v>
      </c>
      <c r="E21" s="93">
        <v>33710</v>
      </c>
      <c r="F21" s="29">
        <f t="shared" si="0"/>
        <v>8.913367671789231E-2</v>
      </c>
      <c r="G21" s="63">
        <f>E21-'22년 3월'!E21</f>
        <v>190</v>
      </c>
      <c r="H21" s="96">
        <v>16258</v>
      </c>
      <c r="I21" s="29">
        <f t="shared" si="4"/>
        <v>4.29882917852119E-2</v>
      </c>
      <c r="J21" s="96">
        <v>17452</v>
      </c>
      <c r="K21" s="21">
        <f t="shared" si="5"/>
        <v>4.614538493268041E-2</v>
      </c>
      <c r="L21" s="126">
        <f t="shared" si="6"/>
        <v>182</v>
      </c>
      <c r="M21" s="94">
        <f t="shared" si="7"/>
        <v>3.7302725968436153E-2</v>
      </c>
      <c r="N21" s="53">
        <f>'22년 4월'!L21-'22년 3월'!L21</f>
        <v>4</v>
      </c>
      <c r="O21" s="152">
        <v>71</v>
      </c>
      <c r="P21" s="152">
        <v>111</v>
      </c>
      <c r="Q21" s="100">
        <v>14516</v>
      </c>
      <c r="R21" s="31">
        <f>Q21-'22년 3월'!Q21</f>
        <v>99</v>
      </c>
      <c r="S21" s="102">
        <v>2.3199999999999998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8668</v>
      </c>
      <c r="D22" s="52">
        <f t="shared" si="3"/>
        <v>2.2627422828427852E-2</v>
      </c>
      <c r="E22" s="57">
        <v>8652</v>
      </c>
      <c r="F22" s="29">
        <f t="shared" si="0"/>
        <v>2.2877026726882358E-2</v>
      </c>
      <c r="G22" s="63">
        <f>E22-'22년 3월'!E22</f>
        <v>11</v>
      </c>
      <c r="H22" s="30">
        <v>4228</v>
      </c>
      <c r="I22" s="29">
        <f t="shared" si="4"/>
        <v>1.1179388465240246E-2</v>
      </c>
      <c r="J22" s="30">
        <v>4424</v>
      </c>
      <c r="K22" s="21">
        <f t="shared" si="5"/>
        <v>1.1697638261642112E-2</v>
      </c>
      <c r="L22" s="126">
        <f t="shared" si="6"/>
        <v>16</v>
      </c>
      <c r="M22" s="29">
        <f t="shared" si="7"/>
        <v>3.279360524697684E-3</v>
      </c>
      <c r="N22" s="53">
        <f>'22년 4월'!L22-'22년 3월'!L22</f>
        <v>1</v>
      </c>
      <c r="O22" s="152">
        <v>2</v>
      </c>
      <c r="P22" s="152">
        <v>14</v>
      </c>
      <c r="Q22" s="73">
        <v>3110</v>
      </c>
      <c r="R22" s="31">
        <f>Q22-'22년 3월'!Q22</f>
        <v>3</v>
      </c>
      <c r="S22" s="54">
        <v>2.78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23332</v>
      </c>
      <c r="D23" s="52">
        <f t="shared" si="3"/>
        <v>6.0907133067937089E-2</v>
      </c>
      <c r="E23" s="20">
        <v>23268</v>
      </c>
      <c r="F23" s="29">
        <f t="shared" si="0"/>
        <v>6.1523654401421483E-2</v>
      </c>
      <c r="G23" s="63">
        <f>E23-'22년 3월'!E23</f>
        <v>-23</v>
      </c>
      <c r="H23" s="107">
        <v>11517</v>
      </c>
      <c r="I23" s="29">
        <f t="shared" si="4"/>
        <v>3.0452463801838199E-2</v>
      </c>
      <c r="J23" s="107">
        <v>11751</v>
      </c>
      <c r="K23" s="21">
        <f t="shared" si="5"/>
        <v>3.1071190599583284E-2</v>
      </c>
      <c r="L23" s="126">
        <f t="shared" si="6"/>
        <v>64</v>
      </c>
      <c r="M23" s="21">
        <f t="shared" si="7"/>
        <v>1.3117442098790736E-2</v>
      </c>
      <c r="N23" s="53">
        <f>'22년 4월'!L23-'22년 3월'!L23</f>
        <v>-1</v>
      </c>
      <c r="O23" s="152">
        <v>26</v>
      </c>
      <c r="P23" s="152">
        <v>38</v>
      </c>
      <c r="Q23" s="109">
        <v>7807</v>
      </c>
      <c r="R23" s="31">
        <f>Q23-'22년 3월'!Q23</f>
        <v>10</v>
      </c>
      <c r="S23" s="64">
        <v>2.98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29004</v>
      </c>
      <c r="D24" s="52">
        <f t="shared" si="3"/>
        <v>7.5713633100567779E-2</v>
      </c>
      <c r="E24" s="20">
        <v>28886</v>
      </c>
      <c r="F24" s="29">
        <f t="shared" si="0"/>
        <v>7.6378385810532107E-2</v>
      </c>
      <c r="G24" s="63">
        <f>E24-'22년 3월'!E24</f>
        <v>-62</v>
      </c>
      <c r="H24" s="30">
        <v>14036</v>
      </c>
      <c r="I24" s="29">
        <f t="shared" si="4"/>
        <v>3.7113031338247893E-2</v>
      </c>
      <c r="J24" s="30">
        <v>14850</v>
      </c>
      <c r="K24" s="21">
        <f t="shared" si="5"/>
        <v>3.9265354472284214E-2</v>
      </c>
      <c r="L24" s="126">
        <f t="shared" si="6"/>
        <v>118</v>
      </c>
      <c r="M24" s="29">
        <f t="shared" si="7"/>
        <v>2.418528386964542E-2</v>
      </c>
      <c r="N24" s="53">
        <f>'22년 4월'!L24-'22년 3월'!L24</f>
        <v>3</v>
      </c>
      <c r="O24" s="152">
        <v>28</v>
      </c>
      <c r="P24" s="152">
        <v>90</v>
      </c>
      <c r="Q24" s="73">
        <v>10805</v>
      </c>
      <c r="R24" s="31">
        <f>Q24-'22년 3월'!Q24</f>
        <v>-14</v>
      </c>
      <c r="S24" s="64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34322</v>
      </c>
      <c r="D25" s="52">
        <f t="shared" si="3"/>
        <v>8.9596032108594917E-2</v>
      </c>
      <c r="E25" s="20">
        <v>34221</v>
      </c>
      <c r="F25" s="29">
        <f t="shared" si="0"/>
        <v>9.048482797279718E-2</v>
      </c>
      <c r="G25" s="63">
        <f>E25-'22년 3월'!E25</f>
        <v>117</v>
      </c>
      <c r="H25" s="30">
        <v>16751</v>
      </c>
      <c r="I25" s="29">
        <f t="shared" si="4"/>
        <v>4.4291848671059453E-2</v>
      </c>
      <c r="J25" s="30">
        <v>17470</v>
      </c>
      <c r="K25" s="21">
        <f t="shared" si="5"/>
        <v>4.619297930173772E-2</v>
      </c>
      <c r="L25" s="126">
        <f t="shared" si="6"/>
        <v>101</v>
      </c>
      <c r="M25" s="21">
        <f t="shared" si="7"/>
        <v>2.0700963312154128E-2</v>
      </c>
      <c r="N25" s="53">
        <f>'22년 4월'!L25-'22년 3월'!L25</f>
        <v>4</v>
      </c>
      <c r="O25" s="152">
        <v>32</v>
      </c>
      <c r="P25" s="152">
        <v>69</v>
      </c>
      <c r="Q25" s="73">
        <v>11960</v>
      </c>
      <c r="R25" s="31">
        <f>Q25-'22년 3월'!Q25</f>
        <v>53</v>
      </c>
      <c r="S25" s="64">
        <v>2.86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21381</v>
      </c>
      <c r="D26" s="52">
        <f t="shared" si="3"/>
        <v>5.5814135613130589E-2</v>
      </c>
      <c r="E26" s="20">
        <v>21293</v>
      </c>
      <c r="F26" s="29">
        <f t="shared" si="0"/>
        <v>5.6301494463188398E-2</v>
      </c>
      <c r="G26" s="63">
        <f>E26-'22년 3월'!E26</f>
        <v>289</v>
      </c>
      <c r="H26" s="30">
        <v>10392</v>
      </c>
      <c r="I26" s="29">
        <f t="shared" si="4"/>
        <v>2.7477815735756063E-2</v>
      </c>
      <c r="J26" s="30">
        <v>10901</v>
      </c>
      <c r="K26" s="21">
        <f t="shared" si="5"/>
        <v>2.8823678727432335E-2</v>
      </c>
      <c r="L26" s="126">
        <f t="shared" si="6"/>
        <v>88</v>
      </c>
      <c r="M26" s="29">
        <f t="shared" si="7"/>
        <v>1.8036482885837261E-2</v>
      </c>
      <c r="N26" s="53">
        <f>'22년 4월'!L26-'22년 3월'!L26</f>
        <v>3</v>
      </c>
      <c r="O26" s="152">
        <v>30</v>
      </c>
      <c r="P26" s="152">
        <v>58</v>
      </c>
      <c r="Q26" s="73">
        <v>8040</v>
      </c>
      <c r="R26" s="31">
        <f>Q26-'22년 3월'!Q26</f>
        <v>226</v>
      </c>
      <c r="S26" s="64">
        <v>2.65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22968</v>
      </c>
      <c r="D27" s="52">
        <f t="shared" si="3"/>
        <v>5.9956927494615939E-2</v>
      </c>
      <c r="E27" s="20">
        <v>22786</v>
      </c>
      <c r="F27" s="29">
        <f t="shared" si="0"/>
        <v>6.0249182963331184E-2</v>
      </c>
      <c r="G27" s="63">
        <f>E27-'22년 3월'!E27</f>
        <v>576</v>
      </c>
      <c r="H27" s="30">
        <v>11223</v>
      </c>
      <c r="I27" s="29">
        <f t="shared" si="4"/>
        <v>2.9675089107235403E-2</v>
      </c>
      <c r="J27" s="30">
        <v>11563</v>
      </c>
      <c r="K27" s="21">
        <f t="shared" si="5"/>
        <v>3.0574093856095781E-2</v>
      </c>
      <c r="L27" s="126">
        <f t="shared" si="6"/>
        <v>182</v>
      </c>
      <c r="M27" s="21">
        <f t="shared" si="7"/>
        <v>3.7302725968436153E-2</v>
      </c>
      <c r="N27" s="53">
        <f>'22년 4월'!L27-'22년 3월'!L27</f>
        <v>-1</v>
      </c>
      <c r="O27" s="152">
        <v>93</v>
      </c>
      <c r="P27" s="152">
        <v>89</v>
      </c>
      <c r="Q27" s="73">
        <v>9740</v>
      </c>
      <c r="R27" s="31">
        <f>Q27-'22년 3월'!Q27</f>
        <v>211</v>
      </c>
      <c r="S27" s="64">
        <v>2.34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18968</v>
      </c>
      <c r="D28" s="52">
        <f t="shared" si="3"/>
        <v>4.9515108007570321E-2</v>
      </c>
      <c r="E28" s="20">
        <v>18868</v>
      </c>
      <c r="F28" s="29">
        <f t="shared" si="0"/>
        <v>4.9889475298522459E-2</v>
      </c>
      <c r="G28" s="63">
        <f>E28-'22년 3월'!E28</f>
        <v>16</v>
      </c>
      <c r="H28" s="30">
        <v>9244</v>
      </c>
      <c r="I28" s="29">
        <f t="shared" si="4"/>
        <v>2.4442352642545136E-2</v>
      </c>
      <c r="J28" s="30">
        <v>9624</v>
      </c>
      <c r="K28" s="21">
        <f t="shared" si="5"/>
        <v>2.5447122655977324E-2</v>
      </c>
      <c r="L28" s="126">
        <f t="shared" si="6"/>
        <v>100</v>
      </c>
      <c r="M28" s="29">
        <f t="shared" si="7"/>
        <v>2.0496003279360523E-2</v>
      </c>
      <c r="N28" s="53">
        <f>'22년 4월'!L28-'22년 3월'!L28</f>
        <v>0</v>
      </c>
      <c r="O28" s="152">
        <v>42</v>
      </c>
      <c r="P28" s="152">
        <v>58</v>
      </c>
      <c r="Q28" s="73">
        <v>6884</v>
      </c>
      <c r="R28" s="31">
        <f>Q28-'22년 3월'!Q28</f>
        <v>2</v>
      </c>
      <c r="S28" s="64">
        <v>2.74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11323</v>
      </c>
      <c r="D29" s="52">
        <f t="shared" si="3"/>
        <v>2.9558180512954384E-2</v>
      </c>
      <c r="E29" s="20">
        <v>11294</v>
      </c>
      <c r="F29" s="29">
        <f t="shared" si="0"/>
        <v>2.9862822451850363E-2</v>
      </c>
      <c r="G29" s="63">
        <f>E29-'22년 3월'!E29</f>
        <v>-22</v>
      </c>
      <c r="H29" s="30">
        <v>5622</v>
      </c>
      <c r="I29" s="29">
        <f t="shared" si="4"/>
        <v>1.4865307935567802E-2</v>
      </c>
      <c r="J29" s="30">
        <v>5672</v>
      </c>
      <c r="K29" s="21">
        <f t="shared" si="5"/>
        <v>1.4997514516282562E-2</v>
      </c>
      <c r="L29" s="126">
        <f t="shared" si="6"/>
        <v>29</v>
      </c>
      <c r="M29" s="29">
        <f t="shared" si="7"/>
        <v>5.9438409510145524E-3</v>
      </c>
      <c r="N29" s="53">
        <f>'22년 4월'!L29-'22년 3월'!L29</f>
        <v>1</v>
      </c>
      <c r="O29" s="152">
        <v>7</v>
      </c>
      <c r="P29" s="152">
        <v>22</v>
      </c>
      <c r="Q29" s="73">
        <v>4379</v>
      </c>
      <c r="R29" s="31">
        <f>Q29-'22년 3월'!Q29</f>
        <v>1</v>
      </c>
      <c r="S29" s="64">
        <v>2.58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28278</v>
      </c>
      <c r="D30" s="52">
        <f t="shared" si="3"/>
        <v>7.3818442863668995E-2</v>
      </c>
      <c r="E30" s="20">
        <v>28210</v>
      </c>
      <c r="F30" s="29">
        <f t="shared" si="0"/>
        <v>7.4590952839268532E-2</v>
      </c>
      <c r="G30" s="63">
        <f>E30-'22년 3월'!E30</f>
        <v>-16</v>
      </c>
      <c r="H30" s="30">
        <v>13554</v>
      </c>
      <c r="I30" s="29">
        <f t="shared" si="4"/>
        <v>3.5838559900157593E-2</v>
      </c>
      <c r="J30" s="30">
        <v>14656</v>
      </c>
      <c r="K30" s="21">
        <f t="shared" si="5"/>
        <v>3.8752392939110938E-2</v>
      </c>
      <c r="L30" s="126">
        <f t="shared" si="6"/>
        <v>68</v>
      </c>
      <c r="M30" s="29">
        <f t="shared" si="7"/>
        <v>1.3937282229965157E-2</v>
      </c>
      <c r="N30" s="53">
        <f>'22년 4월'!L30-'22년 3월'!L30</f>
        <v>3</v>
      </c>
      <c r="O30" s="152">
        <v>20</v>
      </c>
      <c r="P30" s="152">
        <v>48</v>
      </c>
      <c r="Q30" s="73">
        <v>10706</v>
      </c>
      <c r="R30" s="31">
        <f>Q30-'22년 3월'!Q30</f>
        <v>17</v>
      </c>
      <c r="S30" s="64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79998168889431442"/>
  </sheetPr>
  <dimension ref="A1:W32"/>
  <sheetViews>
    <sheetView workbookViewId="0">
      <selection activeCell="I15" sqref="I15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305" t="s">
        <v>95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142"/>
      <c r="U3" s="7"/>
      <c r="V3" s="7"/>
    </row>
    <row r="4" spans="1:23" ht="17.25">
      <c r="A4" s="1"/>
      <c r="B4" s="11" t="s">
        <v>94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3" ht="28.5">
      <c r="A7" s="1"/>
      <c r="B7" s="307"/>
      <c r="C7" s="297"/>
      <c r="D7" s="299"/>
      <c r="E7" s="145" t="s">
        <v>21</v>
      </c>
      <c r="F7" s="17" t="s">
        <v>22</v>
      </c>
      <c r="G7" s="18" t="s">
        <v>20</v>
      </c>
      <c r="H7" s="146" t="s">
        <v>23</v>
      </c>
      <c r="I7" s="18" t="s">
        <v>24</v>
      </c>
      <c r="J7" s="146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3">
      <c r="A8" s="1"/>
      <c r="B8" s="50" t="s">
        <v>31</v>
      </c>
      <c r="C8" s="20">
        <f>SUM(C9:C30)</f>
        <v>382190</v>
      </c>
      <c r="D8" s="51">
        <f>SUM(D9:D30)</f>
        <v>1.0000000000000002</v>
      </c>
      <c r="E8" s="20">
        <v>377296</v>
      </c>
      <c r="F8" s="21">
        <f t="shared" ref="F8:F30" si="0">E8/$E$8</f>
        <v>1</v>
      </c>
      <c r="G8" s="68">
        <f>E8-'22년 2월'!E8</f>
        <v>897</v>
      </c>
      <c r="H8" s="22">
        <v>188356</v>
      </c>
      <c r="I8" s="21">
        <f t="shared" ref="I8:M8" si="1">SUM(I9:I30)</f>
        <v>0.49922607183749629</v>
      </c>
      <c r="J8" s="22">
        <v>188940</v>
      </c>
      <c r="K8" s="21">
        <f t="shared" si="1"/>
        <v>0.50077392816250366</v>
      </c>
      <c r="L8" s="58">
        <f>SUM(L9:L30)</f>
        <v>4894</v>
      </c>
      <c r="M8" s="23">
        <f t="shared" si="1"/>
        <v>0.99999999999999989</v>
      </c>
      <c r="N8" s="53">
        <f>'22년 3월'!L8-'22년 2월'!L8</f>
        <v>0</v>
      </c>
      <c r="O8" s="59">
        <f>SUM(O9:O30)</f>
        <v>2930</v>
      </c>
      <c r="P8" s="59">
        <f>SUM(P9:P30)</f>
        <v>1964</v>
      </c>
      <c r="Q8" s="139">
        <v>156696</v>
      </c>
      <c r="R8" s="53">
        <f>Q8-'22년 2월'!Q8</f>
        <v>706</v>
      </c>
      <c r="S8" s="56">
        <v>2.41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44617</v>
      </c>
      <c r="D9" s="52">
        <f t="shared" ref="D9:D30" si="3">C9/$C$8</f>
        <v>0.11674036474005076</v>
      </c>
      <c r="E9" s="20">
        <v>43191</v>
      </c>
      <c r="F9" s="29">
        <f t="shared" si="0"/>
        <v>0.11447510707773208</v>
      </c>
      <c r="G9" s="63">
        <f>E9-'22년 2월'!E9</f>
        <v>-83</v>
      </c>
      <c r="H9" s="30">
        <v>22538</v>
      </c>
      <c r="I9" s="29">
        <f t="shared" ref="I9:I30" si="4">H9/$E$8</f>
        <v>5.9735592214070647E-2</v>
      </c>
      <c r="J9" s="30">
        <v>20653</v>
      </c>
      <c r="K9" s="21">
        <f t="shared" ref="K9:K30" si="5">J9/$E$8</f>
        <v>5.4739514863661423E-2</v>
      </c>
      <c r="L9" s="126">
        <f t="shared" ref="L9:L30" si="6">O9+P9</f>
        <v>1426</v>
      </c>
      <c r="M9" s="29">
        <f>L9/$L$8</f>
        <v>0.29137719656722516</v>
      </c>
      <c r="N9" s="53">
        <f>'22년 3월'!L9-'22년 2월'!L9</f>
        <v>12</v>
      </c>
      <c r="O9" s="60">
        <v>721</v>
      </c>
      <c r="P9" s="60">
        <v>705</v>
      </c>
      <c r="Q9" s="73">
        <v>21144</v>
      </c>
      <c r="R9" s="31">
        <f>Q9-'22년 2월'!Q9</f>
        <v>33</v>
      </c>
      <c r="S9" s="64">
        <v>2.04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2859</v>
      </c>
      <c r="D10" s="52">
        <f t="shared" si="3"/>
        <v>7.4805724901227137E-3</v>
      </c>
      <c r="E10" s="20">
        <v>2780</v>
      </c>
      <c r="F10" s="29">
        <f t="shared" si="0"/>
        <v>7.3682201772613549E-3</v>
      </c>
      <c r="G10" s="63">
        <f>E10-'22년 2월'!E10</f>
        <v>-24</v>
      </c>
      <c r="H10" s="30">
        <v>1576</v>
      </c>
      <c r="I10" s="29">
        <f t="shared" si="4"/>
        <v>4.17709172638989E-3</v>
      </c>
      <c r="J10" s="30">
        <v>1204</v>
      </c>
      <c r="K10" s="21">
        <f t="shared" si="5"/>
        <v>3.1911284508714644E-3</v>
      </c>
      <c r="L10" s="126">
        <f t="shared" si="6"/>
        <v>79</v>
      </c>
      <c r="M10" s="29">
        <f t="shared" ref="M10:M30" si="7">L10/$L$8</f>
        <v>1.6142214957090315E-2</v>
      </c>
      <c r="N10" s="53">
        <f>'22년 3월'!L10-'22년 2월'!L10</f>
        <v>-2</v>
      </c>
      <c r="O10" s="60">
        <v>49</v>
      </c>
      <c r="P10" s="60">
        <v>30</v>
      </c>
      <c r="Q10" s="73">
        <v>1679</v>
      </c>
      <c r="R10" s="31">
        <f>Q10-'22년 2월'!Q10</f>
        <v>-9</v>
      </c>
      <c r="S10" s="64">
        <v>1.66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3347</v>
      </c>
      <c r="D11" s="52">
        <f t="shared" si="3"/>
        <v>8.7574243177477168E-3</v>
      </c>
      <c r="E11" s="20">
        <v>3086</v>
      </c>
      <c r="F11" s="29">
        <f t="shared" si="0"/>
        <v>8.1792544845426408E-3</v>
      </c>
      <c r="G11" s="63">
        <f>E11-'22년 2월'!E11</f>
        <v>-21</v>
      </c>
      <c r="H11" s="30">
        <v>1628</v>
      </c>
      <c r="I11" s="29">
        <f t="shared" si="4"/>
        <v>4.3149145498494555E-3</v>
      </c>
      <c r="J11" s="30">
        <v>1458</v>
      </c>
      <c r="K11" s="21">
        <f t="shared" si="5"/>
        <v>3.8643399346931853E-3</v>
      </c>
      <c r="L11" s="126">
        <f t="shared" si="6"/>
        <v>261</v>
      </c>
      <c r="M11" s="29">
        <f t="shared" si="7"/>
        <v>5.3330608908868003E-2</v>
      </c>
      <c r="N11" s="53">
        <f>'22년 3월'!L11-'22년 2월'!L11</f>
        <v>-24</v>
      </c>
      <c r="O11" s="60">
        <v>238</v>
      </c>
      <c r="P11" s="60">
        <v>23</v>
      </c>
      <c r="Q11" s="73">
        <v>1744</v>
      </c>
      <c r="R11" s="31">
        <f>Q11-'22년 2월'!Q11</f>
        <v>-5</v>
      </c>
      <c r="S11" s="64">
        <v>1.77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6320</v>
      </c>
      <c r="D12" s="52">
        <f t="shared" si="3"/>
        <v>1.6536277767602501E-2</v>
      </c>
      <c r="E12" s="20">
        <v>6090</v>
      </c>
      <c r="F12" s="29">
        <f t="shared" si="0"/>
        <v>1.6141172978245199E-2</v>
      </c>
      <c r="G12" s="63">
        <f>E12-'22년 2월'!E12</f>
        <v>-20</v>
      </c>
      <c r="H12" s="30">
        <v>3373</v>
      </c>
      <c r="I12" s="29">
        <f t="shared" si="4"/>
        <v>8.9399304524829318E-3</v>
      </c>
      <c r="J12" s="30">
        <v>2717</v>
      </c>
      <c r="K12" s="21">
        <f t="shared" si="5"/>
        <v>7.2012425257622662E-3</v>
      </c>
      <c r="L12" s="126">
        <f t="shared" si="6"/>
        <v>230</v>
      </c>
      <c r="M12" s="29">
        <f t="shared" si="7"/>
        <v>4.69963220269718E-2</v>
      </c>
      <c r="N12" s="53">
        <f>'22년 3월'!L12-'22년 2월'!L12</f>
        <v>5</v>
      </c>
      <c r="O12" s="60">
        <v>186</v>
      </c>
      <c r="P12" s="60">
        <v>44</v>
      </c>
      <c r="Q12" s="73">
        <v>3369</v>
      </c>
      <c r="R12" s="31">
        <f>Q12-'22년 2월'!Q12</f>
        <v>-9</v>
      </c>
      <c r="S12" s="64">
        <v>1.81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9218</v>
      </c>
      <c r="D13" s="52">
        <f t="shared" si="3"/>
        <v>2.4118893743949345E-2</v>
      </c>
      <c r="E13" s="20">
        <v>8917</v>
      </c>
      <c r="F13" s="29">
        <f t="shared" si="0"/>
        <v>2.3633963784402696E-2</v>
      </c>
      <c r="G13" s="63">
        <f>E13-'22년 2월'!E13</f>
        <v>-33</v>
      </c>
      <c r="H13" s="30">
        <v>4746</v>
      </c>
      <c r="I13" s="29">
        <f t="shared" si="4"/>
        <v>1.2578983079597981E-2</v>
      </c>
      <c r="J13" s="30">
        <v>4171</v>
      </c>
      <c r="K13" s="21">
        <f t="shared" si="5"/>
        <v>1.1054980704804715E-2</v>
      </c>
      <c r="L13" s="126">
        <f t="shared" si="6"/>
        <v>301</v>
      </c>
      <c r="M13" s="29">
        <f t="shared" si="7"/>
        <v>6.1503882304863096E-2</v>
      </c>
      <c r="N13" s="53">
        <f>'22년 3월'!L13-'22년 2월'!L13</f>
        <v>1</v>
      </c>
      <c r="O13" s="60">
        <v>192</v>
      </c>
      <c r="P13" s="60">
        <v>109</v>
      </c>
      <c r="Q13" s="73">
        <v>4922</v>
      </c>
      <c r="R13" s="31">
        <f>Q13-'22년 2월'!Q13</f>
        <v>-9</v>
      </c>
      <c r="S13" s="64">
        <v>1.81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7524</v>
      </c>
      <c r="D14" s="52">
        <f t="shared" si="3"/>
        <v>1.9686543342316648E-2</v>
      </c>
      <c r="E14" s="20">
        <v>7057</v>
      </c>
      <c r="F14" s="29">
        <f t="shared" si="0"/>
        <v>1.8704147406810569E-2</v>
      </c>
      <c r="G14" s="63">
        <f>E14-'22년 2월'!E14</f>
        <v>31</v>
      </c>
      <c r="H14" s="30">
        <v>4099</v>
      </c>
      <c r="I14" s="29">
        <f t="shared" si="4"/>
        <v>1.0864149103091471E-2</v>
      </c>
      <c r="J14" s="30">
        <v>2958</v>
      </c>
      <c r="K14" s="21">
        <f t="shared" si="5"/>
        <v>7.8399983037190958E-3</v>
      </c>
      <c r="L14" s="126">
        <f t="shared" si="6"/>
        <v>467</v>
      </c>
      <c r="M14" s="29">
        <f t="shared" si="7"/>
        <v>9.5422966898242742E-2</v>
      </c>
      <c r="N14" s="53">
        <f>'22년 3월'!L14-'22년 2월'!L14</f>
        <v>-1</v>
      </c>
      <c r="O14" s="60">
        <v>348</v>
      </c>
      <c r="P14" s="60">
        <v>119</v>
      </c>
      <c r="Q14" s="73">
        <v>4336</v>
      </c>
      <c r="R14" s="31">
        <f>Q14-'22년 2월'!Q14</f>
        <v>42</v>
      </c>
      <c r="S14" s="64">
        <v>1.63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7534</v>
      </c>
      <c r="D15" s="52">
        <f t="shared" si="3"/>
        <v>1.9712708338784374E-2</v>
      </c>
      <c r="E15" s="20">
        <v>7336</v>
      </c>
      <c r="F15" s="29">
        <f t="shared" si="0"/>
        <v>1.9443619863449387E-2</v>
      </c>
      <c r="G15" s="63">
        <f>E15-'22년 2월'!E15</f>
        <v>-14</v>
      </c>
      <c r="H15" s="30">
        <v>4015</v>
      </c>
      <c r="I15" s="29">
        <f t="shared" si="4"/>
        <v>1.0641512234426021E-2</v>
      </c>
      <c r="J15" s="30">
        <v>3321</v>
      </c>
      <c r="K15" s="21">
        <f t="shared" si="5"/>
        <v>8.8021076290233664E-3</v>
      </c>
      <c r="L15" s="126">
        <f t="shared" si="6"/>
        <v>198</v>
      </c>
      <c r="M15" s="29">
        <f t="shared" si="7"/>
        <v>4.0457703310175723E-2</v>
      </c>
      <c r="N15" s="53">
        <f>'22년 3월'!L15-'22년 2월'!L15</f>
        <v>12</v>
      </c>
      <c r="O15" s="60">
        <v>147</v>
      </c>
      <c r="P15" s="60">
        <v>51</v>
      </c>
      <c r="Q15" s="73">
        <v>3977</v>
      </c>
      <c r="R15" s="31">
        <f>Q15-'22년 2월'!Q15</f>
        <v>-4</v>
      </c>
      <c r="S15" s="64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5898</v>
      </c>
      <c r="D16" s="52">
        <f t="shared" si="3"/>
        <v>1.5432114916664486E-2</v>
      </c>
      <c r="E16" s="20">
        <v>5524</v>
      </c>
      <c r="F16" s="29">
        <f t="shared" si="0"/>
        <v>1.4641024553666088E-2</v>
      </c>
      <c r="G16" s="63">
        <f>E16-'22년 2월'!E16</f>
        <v>-7</v>
      </c>
      <c r="H16" s="30">
        <v>2957</v>
      </c>
      <c r="I16" s="29">
        <f t="shared" si="4"/>
        <v>7.837347864806412E-3</v>
      </c>
      <c r="J16" s="30">
        <v>2567</v>
      </c>
      <c r="K16" s="21">
        <f t="shared" si="5"/>
        <v>6.8036766888596749E-3</v>
      </c>
      <c r="L16" s="126">
        <f t="shared" si="6"/>
        <v>374</v>
      </c>
      <c r="M16" s="29">
        <f t="shared" si="7"/>
        <v>7.6420106252554146E-2</v>
      </c>
      <c r="N16" s="53">
        <f>'22년 3월'!L16-'22년 2월'!L16</f>
        <v>-2</v>
      </c>
      <c r="O16" s="60">
        <v>307</v>
      </c>
      <c r="P16" s="60">
        <v>67</v>
      </c>
      <c r="Q16" s="73">
        <v>3064</v>
      </c>
      <c r="R16" s="31">
        <f>Q16-'22년 2월'!Q16</f>
        <v>11</v>
      </c>
      <c r="S16" s="64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3512</v>
      </c>
      <c r="D17" s="52">
        <f t="shared" si="3"/>
        <v>9.1891467594651874E-3</v>
      </c>
      <c r="E17" s="20">
        <v>3359</v>
      </c>
      <c r="F17" s="29">
        <f t="shared" si="0"/>
        <v>8.9028243077053561E-3</v>
      </c>
      <c r="G17" s="63">
        <f>E17-'22년 2월'!E17</f>
        <v>-1</v>
      </c>
      <c r="H17" s="30">
        <v>1805</v>
      </c>
      <c r="I17" s="29">
        <f t="shared" si="4"/>
        <v>4.7840422373945125E-3</v>
      </c>
      <c r="J17" s="30">
        <v>1554</v>
      </c>
      <c r="K17" s="21">
        <f t="shared" si="5"/>
        <v>4.1187820703108436E-3</v>
      </c>
      <c r="L17" s="126">
        <f t="shared" si="6"/>
        <v>153</v>
      </c>
      <c r="M17" s="29">
        <f t="shared" si="7"/>
        <v>3.1262770739681242E-2</v>
      </c>
      <c r="N17" s="53">
        <f>'22년 3월'!L17-'22년 2월'!L17</f>
        <v>4</v>
      </c>
      <c r="O17" s="60">
        <v>118</v>
      </c>
      <c r="P17" s="60">
        <v>35</v>
      </c>
      <c r="Q17" s="73">
        <v>1975</v>
      </c>
      <c r="R17" s="31">
        <f>Q17-'22년 2월'!Q17</f>
        <v>1</v>
      </c>
      <c r="S17" s="64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2422</v>
      </c>
      <c r="D18" s="52">
        <f t="shared" si="3"/>
        <v>6.3371621444831107E-3</v>
      </c>
      <c r="E18" s="20">
        <v>2229</v>
      </c>
      <c r="F18" s="29">
        <f t="shared" si="0"/>
        <v>5.9078283363725032E-3</v>
      </c>
      <c r="G18" s="63">
        <f>E18-'22년 2월'!E18</f>
        <v>-17</v>
      </c>
      <c r="H18" s="30">
        <v>1174</v>
      </c>
      <c r="I18" s="29">
        <f t="shared" si="4"/>
        <v>3.1116152834909463E-3</v>
      </c>
      <c r="J18" s="30">
        <v>1055</v>
      </c>
      <c r="K18" s="21">
        <f t="shared" si="5"/>
        <v>2.7962130528815573E-3</v>
      </c>
      <c r="L18" s="126">
        <f t="shared" si="6"/>
        <v>193</v>
      </c>
      <c r="M18" s="29">
        <f t="shared" si="7"/>
        <v>3.9436044135676342E-2</v>
      </c>
      <c r="N18" s="53">
        <f>'22년 3월'!L18-'22년 2월'!L18</f>
        <v>0</v>
      </c>
      <c r="O18" s="60">
        <v>157</v>
      </c>
      <c r="P18" s="60">
        <v>36</v>
      </c>
      <c r="Q18" s="73">
        <v>1148</v>
      </c>
      <c r="R18" s="31">
        <f>Q18-'22년 2월'!Q18</f>
        <v>-6</v>
      </c>
      <c r="S18" s="64">
        <v>1.94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18609</v>
      </c>
      <c r="D19" s="52">
        <f t="shared" si="3"/>
        <v>4.869044192679034E-2</v>
      </c>
      <c r="E19" s="20">
        <v>18546</v>
      </c>
      <c r="F19" s="29">
        <f t="shared" si="0"/>
        <v>4.9155040074636357E-2</v>
      </c>
      <c r="G19" s="63">
        <f>E19-'22년 2월'!E19</f>
        <v>9</v>
      </c>
      <c r="H19" s="30">
        <v>9128</v>
      </c>
      <c r="I19" s="29">
        <f t="shared" si="4"/>
        <v>2.419320639497901E-2</v>
      </c>
      <c r="J19" s="30">
        <v>9418</v>
      </c>
      <c r="K19" s="21">
        <f t="shared" si="5"/>
        <v>2.496183367965735E-2</v>
      </c>
      <c r="L19" s="126">
        <f t="shared" si="6"/>
        <v>63</v>
      </c>
      <c r="M19" s="29">
        <f t="shared" si="7"/>
        <v>1.2872905598692277E-2</v>
      </c>
      <c r="N19" s="53">
        <f>'22년 3월'!L19-'22년 2월'!L19</f>
        <v>-1</v>
      </c>
      <c r="O19" s="60">
        <v>27</v>
      </c>
      <c r="P19" s="60">
        <v>36</v>
      </c>
      <c r="Q19" s="73">
        <v>6412</v>
      </c>
      <c r="R19" s="31">
        <f>Q19-'22년 2월'!Q19</f>
        <v>-4</v>
      </c>
      <c r="S19" s="64">
        <v>2.89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39287</v>
      </c>
      <c r="D20" s="52">
        <f t="shared" si="3"/>
        <v>0.10279442162275308</v>
      </c>
      <c r="E20" s="20">
        <v>39069</v>
      </c>
      <c r="F20" s="29">
        <f t="shared" si="0"/>
        <v>0.10354999787964887</v>
      </c>
      <c r="G20" s="63">
        <f>E20-'22년 2월'!E20</f>
        <v>153</v>
      </c>
      <c r="H20" s="30">
        <v>18982</v>
      </c>
      <c r="I20" s="29">
        <f t="shared" si="4"/>
        <v>5.0310631440566557E-2</v>
      </c>
      <c r="J20" s="30">
        <v>20087</v>
      </c>
      <c r="K20" s="21">
        <f t="shared" si="5"/>
        <v>5.3239366439082315E-2</v>
      </c>
      <c r="L20" s="126">
        <f t="shared" si="6"/>
        <v>218</v>
      </c>
      <c r="M20" s="29">
        <f>L20/$L$8</f>
        <v>4.4544340008173276E-2</v>
      </c>
      <c r="N20" s="53">
        <f>'22년 3월'!L20-'22년 2월'!L20</f>
        <v>-15</v>
      </c>
      <c r="O20" s="60">
        <v>93</v>
      </c>
      <c r="P20" s="60">
        <v>125</v>
      </c>
      <c r="Q20" s="73">
        <v>15587</v>
      </c>
      <c r="R20" s="31">
        <f>Q20-'22년 2월'!Q20</f>
        <v>68</v>
      </c>
      <c r="S20" s="64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33698</v>
      </c>
      <c r="D21" s="52">
        <f t="shared" si="3"/>
        <v>8.8170805096941307E-2</v>
      </c>
      <c r="E21" s="93">
        <v>33520</v>
      </c>
      <c r="F21" s="29">
        <f t="shared" si="0"/>
        <v>8.8842712353165681E-2</v>
      </c>
      <c r="G21" s="63">
        <f>E21-'22년 2월'!E21</f>
        <v>72</v>
      </c>
      <c r="H21" s="96">
        <v>16161</v>
      </c>
      <c r="I21" s="29">
        <f t="shared" si="4"/>
        <v>4.2833743267885159E-2</v>
      </c>
      <c r="J21" s="96">
        <v>17359</v>
      </c>
      <c r="K21" s="21">
        <f t="shared" si="5"/>
        <v>4.6008969085280522E-2</v>
      </c>
      <c r="L21" s="126">
        <f t="shared" si="6"/>
        <v>178</v>
      </c>
      <c r="M21" s="94">
        <f t="shared" si="7"/>
        <v>3.6371066612178177E-2</v>
      </c>
      <c r="N21" s="53">
        <f>'22년 3월'!L21-'22년 2월'!L21</f>
        <v>-5</v>
      </c>
      <c r="O21" s="99">
        <v>71</v>
      </c>
      <c r="P21" s="99">
        <v>107</v>
      </c>
      <c r="Q21" s="100">
        <v>14417</v>
      </c>
      <c r="R21" s="31">
        <f>Q21-'22년 2월'!Q21</f>
        <v>65</v>
      </c>
      <c r="S21" s="102">
        <v>2.33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8656</v>
      </c>
      <c r="D22" s="52">
        <f t="shared" si="3"/>
        <v>2.2648420942463172E-2</v>
      </c>
      <c r="E22" s="57">
        <v>8641</v>
      </c>
      <c r="F22" s="29">
        <f t="shared" si="0"/>
        <v>2.290244264450193E-2</v>
      </c>
      <c r="G22" s="63">
        <f>E22-'22년 2월'!E22</f>
        <v>-2</v>
      </c>
      <c r="H22" s="30">
        <v>4225</v>
      </c>
      <c r="I22" s="29">
        <f t="shared" si="4"/>
        <v>1.1198104406089648E-2</v>
      </c>
      <c r="J22" s="30">
        <v>4416</v>
      </c>
      <c r="K22" s="21">
        <f t="shared" si="5"/>
        <v>1.1704338238412281E-2</v>
      </c>
      <c r="L22" s="126">
        <f t="shared" si="6"/>
        <v>15</v>
      </c>
      <c r="M22" s="29">
        <f t="shared" si="7"/>
        <v>3.064977523498161E-3</v>
      </c>
      <c r="N22" s="53">
        <f>'22년 3월'!L22-'22년 2월'!L22</f>
        <v>0</v>
      </c>
      <c r="O22" s="60">
        <v>2</v>
      </c>
      <c r="P22" s="60">
        <v>13</v>
      </c>
      <c r="Q22" s="73">
        <v>3107</v>
      </c>
      <c r="R22" s="31">
        <f>Q22-'22년 2월'!Q22</f>
        <v>-1</v>
      </c>
      <c r="S22" s="54">
        <v>2.78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23356</v>
      </c>
      <c r="D23" s="52">
        <f t="shared" si="3"/>
        <v>6.1110965750019626E-2</v>
      </c>
      <c r="E23" s="20">
        <v>23291</v>
      </c>
      <c r="F23" s="29">
        <f t="shared" si="0"/>
        <v>6.1731372715321656E-2</v>
      </c>
      <c r="G23" s="63">
        <f>E23-'22년 2월'!E23</f>
        <v>40</v>
      </c>
      <c r="H23" s="107">
        <v>11538</v>
      </c>
      <c r="I23" s="29">
        <f t="shared" si="4"/>
        <v>3.0580764174547304E-2</v>
      </c>
      <c r="J23" s="107">
        <v>11753</v>
      </c>
      <c r="K23" s="21">
        <f t="shared" si="5"/>
        <v>3.1150608540774352E-2</v>
      </c>
      <c r="L23" s="126">
        <f t="shared" si="6"/>
        <v>65</v>
      </c>
      <c r="M23" s="21">
        <f t="shared" si="7"/>
        <v>1.3281569268492031E-2</v>
      </c>
      <c r="N23" s="53">
        <f>'22년 3월'!L23-'22년 2월'!L23</f>
        <v>0</v>
      </c>
      <c r="O23" s="108">
        <v>27</v>
      </c>
      <c r="P23" s="108">
        <v>38</v>
      </c>
      <c r="Q23" s="109">
        <v>7797</v>
      </c>
      <c r="R23" s="31">
        <f>Q23-'22년 2월'!Q23</f>
        <v>22</v>
      </c>
      <c r="S23" s="64">
        <v>2.99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29063</v>
      </c>
      <c r="D24" s="52">
        <f t="shared" si="3"/>
        <v>7.6043329234150553E-2</v>
      </c>
      <c r="E24" s="20">
        <v>28948</v>
      </c>
      <c r="F24" s="29">
        <f t="shared" si="0"/>
        <v>7.6724905644374702E-2</v>
      </c>
      <c r="G24" s="63">
        <f>E24-'22년 2월'!E24</f>
        <v>12</v>
      </c>
      <c r="H24" s="30">
        <v>14066</v>
      </c>
      <c r="I24" s="29">
        <f t="shared" si="4"/>
        <v>3.7281073745812306E-2</v>
      </c>
      <c r="J24" s="30">
        <v>14882</v>
      </c>
      <c r="K24" s="21">
        <f t="shared" si="5"/>
        <v>3.9443831898562404E-2</v>
      </c>
      <c r="L24" s="126">
        <f t="shared" si="6"/>
        <v>115</v>
      </c>
      <c r="M24" s="29">
        <f t="shared" si="7"/>
        <v>2.34981610134859E-2</v>
      </c>
      <c r="N24" s="53">
        <f>'22년 3월'!L24-'22년 2월'!L24</f>
        <v>0</v>
      </c>
      <c r="O24" s="60">
        <v>26</v>
      </c>
      <c r="P24" s="60">
        <v>89</v>
      </c>
      <c r="Q24" s="73">
        <v>10819</v>
      </c>
      <c r="R24" s="31">
        <f>Q24-'22년 2월'!Q24</f>
        <v>16</v>
      </c>
      <c r="S24" s="64">
        <v>2.68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34201</v>
      </c>
      <c r="D25" s="52">
        <f t="shared" si="3"/>
        <v>8.9486904419267904E-2</v>
      </c>
      <c r="E25" s="20">
        <v>34104</v>
      </c>
      <c r="F25" s="29">
        <f t="shared" si="0"/>
        <v>9.0390568678173105E-2</v>
      </c>
      <c r="G25" s="63">
        <f>E25-'22년 2월'!E25</f>
        <v>-50</v>
      </c>
      <c r="H25" s="30">
        <v>16682</v>
      </c>
      <c r="I25" s="29">
        <f t="shared" si="4"/>
        <v>4.4214621941393493E-2</v>
      </c>
      <c r="J25" s="30">
        <v>17422</v>
      </c>
      <c r="K25" s="21">
        <f t="shared" si="5"/>
        <v>4.6175946736779612E-2</v>
      </c>
      <c r="L25" s="126">
        <f t="shared" si="6"/>
        <v>97</v>
      </c>
      <c r="M25" s="21">
        <f t="shared" si="7"/>
        <v>1.9820187985288108E-2</v>
      </c>
      <c r="N25" s="53">
        <f>'22년 3월'!L25-'22년 2월'!L25</f>
        <v>1</v>
      </c>
      <c r="O25" s="60">
        <v>29</v>
      </c>
      <c r="P25" s="60">
        <v>68</v>
      </c>
      <c r="Q25" s="73">
        <v>11907</v>
      </c>
      <c r="R25" s="31">
        <f>Q25-'22년 2월'!Q25</f>
        <v>4</v>
      </c>
      <c r="S25" s="64">
        <v>2.86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21089</v>
      </c>
      <c r="D26" s="52">
        <f t="shared" si="3"/>
        <v>5.517936105078626E-2</v>
      </c>
      <c r="E26" s="20">
        <v>21004</v>
      </c>
      <c r="F26" s="29">
        <f t="shared" si="0"/>
        <v>5.5669818922013482E-2</v>
      </c>
      <c r="G26" s="63">
        <f>E26-'22년 2월'!E26</f>
        <v>428</v>
      </c>
      <c r="H26" s="30">
        <v>10288</v>
      </c>
      <c r="I26" s="29">
        <f t="shared" si="4"/>
        <v>2.726771553369238E-2</v>
      </c>
      <c r="J26" s="30">
        <v>10716</v>
      </c>
      <c r="K26" s="21">
        <f t="shared" si="5"/>
        <v>2.8402103388321106E-2</v>
      </c>
      <c r="L26" s="126">
        <f t="shared" si="6"/>
        <v>85</v>
      </c>
      <c r="M26" s="29">
        <f t="shared" si="7"/>
        <v>1.736820596648958E-2</v>
      </c>
      <c r="N26" s="53">
        <f>'22년 3월'!L26-'22년 2월'!L26</f>
        <v>8</v>
      </c>
      <c r="O26" s="60">
        <v>28</v>
      </c>
      <c r="P26" s="60">
        <v>57</v>
      </c>
      <c r="Q26" s="73">
        <v>7814</v>
      </c>
      <c r="R26" s="31">
        <f>Q26-'22년 2월'!Q26</f>
        <v>280</v>
      </c>
      <c r="S26" s="64">
        <v>2.69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22393</v>
      </c>
      <c r="D27" s="52">
        <f t="shared" si="3"/>
        <v>5.8591276590177661E-2</v>
      </c>
      <c r="E27" s="20">
        <v>22210</v>
      </c>
      <c r="F27" s="29">
        <f t="shared" si="0"/>
        <v>5.8866248250710317E-2</v>
      </c>
      <c r="G27" s="63">
        <f>E27-'22년 2월'!E27</f>
        <v>393</v>
      </c>
      <c r="H27" s="30">
        <v>10935</v>
      </c>
      <c r="I27" s="29">
        <f t="shared" si="4"/>
        <v>2.898254951019889E-2</v>
      </c>
      <c r="J27" s="30">
        <v>11275</v>
      </c>
      <c r="K27" s="21">
        <f t="shared" si="5"/>
        <v>2.988369874051143E-2</v>
      </c>
      <c r="L27" s="126">
        <f t="shared" si="6"/>
        <v>183</v>
      </c>
      <c r="M27" s="21">
        <f t="shared" si="7"/>
        <v>3.7392725786677565E-2</v>
      </c>
      <c r="N27" s="53">
        <f>'22년 3월'!L27-'22년 2월'!L27</f>
        <v>2</v>
      </c>
      <c r="O27" s="60">
        <v>98</v>
      </c>
      <c r="P27" s="60">
        <v>85</v>
      </c>
      <c r="Q27" s="73">
        <v>9529</v>
      </c>
      <c r="R27" s="31">
        <f>Q27-'22년 2월'!Q27</f>
        <v>166</v>
      </c>
      <c r="S27" s="64">
        <v>2.33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18952</v>
      </c>
      <c r="D28" s="52">
        <f t="shared" si="3"/>
        <v>4.9587901305633321E-2</v>
      </c>
      <c r="E28" s="20">
        <v>18852</v>
      </c>
      <c r="F28" s="29">
        <f t="shared" si="0"/>
        <v>4.9966074381917643E-2</v>
      </c>
      <c r="G28" s="63">
        <f>E28-'22년 2월'!E28</f>
        <v>-27</v>
      </c>
      <c r="H28" s="30">
        <v>9252</v>
      </c>
      <c r="I28" s="29">
        <f t="shared" si="4"/>
        <v>2.4521860820151817E-2</v>
      </c>
      <c r="J28" s="30">
        <v>9600</v>
      </c>
      <c r="K28" s="21">
        <f t="shared" si="5"/>
        <v>2.5444213561765829E-2</v>
      </c>
      <c r="L28" s="126">
        <f t="shared" si="6"/>
        <v>100</v>
      </c>
      <c r="M28" s="29">
        <f t="shared" si="7"/>
        <v>2.0433183489987738E-2</v>
      </c>
      <c r="N28" s="53">
        <f>'22년 3월'!L28-'22년 2월'!L28</f>
        <v>4</v>
      </c>
      <c r="O28" s="60">
        <v>42</v>
      </c>
      <c r="P28" s="60">
        <v>58</v>
      </c>
      <c r="Q28" s="73">
        <v>6882</v>
      </c>
      <c r="R28" s="31">
        <f>Q28-'22년 2월'!Q28</f>
        <v>18</v>
      </c>
      <c r="S28" s="64">
        <v>2.74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11344</v>
      </c>
      <c r="D29" s="52">
        <f t="shared" si="3"/>
        <v>2.9681571992987783E-2</v>
      </c>
      <c r="E29" s="20">
        <v>11316</v>
      </c>
      <c r="F29" s="29">
        <f t="shared" si="0"/>
        <v>2.9992366735931471E-2</v>
      </c>
      <c r="G29" s="63">
        <f>E29-'22년 2월'!E29</f>
        <v>37</v>
      </c>
      <c r="H29" s="30">
        <v>5634</v>
      </c>
      <c r="I29" s="29">
        <f t="shared" si="4"/>
        <v>1.493257283406132E-2</v>
      </c>
      <c r="J29" s="30">
        <v>5682</v>
      </c>
      <c r="K29" s="21">
        <f t="shared" si="5"/>
        <v>1.505979390187015E-2</v>
      </c>
      <c r="L29" s="126">
        <f t="shared" si="6"/>
        <v>28</v>
      </c>
      <c r="M29" s="29">
        <f t="shared" si="7"/>
        <v>5.7212913771965673E-3</v>
      </c>
      <c r="N29" s="53">
        <f>'22년 3월'!L29-'22년 2월'!L29</f>
        <v>0</v>
      </c>
      <c r="O29" s="60">
        <v>6</v>
      </c>
      <c r="P29" s="60">
        <v>22</v>
      </c>
      <c r="Q29" s="73">
        <v>4378</v>
      </c>
      <c r="R29" s="31">
        <f>Q29-'22년 2월'!Q29</f>
        <v>14</v>
      </c>
      <c r="S29" s="64">
        <v>2.58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28291</v>
      </c>
      <c r="D30" s="52">
        <f t="shared" si="3"/>
        <v>7.4023391506842146E-2</v>
      </c>
      <c r="E30" s="20">
        <v>28226</v>
      </c>
      <c r="F30" s="29">
        <f t="shared" si="0"/>
        <v>7.4811288749416907E-2</v>
      </c>
      <c r="G30" s="63">
        <f>E30-'22년 2월'!E30</f>
        <v>21</v>
      </c>
      <c r="H30" s="30">
        <v>13554</v>
      </c>
      <c r="I30" s="29">
        <f t="shared" si="4"/>
        <v>3.5924049022518126E-2</v>
      </c>
      <c r="J30" s="30">
        <v>14672</v>
      </c>
      <c r="K30" s="21">
        <f t="shared" si="5"/>
        <v>3.8887239726898774E-2</v>
      </c>
      <c r="L30" s="126">
        <f t="shared" si="6"/>
        <v>65</v>
      </c>
      <c r="M30" s="29">
        <f t="shared" si="7"/>
        <v>1.3281569268492031E-2</v>
      </c>
      <c r="N30" s="53">
        <f>'22년 3월'!L30-'22년 2월'!L30</f>
        <v>1</v>
      </c>
      <c r="O30" s="60">
        <v>18</v>
      </c>
      <c r="P30" s="60">
        <v>47</v>
      </c>
      <c r="Q30" s="73">
        <v>10689</v>
      </c>
      <c r="R30" s="31">
        <f>Q30-'22년 2월'!Q30</f>
        <v>13</v>
      </c>
      <c r="S30" s="64">
        <v>2.64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X32"/>
  <sheetViews>
    <sheetView workbookViewId="0">
      <selection activeCell="I15" sqref="I15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hidden="1" customWidth="1"/>
    <col min="23" max="23" width="0" hidden="1" customWidth="1"/>
  </cols>
  <sheetData>
    <row r="1" spans="1:24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4" ht="28.5">
      <c r="A2" s="6"/>
      <c r="B2" s="305" t="s">
        <v>92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4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142"/>
      <c r="U3" s="7"/>
      <c r="V3" s="7"/>
      <c r="W3" s="7"/>
    </row>
    <row r="4" spans="1:24" ht="17.25">
      <c r="A4" s="1"/>
      <c r="B4" s="11" t="s">
        <v>93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  <c r="W4" s="5"/>
    </row>
    <row r="5" spans="1:24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4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4" ht="28.5">
      <c r="A7" s="1"/>
      <c r="B7" s="307"/>
      <c r="C7" s="297"/>
      <c r="D7" s="299"/>
      <c r="E7" s="140" t="s">
        <v>21</v>
      </c>
      <c r="F7" s="17" t="s">
        <v>22</v>
      </c>
      <c r="G7" s="18" t="s">
        <v>20</v>
      </c>
      <c r="H7" s="141" t="s">
        <v>23</v>
      </c>
      <c r="I7" s="18" t="s">
        <v>24</v>
      </c>
      <c r="J7" s="14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4">
      <c r="A8" s="1"/>
      <c r="B8" s="50" t="s">
        <v>31</v>
      </c>
      <c r="C8" s="20">
        <f>SUM(C9:C30)</f>
        <v>381293</v>
      </c>
      <c r="D8" s="51">
        <f>SUM(D9:D30)</f>
        <v>1</v>
      </c>
      <c r="E8" s="20">
        <f t="shared" ref="E8:E30" si="0">H8+J8</f>
        <v>376399</v>
      </c>
      <c r="F8" s="21">
        <f t="shared" ref="F8:F30" si="1">E8/$E$8</f>
        <v>1</v>
      </c>
      <c r="G8" s="68">
        <f>E8-'22년 1월'!E8</f>
        <v>2022</v>
      </c>
      <c r="H8" s="22">
        <f>SUM(H9:H30)</f>
        <v>187858</v>
      </c>
      <c r="I8" s="21">
        <f t="shared" ref="I8:M8" si="2">SUM(I9:I30)</f>
        <v>0.49909271809967615</v>
      </c>
      <c r="J8" s="22">
        <f>SUM(J9:J30)</f>
        <v>188541</v>
      </c>
      <c r="K8" s="21">
        <f t="shared" si="2"/>
        <v>0.50090728190032396</v>
      </c>
      <c r="L8" s="58">
        <f>SUM(L9:L30)</f>
        <v>4894</v>
      </c>
      <c r="M8" s="23">
        <f t="shared" si="2"/>
        <v>0.99999999999999989</v>
      </c>
      <c r="N8" s="53">
        <f>'22년 2월'!L8-'22년 1월'!L8</f>
        <v>19</v>
      </c>
      <c r="O8" s="59">
        <f>SUM(O9:O30)</f>
        <v>2934</v>
      </c>
      <c r="P8" s="59">
        <f>SUM(P9:P30)</f>
        <v>1960</v>
      </c>
      <c r="Q8" s="139">
        <f>SUM(Q9:Q30)</f>
        <v>155990</v>
      </c>
      <c r="R8" s="53">
        <f>Q8-'22년 1월'!Q8</f>
        <v>1100</v>
      </c>
      <c r="S8" s="56">
        <v>2.41</v>
      </c>
      <c r="T8" s="25"/>
      <c r="U8" s="26"/>
      <c r="V8" s="61">
        <v>4884</v>
      </c>
      <c r="W8" s="26"/>
      <c r="X8" s="144"/>
    </row>
    <row r="9" spans="1:24">
      <c r="A9" s="1"/>
      <c r="B9" s="27" t="s">
        <v>1</v>
      </c>
      <c r="C9" s="28">
        <f t="shared" ref="C9:C30" si="3">E9+L9</f>
        <v>44688</v>
      </c>
      <c r="D9" s="52">
        <f t="shared" ref="D9:D30" si="4">C9/$C$8</f>
        <v>0.11720120747037055</v>
      </c>
      <c r="E9" s="20">
        <f t="shared" si="0"/>
        <v>43274</v>
      </c>
      <c r="F9" s="29">
        <f t="shared" si="1"/>
        <v>0.11496842446446458</v>
      </c>
      <c r="G9" s="63">
        <f>E9-'22년 1월'!E9</f>
        <v>64</v>
      </c>
      <c r="H9" s="30">
        <v>22564</v>
      </c>
      <c r="I9" s="29">
        <f t="shared" ref="I9:I30" si="5">H9/$E$8</f>
        <v>5.9947024301339802E-2</v>
      </c>
      <c r="J9" s="30">
        <v>20710</v>
      </c>
      <c r="K9" s="21">
        <f t="shared" ref="K9:K30" si="6">J9/$E$8</f>
        <v>5.5021400163124769E-2</v>
      </c>
      <c r="L9" s="126">
        <f t="shared" ref="L9:L30" si="7">O9+P9</f>
        <v>1414</v>
      </c>
      <c r="M9" s="29">
        <f>L9/$L$8</f>
        <v>0.28892521454842662</v>
      </c>
      <c r="N9" s="53">
        <f>'22년 2월'!L9-'22년 1월'!L9</f>
        <v>-19</v>
      </c>
      <c r="O9" s="60">
        <v>722</v>
      </c>
      <c r="P9" s="60">
        <v>692</v>
      </c>
      <c r="Q9" s="73">
        <v>21111</v>
      </c>
      <c r="R9" s="31">
        <f>Q9-'22년 1월'!Q9</f>
        <v>129</v>
      </c>
      <c r="S9" s="64">
        <v>2.0499999999999998</v>
      </c>
      <c r="T9" s="33"/>
      <c r="U9" s="26"/>
      <c r="V9" s="61">
        <v>1450</v>
      </c>
      <c r="W9" s="26"/>
      <c r="X9" s="144"/>
    </row>
    <row r="10" spans="1:24">
      <c r="A10" s="1"/>
      <c r="B10" s="27" t="s">
        <v>2</v>
      </c>
      <c r="C10" s="28">
        <f t="shared" si="3"/>
        <v>2885</v>
      </c>
      <c r="D10" s="52">
        <f t="shared" si="4"/>
        <v>7.5663597286076585E-3</v>
      </c>
      <c r="E10" s="20">
        <f t="shared" si="0"/>
        <v>2804</v>
      </c>
      <c r="F10" s="29">
        <f t="shared" si="1"/>
        <v>7.4495415768904803E-3</v>
      </c>
      <c r="G10" s="63">
        <f>E10-'22년 1월'!E10</f>
        <v>-7</v>
      </c>
      <c r="H10" s="30">
        <v>1595</v>
      </c>
      <c r="I10" s="29">
        <f t="shared" si="5"/>
        <v>4.2375245417761468E-3</v>
      </c>
      <c r="J10" s="30">
        <v>1209</v>
      </c>
      <c r="K10" s="21">
        <f t="shared" si="6"/>
        <v>3.2120170351143335E-3</v>
      </c>
      <c r="L10" s="126">
        <f t="shared" si="7"/>
        <v>81</v>
      </c>
      <c r="M10" s="29">
        <f t="shared" ref="M10:M30" si="8">L10/$L$8</f>
        <v>1.6550878626890069E-2</v>
      </c>
      <c r="N10" s="53">
        <f>'22년 2월'!L10-'22년 1월'!L10</f>
        <v>-6</v>
      </c>
      <c r="O10" s="60">
        <v>51</v>
      </c>
      <c r="P10" s="60">
        <v>30</v>
      </c>
      <c r="Q10" s="73">
        <v>1688</v>
      </c>
      <c r="R10" s="31">
        <f>Q10-'22년 1월'!Q10</f>
        <v>-4</v>
      </c>
      <c r="S10" s="64">
        <v>1.66</v>
      </c>
      <c r="T10" s="33"/>
      <c r="U10" s="26"/>
      <c r="V10" s="61">
        <v>84</v>
      </c>
      <c r="W10" s="26"/>
    </row>
    <row r="11" spans="1:24">
      <c r="A11" s="1"/>
      <c r="B11" s="27" t="s">
        <v>3</v>
      </c>
      <c r="C11" s="28">
        <f t="shared" si="3"/>
        <v>3392</v>
      </c>
      <c r="D11" s="52">
        <f t="shared" si="4"/>
        <v>8.8960458230284839E-3</v>
      </c>
      <c r="E11" s="20">
        <f t="shared" si="0"/>
        <v>3107</v>
      </c>
      <c r="F11" s="29">
        <f t="shared" si="1"/>
        <v>8.2545384020680183E-3</v>
      </c>
      <c r="G11" s="63">
        <f>E11-'22년 1월'!E11</f>
        <v>-6</v>
      </c>
      <c r="H11" s="30">
        <v>1631</v>
      </c>
      <c r="I11" s="29">
        <f t="shared" si="5"/>
        <v>4.3331677289259532E-3</v>
      </c>
      <c r="J11" s="30">
        <v>1476</v>
      </c>
      <c r="K11" s="21">
        <f t="shared" si="6"/>
        <v>3.9213706731420651E-3</v>
      </c>
      <c r="L11" s="126">
        <f t="shared" si="7"/>
        <v>285</v>
      </c>
      <c r="M11" s="29">
        <f t="shared" si="8"/>
        <v>5.8234572946465057E-2</v>
      </c>
      <c r="N11" s="53">
        <f>'22년 2월'!L11-'22년 1월'!L11</f>
        <v>-11</v>
      </c>
      <c r="O11" s="60">
        <v>261</v>
      </c>
      <c r="P11" s="60">
        <v>24</v>
      </c>
      <c r="Q11" s="73">
        <v>1749</v>
      </c>
      <c r="R11" s="31">
        <f>Q11-'22년 1월'!Q11</f>
        <v>1</v>
      </c>
      <c r="S11" s="64">
        <v>1.78</v>
      </c>
      <c r="T11" s="33"/>
      <c r="U11" s="26"/>
      <c r="V11" s="61">
        <v>306</v>
      </c>
      <c r="W11" s="26"/>
    </row>
    <row r="12" spans="1:24">
      <c r="A12" s="1"/>
      <c r="B12" s="27" t="s">
        <v>4</v>
      </c>
      <c r="C12" s="28">
        <f t="shared" si="3"/>
        <v>6335</v>
      </c>
      <c r="D12" s="52">
        <f t="shared" si="4"/>
        <v>1.6614519542713872E-2</v>
      </c>
      <c r="E12" s="20">
        <f t="shared" si="0"/>
        <v>6110</v>
      </c>
      <c r="F12" s="29">
        <f t="shared" si="1"/>
        <v>1.6232774263481041E-2</v>
      </c>
      <c r="G12" s="63">
        <f>E12-'22년 1월'!E12</f>
        <v>-38</v>
      </c>
      <c r="H12" s="30">
        <v>3383</v>
      </c>
      <c r="I12" s="29">
        <f t="shared" si="5"/>
        <v>8.9878028368832012E-3</v>
      </c>
      <c r="J12" s="30">
        <v>2727</v>
      </c>
      <c r="K12" s="21">
        <f t="shared" si="6"/>
        <v>7.2449714265978389E-3</v>
      </c>
      <c r="L12" s="126">
        <f t="shared" si="7"/>
        <v>225</v>
      </c>
      <c r="M12" s="29">
        <f t="shared" si="8"/>
        <v>4.5974662852472419E-2</v>
      </c>
      <c r="N12" s="53">
        <f>'22년 2월'!L12-'22년 1월'!L12</f>
        <v>6</v>
      </c>
      <c r="O12" s="60">
        <v>182</v>
      </c>
      <c r="P12" s="60">
        <v>43</v>
      </c>
      <c r="Q12" s="73">
        <v>3378</v>
      </c>
      <c r="R12" s="31">
        <f>Q12-'22년 1월'!Q12</f>
        <v>-10</v>
      </c>
      <c r="S12" s="64">
        <v>1.81</v>
      </c>
      <c r="T12" s="33"/>
      <c r="U12" s="26"/>
      <c r="V12" s="61">
        <v>217</v>
      </c>
      <c r="W12" s="26"/>
    </row>
    <row r="13" spans="1:24">
      <c r="A13" s="1"/>
      <c r="B13" s="27" t="s">
        <v>5</v>
      </c>
      <c r="C13" s="28">
        <f t="shared" si="3"/>
        <v>9250</v>
      </c>
      <c r="D13" s="52">
        <f t="shared" si="4"/>
        <v>2.4259558921878976E-2</v>
      </c>
      <c r="E13" s="20">
        <f t="shared" si="0"/>
        <v>8950</v>
      </c>
      <c r="F13" s="29">
        <f t="shared" si="1"/>
        <v>2.3777959027521327E-2</v>
      </c>
      <c r="G13" s="63">
        <f>E13-'22년 1월'!E13</f>
        <v>-30</v>
      </c>
      <c r="H13" s="30">
        <v>4757</v>
      </c>
      <c r="I13" s="29">
        <f t="shared" si="5"/>
        <v>1.2638184479767481E-2</v>
      </c>
      <c r="J13" s="30">
        <v>4193</v>
      </c>
      <c r="K13" s="21">
        <f t="shared" si="6"/>
        <v>1.1139774547753846E-2</v>
      </c>
      <c r="L13" s="126">
        <f t="shared" si="7"/>
        <v>300</v>
      </c>
      <c r="M13" s="29">
        <f t="shared" si="8"/>
        <v>6.1299550469963222E-2</v>
      </c>
      <c r="N13" s="53">
        <f>'22년 2월'!L13-'22년 1월'!L13</f>
        <v>4</v>
      </c>
      <c r="O13" s="60">
        <v>189</v>
      </c>
      <c r="P13" s="60">
        <v>111</v>
      </c>
      <c r="Q13" s="73">
        <v>4931</v>
      </c>
      <c r="R13" s="31">
        <f>Q13-'22년 1월'!Q13</f>
        <v>-12</v>
      </c>
      <c r="S13" s="64">
        <v>1.82</v>
      </c>
      <c r="T13" s="33"/>
      <c r="U13" s="26"/>
      <c r="V13" s="61">
        <v>294</v>
      </c>
      <c r="W13" s="26"/>
    </row>
    <row r="14" spans="1:24">
      <c r="A14" s="1"/>
      <c r="B14" s="27" t="s">
        <v>6</v>
      </c>
      <c r="C14" s="28">
        <f t="shared" si="3"/>
        <v>7494</v>
      </c>
      <c r="D14" s="52">
        <f t="shared" si="4"/>
        <v>1.9654176709249842E-2</v>
      </c>
      <c r="E14" s="20">
        <f t="shared" si="0"/>
        <v>7026</v>
      </c>
      <c r="F14" s="29">
        <f t="shared" si="1"/>
        <v>1.8666362025403893E-2</v>
      </c>
      <c r="G14" s="63">
        <f>E14-'22년 1월'!E14</f>
        <v>7</v>
      </c>
      <c r="H14" s="30">
        <v>4081</v>
      </c>
      <c r="I14" s="29">
        <f t="shared" si="5"/>
        <v>1.0842217965510005E-2</v>
      </c>
      <c r="J14" s="30">
        <v>2945</v>
      </c>
      <c r="K14" s="21">
        <f t="shared" si="6"/>
        <v>7.8241440598938884E-3</v>
      </c>
      <c r="L14" s="126">
        <f t="shared" si="7"/>
        <v>468</v>
      </c>
      <c r="M14" s="29">
        <f t="shared" si="8"/>
        <v>9.5627298733142629E-2</v>
      </c>
      <c r="N14" s="53">
        <f>'22년 2월'!L14-'22년 1월'!L14</f>
        <v>-2</v>
      </c>
      <c r="O14" s="60">
        <v>348</v>
      </c>
      <c r="P14" s="60">
        <v>120</v>
      </c>
      <c r="Q14" s="73">
        <v>4294</v>
      </c>
      <c r="R14" s="31">
        <f>Q14-'22년 1월'!Q14</f>
        <v>8</v>
      </c>
      <c r="S14" s="64">
        <v>1.64</v>
      </c>
      <c r="T14" s="33"/>
      <c r="U14" s="26"/>
      <c r="V14" s="61">
        <v>473</v>
      </c>
      <c r="W14" s="26"/>
    </row>
    <row r="15" spans="1:24">
      <c r="A15" s="1"/>
      <c r="B15" s="27" t="s">
        <v>7</v>
      </c>
      <c r="C15" s="28">
        <f t="shared" si="3"/>
        <v>7536</v>
      </c>
      <c r="D15" s="52">
        <f t="shared" si="4"/>
        <v>1.9764328220030266E-2</v>
      </c>
      <c r="E15" s="20">
        <f t="shared" si="0"/>
        <v>7350</v>
      </c>
      <c r="F15" s="29">
        <f t="shared" si="1"/>
        <v>1.9527150709752153E-2</v>
      </c>
      <c r="G15" s="63">
        <f>E15-'22년 1월'!E15</f>
        <v>20</v>
      </c>
      <c r="H15" s="30">
        <v>4024</v>
      </c>
      <c r="I15" s="29">
        <f t="shared" si="5"/>
        <v>1.0690782919189477E-2</v>
      </c>
      <c r="J15" s="30">
        <v>3326</v>
      </c>
      <c r="K15" s="21">
        <f t="shared" si="6"/>
        <v>8.8363677905626738E-3</v>
      </c>
      <c r="L15" s="126">
        <f t="shared" si="7"/>
        <v>186</v>
      </c>
      <c r="M15" s="29">
        <f t="shared" si="8"/>
        <v>3.8005721291377199E-2</v>
      </c>
      <c r="N15" s="53">
        <f>'22년 2월'!L15-'22년 1월'!L15</f>
        <v>5</v>
      </c>
      <c r="O15" s="60">
        <v>137</v>
      </c>
      <c r="P15" s="60">
        <v>49</v>
      </c>
      <c r="Q15" s="73">
        <v>3981</v>
      </c>
      <c r="R15" s="31">
        <f>Q15-'22년 1월'!Q15</f>
        <v>12</v>
      </c>
      <c r="S15" s="64">
        <v>1.85</v>
      </c>
      <c r="T15" s="33"/>
      <c r="U15" s="26"/>
      <c r="V15" s="61">
        <v>180</v>
      </c>
      <c r="W15" s="26"/>
    </row>
    <row r="16" spans="1:24">
      <c r="A16" s="1"/>
      <c r="B16" s="27" t="s">
        <v>8</v>
      </c>
      <c r="C16" s="28">
        <f t="shared" si="3"/>
        <v>5907</v>
      </c>
      <c r="D16" s="52">
        <f t="shared" si="4"/>
        <v>1.5492023194760984E-2</v>
      </c>
      <c r="E16" s="20">
        <f t="shared" si="0"/>
        <v>5531</v>
      </c>
      <c r="F16" s="29">
        <f t="shared" si="1"/>
        <v>1.469451300348832E-2</v>
      </c>
      <c r="G16" s="63">
        <f>E16-'22년 1월'!E16</f>
        <v>1</v>
      </c>
      <c r="H16" s="30">
        <v>2954</v>
      </c>
      <c r="I16" s="29">
        <f t="shared" si="5"/>
        <v>7.8480548566813406E-3</v>
      </c>
      <c r="J16" s="30">
        <v>2577</v>
      </c>
      <c r="K16" s="21">
        <f t="shared" si="6"/>
        <v>6.8464581468069786E-3</v>
      </c>
      <c r="L16" s="126">
        <f t="shared" si="7"/>
        <v>376</v>
      </c>
      <c r="M16" s="29">
        <f t="shared" si="8"/>
        <v>7.6828769922353907E-2</v>
      </c>
      <c r="N16" s="53">
        <f>'22년 2월'!L16-'22년 1월'!L16</f>
        <v>-11</v>
      </c>
      <c r="O16" s="60">
        <v>308</v>
      </c>
      <c r="P16" s="60">
        <v>68</v>
      </c>
      <c r="Q16" s="73">
        <v>3053</v>
      </c>
      <c r="R16" s="31">
        <f>Q16-'22년 1월'!Q16</f>
        <v>5</v>
      </c>
      <c r="S16" s="64">
        <v>1.81</v>
      </c>
      <c r="T16" s="33"/>
      <c r="U16" s="26"/>
      <c r="V16" s="61">
        <v>380</v>
      </c>
      <c r="W16" s="26"/>
    </row>
    <row r="17" spans="1:23">
      <c r="A17" s="1"/>
      <c r="B17" s="27" t="s">
        <v>9</v>
      </c>
      <c r="C17" s="28">
        <f t="shared" si="3"/>
        <v>3509</v>
      </c>
      <c r="D17" s="52">
        <f t="shared" si="4"/>
        <v>9.2028964602025223E-3</v>
      </c>
      <c r="E17" s="20">
        <f t="shared" si="0"/>
        <v>3360</v>
      </c>
      <c r="F17" s="29">
        <f t="shared" si="1"/>
        <v>8.9266974673152689E-3</v>
      </c>
      <c r="G17" s="63">
        <f>E17-'22년 1월'!E17</f>
        <v>10</v>
      </c>
      <c r="H17" s="30">
        <v>1807</v>
      </c>
      <c r="I17" s="29">
        <f t="shared" si="5"/>
        <v>4.8007566438805632E-3</v>
      </c>
      <c r="J17" s="30">
        <v>1553</v>
      </c>
      <c r="K17" s="21">
        <f t="shared" si="6"/>
        <v>4.1259408234347065E-3</v>
      </c>
      <c r="L17" s="126">
        <f t="shared" si="7"/>
        <v>149</v>
      </c>
      <c r="M17" s="29">
        <f t="shared" si="8"/>
        <v>3.0445443400081734E-2</v>
      </c>
      <c r="N17" s="53">
        <f>'22년 2월'!L17-'22년 1월'!L17</f>
        <v>-1</v>
      </c>
      <c r="O17" s="60">
        <v>114</v>
      </c>
      <c r="P17" s="60">
        <v>35</v>
      </c>
      <c r="Q17" s="73">
        <v>1974</v>
      </c>
      <c r="R17" s="31">
        <f>Q17-'22년 1월'!Q17</f>
        <v>-1</v>
      </c>
      <c r="S17" s="64">
        <v>1.7</v>
      </c>
      <c r="T17" s="33"/>
      <c r="U17" s="26"/>
      <c r="V17" s="61">
        <v>155</v>
      </c>
      <c r="W17" s="26"/>
    </row>
    <row r="18" spans="1:23">
      <c r="A18" s="1"/>
      <c r="B18" s="27" t="s">
        <v>10</v>
      </c>
      <c r="C18" s="28">
        <f t="shared" si="3"/>
        <v>2439</v>
      </c>
      <c r="D18" s="52">
        <f t="shared" si="4"/>
        <v>6.396655590320305E-3</v>
      </c>
      <c r="E18" s="20">
        <f t="shared" si="0"/>
        <v>2246</v>
      </c>
      <c r="F18" s="29">
        <f t="shared" si="1"/>
        <v>5.9670721760684805E-3</v>
      </c>
      <c r="G18" s="63">
        <f>E18-'22년 1월'!E18</f>
        <v>-14</v>
      </c>
      <c r="H18" s="30">
        <v>1185</v>
      </c>
      <c r="I18" s="29">
        <f t="shared" si="5"/>
        <v>3.1482549103477959E-3</v>
      </c>
      <c r="J18" s="30">
        <v>1061</v>
      </c>
      <c r="K18" s="21">
        <f t="shared" si="6"/>
        <v>2.8188172657206845E-3</v>
      </c>
      <c r="L18" s="126">
        <f t="shared" si="7"/>
        <v>193</v>
      </c>
      <c r="M18" s="29">
        <f t="shared" si="8"/>
        <v>3.9436044135676342E-2</v>
      </c>
      <c r="N18" s="53">
        <f>'22년 2월'!L18-'22년 1월'!L18</f>
        <v>3</v>
      </c>
      <c r="O18" s="60">
        <v>154</v>
      </c>
      <c r="P18" s="60">
        <v>39</v>
      </c>
      <c r="Q18" s="73">
        <v>1154</v>
      </c>
      <c r="R18" s="31">
        <f>Q18-'22년 1월'!Q18</f>
        <v>-8</v>
      </c>
      <c r="S18" s="64">
        <v>1.95</v>
      </c>
      <c r="T18" s="33"/>
      <c r="U18" s="26"/>
      <c r="V18" s="61">
        <v>192</v>
      </c>
      <c r="W18" s="26"/>
    </row>
    <row r="19" spans="1:23">
      <c r="A19" s="1"/>
      <c r="B19" s="27" t="s">
        <v>32</v>
      </c>
      <c r="C19" s="28">
        <f t="shared" si="3"/>
        <v>18601</v>
      </c>
      <c r="D19" s="52">
        <f t="shared" si="4"/>
        <v>4.8784006000634685E-2</v>
      </c>
      <c r="E19" s="20">
        <f t="shared" si="0"/>
        <v>18537</v>
      </c>
      <c r="F19" s="29">
        <f t="shared" si="1"/>
        <v>4.9248271116554505E-2</v>
      </c>
      <c r="G19" s="63">
        <f>E19-'22년 1월'!E19</f>
        <v>3</v>
      </c>
      <c r="H19" s="30">
        <v>9109</v>
      </c>
      <c r="I19" s="29">
        <f t="shared" si="5"/>
        <v>2.4200383104099638E-2</v>
      </c>
      <c r="J19" s="30">
        <v>9428</v>
      </c>
      <c r="K19" s="21">
        <f t="shared" si="6"/>
        <v>2.5047888012454868E-2</v>
      </c>
      <c r="L19" s="126">
        <f t="shared" si="7"/>
        <v>64</v>
      </c>
      <c r="M19" s="29">
        <f t="shared" si="8"/>
        <v>1.3077237433592154E-2</v>
      </c>
      <c r="N19" s="53">
        <f>'22년 2월'!L19-'22년 1월'!L19</f>
        <v>2</v>
      </c>
      <c r="O19" s="60">
        <v>27</v>
      </c>
      <c r="P19" s="60">
        <v>37</v>
      </c>
      <c r="Q19" s="73">
        <v>6416</v>
      </c>
      <c r="R19" s="31">
        <f>Q19-'22년 1월'!Q19</f>
        <v>18</v>
      </c>
      <c r="S19" s="64">
        <v>2.89</v>
      </c>
      <c r="T19" s="34"/>
      <c r="U19" s="26"/>
      <c r="V19" s="61">
        <v>64</v>
      </c>
      <c r="W19" s="26"/>
    </row>
    <row r="20" spans="1:23">
      <c r="A20" s="1"/>
      <c r="B20" s="27" t="s">
        <v>33</v>
      </c>
      <c r="C20" s="28">
        <f t="shared" si="3"/>
        <v>39149</v>
      </c>
      <c r="D20" s="52">
        <f t="shared" si="4"/>
        <v>0.10267432132244757</v>
      </c>
      <c r="E20" s="20">
        <f t="shared" si="0"/>
        <v>38916</v>
      </c>
      <c r="F20" s="29">
        <f t="shared" si="1"/>
        <v>0.10339028530894077</v>
      </c>
      <c r="G20" s="63">
        <f>E20-'22년 1월'!E20</f>
        <v>338</v>
      </c>
      <c r="H20" s="30">
        <v>18914</v>
      </c>
      <c r="I20" s="29">
        <f t="shared" si="5"/>
        <v>5.0249867826428866E-2</v>
      </c>
      <c r="J20" s="30">
        <v>20002</v>
      </c>
      <c r="K20" s="21">
        <f t="shared" si="6"/>
        <v>5.3140417482511908E-2</v>
      </c>
      <c r="L20" s="126">
        <f t="shared" si="7"/>
        <v>233</v>
      </c>
      <c r="M20" s="29">
        <f>L20/$L$8</f>
        <v>4.7609317531671434E-2</v>
      </c>
      <c r="N20" s="53">
        <f>'22년 2월'!L20-'22년 1월'!L20</f>
        <v>8</v>
      </c>
      <c r="O20" s="60">
        <v>97</v>
      </c>
      <c r="P20" s="60">
        <v>136</v>
      </c>
      <c r="Q20" s="73">
        <v>15519</v>
      </c>
      <c r="R20" s="31">
        <f>Q20-'22년 1월'!Q20</f>
        <v>138</v>
      </c>
      <c r="S20" s="64">
        <v>2.5099999999999998</v>
      </c>
      <c r="T20" s="34"/>
      <c r="U20" s="26"/>
      <c r="V20" s="61">
        <v>228</v>
      </c>
      <c r="W20" s="26"/>
    </row>
    <row r="21" spans="1:23">
      <c r="A21" s="1"/>
      <c r="B21" s="90" t="s">
        <v>34</v>
      </c>
      <c r="C21" s="28">
        <f t="shared" si="3"/>
        <v>33631</v>
      </c>
      <c r="D21" s="52">
        <f t="shared" si="4"/>
        <v>8.8202510929914796E-2</v>
      </c>
      <c r="E21" s="93">
        <f t="shared" si="0"/>
        <v>33448</v>
      </c>
      <c r="F21" s="29">
        <f t="shared" si="1"/>
        <v>8.8863147882964622E-2</v>
      </c>
      <c r="G21" s="63">
        <f>E21-'22년 1월'!E21</f>
        <v>164</v>
      </c>
      <c r="H21" s="96">
        <v>16079</v>
      </c>
      <c r="I21" s="29">
        <f t="shared" si="5"/>
        <v>4.271796683838161E-2</v>
      </c>
      <c r="J21" s="96">
        <v>17369</v>
      </c>
      <c r="K21" s="21">
        <f t="shared" si="6"/>
        <v>4.6145181044583011E-2</v>
      </c>
      <c r="L21" s="126">
        <f t="shared" si="7"/>
        <v>183</v>
      </c>
      <c r="M21" s="94">
        <f t="shared" si="8"/>
        <v>3.7392725786677565E-2</v>
      </c>
      <c r="N21" s="53">
        <f>'22년 2월'!L21-'22년 1월'!L21</f>
        <v>3</v>
      </c>
      <c r="O21" s="99">
        <v>72</v>
      </c>
      <c r="P21" s="99">
        <v>111</v>
      </c>
      <c r="Q21" s="100">
        <v>14352</v>
      </c>
      <c r="R21" s="31">
        <f>Q21-'22년 1월'!Q21</f>
        <v>98</v>
      </c>
      <c r="S21" s="102">
        <v>2.33</v>
      </c>
      <c r="T21" s="103"/>
      <c r="U21" s="26"/>
      <c r="V21" s="61">
        <v>178</v>
      </c>
      <c r="W21" s="26"/>
    </row>
    <row r="22" spans="1:23">
      <c r="A22" s="1"/>
      <c r="B22" s="27" t="s">
        <v>80</v>
      </c>
      <c r="C22" s="28">
        <f t="shared" si="3"/>
        <v>8658</v>
      </c>
      <c r="D22" s="52">
        <f t="shared" si="4"/>
        <v>2.2706947150878721E-2</v>
      </c>
      <c r="E22" s="57">
        <f t="shared" si="0"/>
        <v>8643</v>
      </c>
      <c r="F22" s="29">
        <f t="shared" si="1"/>
        <v>2.2962335181549366E-2</v>
      </c>
      <c r="G22" s="63">
        <f>E22-'22년 1월'!E22</f>
        <v>61</v>
      </c>
      <c r="H22" s="30">
        <v>4221</v>
      </c>
      <c r="I22" s="29">
        <f t="shared" si="5"/>
        <v>1.1214163693314808E-2</v>
      </c>
      <c r="J22" s="30">
        <v>4422</v>
      </c>
      <c r="K22" s="21">
        <f t="shared" si="6"/>
        <v>1.174817148823456E-2</v>
      </c>
      <c r="L22" s="126">
        <f t="shared" si="7"/>
        <v>15</v>
      </c>
      <c r="M22" s="29">
        <f t="shared" si="8"/>
        <v>3.064977523498161E-3</v>
      </c>
      <c r="N22" s="53">
        <f>'22년 2월'!L22-'22년 1월'!L22</f>
        <v>3</v>
      </c>
      <c r="O22" s="60">
        <v>2</v>
      </c>
      <c r="P22" s="60">
        <v>13</v>
      </c>
      <c r="Q22" s="73">
        <v>3108</v>
      </c>
      <c r="R22" s="31">
        <f>Q22-'22년 1월'!Q22</f>
        <v>11</v>
      </c>
      <c r="S22" s="54">
        <v>2.78</v>
      </c>
      <c r="T22" s="34"/>
      <c r="U22" s="26"/>
      <c r="V22" s="61">
        <v>14</v>
      </c>
      <c r="W22" s="26"/>
    </row>
    <row r="23" spans="1:23">
      <c r="A23" s="1"/>
      <c r="B23" s="50" t="s">
        <v>35</v>
      </c>
      <c r="C23" s="28">
        <f t="shared" si="3"/>
        <v>23316</v>
      </c>
      <c r="D23" s="52">
        <f t="shared" si="4"/>
        <v>6.1149824413246505E-2</v>
      </c>
      <c r="E23" s="20">
        <f t="shared" si="0"/>
        <v>23251</v>
      </c>
      <c r="F23" s="29">
        <f t="shared" si="1"/>
        <v>6.1772215122781943E-2</v>
      </c>
      <c r="G23" s="63">
        <f>E23-'22년 1월'!E23</f>
        <v>63</v>
      </c>
      <c r="H23" s="107">
        <v>11521</v>
      </c>
      <c r="I23" s="29">
        <f t="shared" si="5"/>
        <v>3.0608476643136671E-2</v>
      </c>
      <c r="J23" s="107">
        <v>11730</v>
      </c>
      <c r="K23" s="21">
        <f t="shared" si="6"/>
        <v>3.1163738479645271E-2</v>
      </c>
      <c r="L23" s="126">
        <f t="shared" si="7"/>
        <v>65</v>
      </c>
      <c r="M23" s="21">
        <f t="shared" si="8"/>
        <v>1.3281569268492031E-2</v>
      </c>
      <c r="N23" s="53">
        <f>'22년 2월'!L23-'22년 1월'!L23</f>
        <v>-2</v>
      </c>
      <c r="O23" s="108">
        <v>27</v>
      </c>
      <c r="P23" s="108">
        <v>38</v>
      </c>
      <c r="Q23" s="109">
        <v>7775</v>
      </c>
      <c r="R23" s="31">
        <f>Q23-'22년 1월'!Q23</f>
        <v>28</v>
      </c>
      <c r="S23" s="64">
        <v>2.99</v>
      </c>
      <c r="T23" s="111"/>
      <c r="U23" s="26"/>
      <c r="V23" s="61">
        <v>69</v>
      </c>
      <c r="W23" s="26"/>
    </row>
    <row r="24" spans="1:23">
      <c r="A24" s="35"/>
      <c r="B24" s="27" t="s">
        <v>36</v>
      </c>
      <c r="C24" s="28">
        <f t="shared" si="3"/>
        <v>29051</v>
      </c>
      <c r="D24" s="52">
        <f t="shared" si="4"/>
        <v>7.6190750944811467E-2</v>
      </c>
      <c r="E24" s="20">
        <f t="shared" si="0"/>
        <v>28936</v>
      </c>
      <c r="F24" s="29">
        <f t="shared" si="1"/>
        <v>7.6875868426855551E-2</v>
      </c>
      <c r="G24" s="63">
        <f>E24-'22년 1월'!E24</f>
        <v>-63</v>
      </c>
      <c r="H24" s="30">
        <v>14064</v>
      </c>
      <c r="I24" s="29">
        <f t="shared" si="5"/>
        <v>3.7364605113191056E-2</v>
      </c>
      <c r="J24" s="30">
        <v>14872</v>
      </c>
      <c r="K24" s="21">
        <f t="shared" si="6"/>
        <v>3.9511263313664488E-2</v>
      </c>
      <c r="L24" s="126">
        <f t="shared" si="7"/>
        <v>115</v>
      </c>
      <c r="M24" s="29">
        <f t="shared" si="8"/>
        <v>2.34981610134859E-2</v>
      </c>
      <c r="N24" s="53">
        <f>'22년 2월'!L24-'22년 1월'!L24</f>
        <v>-5</v>
      </c>
      <c r="O24" s="60">
        <v>26</v>
      </c>
      <c r="P24" s="60">
        <v>89</v>
      </c>
      <c r="Q24" s="73">
        <v>10803</v>
      </c>
      <c r="R24" s="31">
        <f>Q24-'22년 1월'!Q24</f>
        <v>-26</v>
      </c>
      <c r="S24" s="64">
        <v>2.68</v>
      </c>
      <c r="T24" s="32"/>
      <c r="U24" s="36"/>
      <c r="V24" s="48">
        <v>117</v>
      </c>
      <c r="W24" s="36"/>
    </row>
    <row r="25" spans="1:23">
      <c r="A25" s="37"/>
      <c r="B25" s="27" t="s">
        <v>37</v>
      </c>
      <c r="C25" s="28">
        <f t="shared" si="3"/>
        <v>34250</v>
      </c>
      <c r="D25" s="52">
        <f t="shared" si="4"/>
        <v>8.9825934386416742E-2</v>
      </c>
      <c r="E25" s="20">
        <f t="shared" si="0"/>
        <v>34154</v>
      </c>
      <c r="F25" s="29">
        <f t="shared" si="1"/>
        <v>9.0738817053180265E-2</v>
      </c>
      <c r="G25" s="63">
        <f>E25-'22년 1월'!E25</f>
        <v>70</v>
      </c>
      <c r="H25" s="30">
        <v>16684</v>
      </c>
      <c r="I25" s="29">
        <f t="shared" si="5"/>
        <v>4.4325303733538081E-2</v>
      </c>
      <c r="J25" s="30">
        <v>17470</v>
      </c>
      <c r="K25" s="21">
        <f t="shared" si="6"/>
        <v>4.6413513319642191E-2</v>
      </c>
      <c r="L25" s="126">
        <f t="shared" si="7"/>
        <v>96</v>
      </c>
      <c r="M25" s="21">
        <f t="shared" si="8"/>
        <v>1.9615856150388231E-2</v>
      </c>
      <c r="N25" s="53">
        <f>'22년 2월'!L25-'22년 1월'!L25</f>
        <v>1</v>
      </c>
      <c r="O25" s="60">
        <v>29</v>
      </c>
      <c r="P25" s="60">
        <v>67</v>
      </c>
      <c r="Q25" s="73">
        <v>11903</v>
      </c>
      <c r="R25" s="31">
        <f>Q25-'22년 1월'!Q25</f>
        <v>14</v>
      </c>
      <c r="S25" s="64">
        <v>2.87</v>
      </c>
      <c r="T25" s="38"/>
      <c r="U25" s="39"/>
      <c r="V25" s="45">
        <v>94</v>
      </c>
      <c r="W25" s="39"/>
    </row>
    <row r="26" spans="1:23">
      <c r="A26" s="37"/>
      <c r="B26" s="27" t="s">
        <v>38</v>
      </c>
      <c r="C26" s="28">
        <f t="shared" si="3"/>
        <v>20653</v>
      </c>
      <c r="D26" s="52">
        <f t="shared" si="4"/>
        <v>5.4165694098763942E-2</v>
      </c>
      <c r="E26" s="20">
        <f t="shared" si="0"/>
        <v>20576</v>
      </c>
      <c r="F26" s="29">
        <f t="shared" si="1"/>
        <v>5.4665394966511599E-2</v>
      </c>
      <c r="G26" s="63">
        <f>E26-'22년 1월'!E26</f>
        <v>281</v>
      </c>
      <c r="H26" s="30">
        <v>10104</v>
      </c>
      <c r="I26" s="29">
        <f t="shared" si="5"/>
        <v>2.6843854526712344E-2</v>
      </c>
      <c r="J26" s="30">
        <v>10472</v>
      </c>
      <c r="K26" s="21">
        <f t="shared" si="6"/>
        <v>2.7821540439799255E-2</v>
      </c>
      <c r="L26" s="126">
        <f t="shared" si="7"/>
        <v>77</v>
      </c>
      <c r="M26" s="29">
        <f t="shared" si="8"/>
        <v>1.5733551287290561E-2</v>
      </c>
      <c r="N26" s="53">
        <f>'22년 2월'!L26-'22년 1월'!L26</f>
        <v>5</v>
      </c>
      <c r="O26" s="60">
        <v>27</v>
      </c>
      <c r="P26" s="60">
        <v>50</v>
      </c>
      <c r="Q26" s="73">
        <v>7534</v>
      </c>
      <c r="R26" s="31">
        <f>Q26-'22년 1월'!Q26</f>
        <v>212</v>
      </c>
      <c r="S26" s="64">
        <v>2.73</v>
      </c>
      <c r="T26" s="38"/>
      <c r="U26" s="39"/>
      <c r="V26" s="45">
        <v>70</v>
      </c>
      <c r="W26" s="39"/>
    </row>
    <row r="27" spans="1:23">
      <c r="A27" s="37"/>
      <c r="B27" s="27" t="s">
        <v>82</v>
      </c>
      <c r="C27" s="28">
        <f t="shared" si="3"/>
        <v>21998</v>
      </c>
      <c r="D27" s="52">
        <f t="shared" si="4"/>
        <v>5.7693165098756077E-2</v>
      </c>
      <c r="E27" s="20">
        <f t="shared" si="0"/>
        <v>21817</v>
      </c>
      <c r="F27" s="29">
        <f t="shared" si="1"/>
        <v>5.796242816798132E-2</v>
      </c>
      <c r="G27" s="63">
        <f>E27-'22년 1월'!E27</f>
        <v>1123</v>
      </c>
      <c r="H27" s="30">
        <v>10735</v>
      </c>
      <c r="I27" s="29">
        <f t="shared" si="5"/>
        <v>2.8520267057032565E-2</v>
      </c>
      <c r="J27" s="30">
        <v>11082</v>
      </c>
      <c r="K27" s="21">
        <f t="shared" si="6"/>
        <v>2.9442161110948755E-2</v>
      </c>
      <c r="L27" s="126">
        <f t="shared" si="7"/>
        <v>181</v>
      </c>
      <c r="M27" s="21">
        <f t="shared" si="8"/>
        <v>3.6984062116877811E-2</v>
      </c>
      <c r="N27" s="53">
        <f>'22년 2월'!L27-'22년 1월'!L27</f>
        <v>18</v>
      </c>
      <c r="O27" s="60">
        <v>96</v>
      </c>
      <c r="P27" s="60">
        <v>85</v>
      </c>
      <c r="Q27" s="73">
        <v>9363</v>
      </c>
      <c r="R27" s="31">
        <f>Q27-'22년 1월'!Q27</f>
        <v>453</v>
      </c>
      <c r="S27" s="64">
        <v>2.33</v>
      </c>
      <c r="T27" s="38"/>
      <c r="U27" s="39"/>
      <c r="V27" s="45">
        <v>169</v>
      </c>
      <c r="W27" s="39"/>
    </row>
    <row r="28" spans="1:23">
      <c r="A28" s="37"/>
      <c r="B28" s="27" t="s">
        <v>42</v>
      </c>
      <c r="C28" s="28">
        <f t="shared" si="3"/>
        <v>18975</v>
      </c>
      <c r="D28" s="52">
        <f t="shared" si="4"/>
        <v>4.9764878977584165E-2</v>
      </c>
      <c r="E28" s="20">
        <f t="shared" si="0"/>
        <v>18879</v>
      </c>
      <c r="F28" s="29">
        <f t="shared" si="1"/>
        <v>5.0156881394477666E-2</v>
      </c>
      <c r="G28" s="63">
        <f>E28-'22년 1월'!E28</f>
        <v>22</v>
      </c>
      <c r="H28" s="30">
        <v>9272</v>
      </c>
      <c r="I28" s="29">
        <f t="shared" si="5"/>
        <v>2.4633434201472373E-2</v>
      </c>
      <c r="J28" s="30">
        <v>9607</v>
      </c>
      <c r="K28" s="21">
        <f t="shared" si="6"/>
        <v>2.5523447193005293E-2</v>
      </c>
      <c r="L28" s="126">
        <f t="shared" si="7"/>
        <v>96</v>
      </c>
      <c r="M28" s="29">
        <f t="shared" si="8"/>
        <v>1.9615856150388231E-2</v>
      </c>
      <c r="N28" s="53">
        <f>'22년 2월'!L28-'22년 1월'!L28</f>
        <v>16</v>
      </c>
      <c r="O28" s="60">
        <v>41</v>
      </c>
      <c r="P28" s="60">
        <v>55</v>
      </c>
      <c r="Q28" s="73">
        <v>6864</v>
      </c>
      <c r="R28" s="31">
        <f>Q28-'22년 1월'!Q28</f>
        <v>18</v>
      </c>
      <c r="S28" s="64">
        <v>2.75</v>
      </c>
      <c r="T28" s="38"/>
      <c r="U28" s="39"/>
      <c r="V28" s="45">
        <v>60</v>
      </c>
      <c r="W28" s="39"/>
    </row>
    <row r="29" spans="1:23">
      <c r="A29" s="37"/>
      <c r="B29" s="27" t="s">
        <v>43</v>
      </c>
      <c r="C29" s="28">
        <f t="shared" si="3"/>
        <v>11307</v>
      </c>
      <c r="D29" s="52">
        <f t="shared" si="4"/>
        <v>2.9654360295101143E-2</v>
      </c>
      <c r="E29" s="20">
        <f t="shared" si="0"/>
        <v>11279</v>
      </c>
      <c r="F29" s="29">
        <f t="shared" si="1"/>
        <v>2.9965541885074085E-2</v>
      </c>
      <c r="G29" s="63">
        <f>E29-'22년 1월'!E29</f>
        <v>-48</v>
      </c>
      <c r="H29" s="30">
        <v>5614</v>
      </c>
      <c r="I29" s="29">
        <f t="shared" si="5"/>
        <v>1.4915023684972595E-2</v>
      </c>
      <c r="J29" s="30">
        <v>5665</v>
      </c>
      <c r="K29" s="21">
        <f t="shared" si="6"/>
        <v>1.5050518200101488E-2</v>
      </c>
      <c r="L29" s="126">
        <f t="shared" si="7"/>
        <v>28</v>
      </c>
      <c r="M29" s="29">
        <f t="shared" si="8"/>
        <v>5.7212913771965673E-3</v>
      </c>
      <c r="N29" s="53">
        <f>'22년 2월'!L29-'22년 1월'!L29</f>
        <v>0</v>
      </c>
      <c r="O29" s="60">
        <v>6</v>
      </c>
      <c r="P29" s="60">
        <v>22</v>
      </c>
      <c r="Q29" s="73">
        <v>4364</v>
      </c>
      <c r="R29" s="31">
        <f>Q29-'22년 1월'!Q29</f>
        <v>-8</v>
      </c>
      <c r="S29" s="64">
        <v>2.58</v>
      </c>
      <c r="T29" s="38"/>
      <c r="U29" s="42"/>
      <c r="V29" s="62">
        <v>28</v>
      </c>
      <c r="W29" s="42"/>
    </row>
    <row r="30" spans="1:23">
      <c r="A30" s="40"/>
      <c r="B30" s="41" t="s">
        <v>44</v>
      </c>
      <c r="C30" s="28">
        <f t="shared" si="3"/>
        <v>28269</v>
      </c>
      <c r="D30" s="52">
        <f t="shared" si="4"/>
        <v>7.4139834720280726E-2</v>
      </c>
      <c r="E30" s="20">
        <f t="shared" si="0"/>
        <v>28205</v>
      </c>
      <c r="F30" s="29">
        <f t="shared" si="1"/>
        <v>7.4933780376674752E-2</v>
      </c>
      <c r="G30" s="63">
        <f>E30-'22년 1월'!E30</f>
        <v>1</v>
      </c>
      <c r="H30" s="30">
        <v>13560</v>
      </c>
      <c r="I30" s="29">
        <f t="shared" si="5"/>
        <v>3.6025600493093765E-2</v>
      </c>
      <c r="J30" s="30">
        <v>14645</v>
      </c>
      <c r="K30" s="21">
        <f t="shared" si="6"/>
        <v>3.8908179883580987E-2</v>
      </c>
      <c r="L30" s="126">
        <f t="shared" si="7"/>
        <v>64</v>
      </c>
      <c r="M30" s="29">
        <f t="shared" si="8"/>
        <v>1.3077237433592154E-2</v>
      </c>
      <c r="N30" s="53">
        <f>'22년 2월'!L30-'22년 1월'!L30</f>
        <v>2</v>
      </c>
      <c r="O30" s="60">
        <v>18</v>
      </c>
      <c r="P30" s="60">
        <v>46</v>
      </c>
      <c r="Q30" s="73">
        <v>10676</v>
      </c>
      <c r="R30" s="31">
        <f>Q30-'22년 1월'!Q30</f>
        <v>24</v>
      </c>
      <c r="S30" s="64">
        <v>2.64</v>
      </c>
      <c r="T30" s="32"/>
      <c r="U30" s="42"/>
      <c r="V30" s="42">
        <v>62</v>
      </c>
      <c r="W30" s="42"/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V32"/>
  <sheetViews>
    <sheetView workbookViewId="0">
      <selection activeCell="I15" sqref="I15"/>
    </sheetView>
  </sheetViews>
  <sheetFormatPr defaultRowHeight="16.5"/>
  <cols>
    <col min="1" max="1" width="2.5" customWidth="1"/>
    <col min="6" max="6" width="9.5" customWidth="1"/>
    <col min="13" max="13" width="9.875" customWidth="1"/>
  </cols>
  <sheetData>
    <row r="1" spans="1:2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2" ht="28.5">
      <c r="A2" s="6"/>
      <c r="B2" s="305" t="s">
        <v>90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</row>
    <row r="3" spans="1:22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</row>
    <row r="4" spans="1:22" ht="17.25">
      <c r="A4" s="1"/>
      <c r="B4" s="11" t="s">
        <v>91</v>
      </c>
      <c r="C4" s="12"/>
      <c r="D4" s="12"/>
      <c r="E4" s="13"/>
      <c r="F4" s="13"/>
      <c r="G4" s="13"/>
      <c r="H4" s="65"/>
      <c r="I4" s="13"/>
      <c r="J4" s="13"/>
      <c r="K4" s="13"/>
      <c r="L4" s="306"/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</row>
    <row r="5" spans="1:22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</row>
    <row r="6" spans="1:22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</row>
    <row r="7" spans="1:22" ht="28.5">
      <c r="A7" s="1"/>
      <c r="B7" s="307"/>
      <c r="C7" s="297"/>
      <c r="D7" s="299"/>
      <c r="E7" s="137" t="s">
        <v>21</v>
      </c>
      <c r="F7" s="17" t="s">
        <v>22</v>
      </c>
      <c r="G7" s="18" t="s">
        <v>20</v>
      </c>
      <c r="H7" s="138" t="s">
        <v>23</v>
      </c>
      <c r="I7" s="18" t="s">
        <v>24</v>
      </c>
      <c r="J7" s="138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5"/>
    </row>
    <row r="8" spans="1:22">
      <c r="A8" s="1"/>
      <c r="B8" s="50" t="s">
        <v>31</v>
      </c>
      <c r="C8" s="20">
        <f>SUM(C9:C30)</f>
        <v>379252</v>
      </c>
      <c r="D8" s="51">
        <f>SUM(D9:D30)</f>
        <v>1</v>
      </c>
      <c r="E8" s="20">
        <f t="shared" ref="E8:E30" si="0">H8+J8</f>
        <v>374377</v>
      </c>
      <c r="F8" s="21">
        <f t="shared" ref="F8:F30" si="1">E8/$E$8</f>
        <v>1</v>
      </c>
      <c r="G8" s="68">
        <v>2482</v>
      </c>
      <c r="H8" s="22">
        <f>SUM(H9:H30)</f>
        <v>186907</v>
      </c>
      <c r="I8" s="21">
        <f t="shared" ref="I8:M8" si="2">SUM(I9:I30)</f>
        <v>0.49924808415046862</v>
      </c>
      <c r="J8" s="22">
        <f>SUM(J9:J30)</f>
        <v>187470</v>
      </c>
      <c r="K8" s="21">
        <f t="shared" si="2"/>
        <v>0.50075191584953138</v>
      </c>
      <c r="L8" s="58">
        <f>SUM(L9:L30)</f>
        <v>4875</v>
      </c>
      <c r="M8" s="23">
        <f t="shared" si="2"/>
        <v>1</v>
      </c>
      <c r="N8" s="53">
        <f>L8-'21년 12월'!L8</f>
        <v>-9</v>
      </c>
      <c r="O8" s="59">
        <f>SUM(O9:O30)</f>
        <v>2928</v>
      </c>
      <c r="P8" s="59">
        <f>SUM(P9:P30)</f>
        <v>1947</v>
      </c>
      <c r="Q8" s="139">
        <f>SUM(Q9:Q30)</f>
        <v>154890</v>
      </c>
      <c r="R8" s="53">
        <v>1241</v>
      </c>
      <c r="S8" s="56">
        <v>2.4204192672910336</v>
      </c>
      <c r="T8" s="25"/>
      <c r="U8" s="26"/>
      <c r="V8" s="143"/>
    </row>
    <row r="9" spans="1:22">
      <c r="A9" s="1"/>
      <c r="B9" s="27" t="s">
        <v>1</v>
      </c>
      <c r="C9" s="28">
        <f t="shared" ref="C9:C30" si="3">E9+L9</f>
        <v>44643</v>
      </c>
      <c r="D9" s="52">
        <f t="shared" ref="D9:D30" si="4">C9/$C$8</f>
        <v>0.11771328826215814</v>
      </c>
      <c r="E9" s="20">
        <f t="shared" si="0"/>
        <v>43210</v>
      </c>
      <c r="F9" s="29">
        <f t="shared" si="1"/>
        <v>0.11541841512699766</v>
      </c>
      <c r="G9" s="63">
        <v>-52</v>
      </c>
      <c r="H9" s="30">
        <v>22503</v>
      </c>
      <c r="I9" s="29">
        <f t="shared" ref="I9:I30" si="5">H9/$E$8</f>
        <v>6.0107859190067767E-2</v>
      </c>
      <c r="J9" s="30">
        <v>20707</v>
      </c>
      <c r="K9" s="21">
        <f t="shared" ref="K9:K30" si="6">J9/$E$8</f>
        <v>5.5310555936929885E-2</v>
      </c>
      <c r="L9" s="126">
        <f t="shared" ref="L9:L30" si="7">O9+P9</f>
        <v>1433</v>
      </c>
      <c r="M9" s="29">
        <f>L9/$L$8</f>
        <v>0.29394871794871796</v>
      </c>
      <c r="N9" s="53">
        <f>L9-'21년 12월'!L9</f>
        <v>-17</v>
      </c>
      <c r="O9" s="60">
        <v>732</v>
      </c>
      <c r="P9" s="60">
        <v>701</v>
      </c>
      <c r="Q9" s="73">
        <v>20982</v>
      </c>
      <c r="R9" s="31">
        <v>10</v>
      </c>
      <c r="S9" s="64">
        <v>2.0628456990272745</v>
      </c>
      <c r="T9" s="33"/>
      <c r="U9" s="26"/>
      <c r="V9" s="143"/>
    </row>
    <row r="10" spans="1:22">
      <c r="A10" s="1"/>
      <c r="B10" s="27" t="s">
        <v>2</v>
      </c>
      <c r="C10" s="28">
        <f t="shared" si="3"/>
        <v>2898</v>
      </c>
      <c r="D10" s="52">
        <f t="shared" si="4"/>
        <v>7.641357197852615E-3</v>
      </c>
      <c r="E10" s="20">
        <f t="shared" si="0"/>
        <v>2811</v>
      </c>
      <c r="F10" s="29">
        <f t="shared" si="1"/>
        <v>7.5084740782686973E-3</v>
      </c>
      <c r="G10" s="63">
        <v>-1</v>
      </c>
      <c r="H10" s="30">
        <v>1597</v>
      </c>
      <c r="I10" s="29">
        <f t="shared" si="5"/>
        <v>4.2657535051565665E-3</v>
      </c>
      <c r="J10" s="30">
        <v>1214</v>
      </c>
      <c r="K10" s="21">
        <f t="shared" si="6"/>
        <v>3.2427205731121304E-3</v>
      </c>
      <c r="L10" s="126">
        <f t="shared" si="7"/>
        <v>87</v>
      </c>
      <c r="M10" s="29">
        <f t="shared" ref="M10:M30" si="8">L10/$L$8</f>
        <v>1.7846153846153845E-2</v>
      </c>
      <c r="N10" s="53">
        <f>L10-'21년 12월'!L10</f>
        <v>3</v>
      </c>
      <c r="O10" s="60">
        <v>55</v>
      </c>
      <c r="P10" s="60">
        <v>32</v>
      </c>
      <c r="Q10" s="73">
        <v>1692</v>
      </c>
      <c r="R10" s="31">
        <v>-3</v>
      </c>
      <c r="S10" s="64">
        <v>1.6589970501474927</v>
      </c>
      <c r="T10" s="33"/>
      <c r="U10" s="26"/>
      <c r="V10" s="143"/>
    </row>
    <row r="11" spans="1:22">
      <c r="A11" s="1"/>
      <c r="B11" s="27" t="s">
        <v>3</v>
      </c>
      <c r="C11" s="28">
        <f t="shared" si="3"/>
        <v>3409</v>
      </c>
      <c r="D11" s="52">
        <f t="shared" si="4"/>
        <v>8.9887462689715539E-3</v>
      </c>
      <c r="E11" s="20">
        <f t="shared" si="0"/>
        <v>3113</v>
      </c>
      <c r="F11" s="29">
        <f t="shared" si="1"/>
        <v>8.3151475651549109E-3</v>
      </c>
      <c r="G11" s="63">
        <v>1</v>
      </c>
      <c r="H11" s="30">
        <v>1635</v>
      </c>
      <c r="I11" s="29">
        <f t="shared" si="5"/>
        <v>4.3672554670826464E-3</v>
      </c>
      <c r="J11" s="30">
        <v>1478</v>
      </c>
      <c r="K11" s="21">
        <f t="shared" si="6"/>
        <v>3.9478920980722644E-3</v>
      </c>
      <c r="L11" s="126">
        <f t="shared" si="7"/>
        <v>296</v>
      </c>
      <c r="M11" s="29">
        <f t="shared" si="8"/>
        <v>6.0717948717948715E-2</v>
      </c>
      <c r="N11" s="53">
        <f>L11-'21년 12월'!L11</f>
        <v>-10</v>
      </c>
      <c r="O11" s="60">
        <v>270</v>
      </c>
      <c r="P11" s="60">
        <v>26</v>
      </c>
      <c r="Q11" s="73">
        <v>1748</v>
      </c>
      <c r="R11" s="31">
        <v>-1</v>
      </c>
      <c r="S11" s="64">
        <v>1.7793024585477415</v>
      </c>
      <c r="T11" s="33"/>
      <c r="U11" s="26"/>
      <c r="V11" s="143"/>
    </row>
    <row r="12" spans="1:22">
      <c r="A12" s="1"/>
      <c r="B12" s="27" t="s">
        <v>4</v>
      </c>
      <c r="C12" s="28">
        <f t="shared" si="3"/>
        <v>6367</v>
      </c>
      <c r="D12" s="52">
        <f t="shared" si="4"/>
        <v>1.6788309619988818E-2</v>
      </c>
      <c r="E12" s="20">
        <f t="shared" si="0"/>
        <v>6148</v>
      </c>
      <c r="F12" s="29">
        <f t="shared" si="1"/>
        <v>1.6421948997935237E-2</v>
      </c>
      <c r="G12" s="63">
        <v>-4</v>
      </c>
      <c r="H12" s="30">
        <v>3398</v>
      </c>
      <c r="I12" s="29">
        <f t="shared" si="5"/>
        <v>9.0764122796005101E-3</v>
      </c>
      <c r="J12" s="30">
        <v>2750</v>
      </c>
      <c r="K12" s="21">
        <f t="shared" si="6"/>
        <v>7.3455367183347265E-3</v>
      </c>
      <c r="L12" s="126">
        <f t="shared" si="7"/>
        <v>219</v>
      </c>
      <c r="M12" s="29">
        <f t="shared" si="8"/>
        <v>4.492307692307692E-2</v>
      </c>
      <c r="N12" s="53">
        <f>L12-'21년 12월'!L12</f>
        <v>2</v>
      </c>
      <c r="O12" s="60">
        <v>178</v>
      </c>
      <c r="P12" s="60">
        <v>41</v>
      </c>
      <c r="Q12" s="73">
        <v>3388</v>
      </c>
      <c r="R12" s="31">
        <v>6</v>
      </c>
      <c r="S12" s="64">
        <v>1.8190419869899468</v>
      </c>
      <c r="T12" s="33"/>
      <c r="U12" s="26"/>
      <c r="V12" s="143"/>
    </row>
    <row r="13" spans="1:22">
      <c r="A13" s="1"/>
      <c r="B13" s="27" t="s">
        <v>5</v>
      </c>
      <c r="C13" s="28">
        <f t="shared" si="3"/>
        <v>9276</v>
      </c>
      <c r="D13" s="52">
        <f t="shared" si="4"/>
        <v>2.4458671279254954E-2</v>
      </c>
      <c r="E13" s="20">
        <f t="shared" si="0"/>
        <v>8980</v>
      </c>
      <c r="F13" s="29">
        <f t="shared" si="1"/>
        <v>2.3986516265689397E-2</v>
      </c>
      <c r="G13" s="63">
        <v>5</v>
      </c>
      <c r="H13" s="30">
        <v>4774</v>
      </c>
      <c r="I13" s="29">
        <f t="shared" si="5"/>
        <v>1.2751851743029086E-2</v>
      </c>
      <c r="J13" s="30">
        <v>4206</v>
      </c>
      <c r="K13" s="21">
        <f t="shared" si="6"/>
        <v>1.1234664522660313E-2</v>
      </c>
      <c r="L13" s="126">
        <f t="shared" si="7"/>
        <v>296</v>
      </c>
      <c r="M13" s="29">
        <f t="shared" si="8"/>
        <v>6.0717948717948715E-2</v>
      </c>
      <c r="N13" s="53">
        <f>L13-'21년 12월'!L13</f>
        <v>2</v>
      </c>
      <c r="O13" s="60">
        <v>188</v>
      </c>
      <c r="P13" s="60">
        <v>108</v>
      </c>
      <c r="Q13" s="73">
        <v>4943</v>
      </c>
      <c r="R13" s="31">
        <v>-3</v>
      </c>
      <c r="S13" s="64">
        <v>1.8145976546704408</v>
      </c>
      <c r="T13" s="33"/>
      <c r="U13" s="26"/>
      <c r="V13" s="143"/>
    </row>
    <row r="14" spans="1:22">
      <c r="A14" s="1"/>
      <c r="B14" s="27" t="s">
        <v>6</v>
      </c>
      <c r="C14" s="28">
        <f t="shared" si="3"/>
        <v>7489</v>
      </c>
      <c r="D14" s="52">
        <f t="shared" si="4"/>
        <v>1.9746764684167781E-2</v>
      </c>
      <c r="E14" s="20">
        <f t="shared" si="0"/>
        <v>7019</v>
      </c>
      <c r="F14" s="29">
        <f t="shared" si="1"/>
        <v>1.8748480809451434E-2</v>
      </c>
      <c r="G14" s="63">
        <v>25</v>
      </c>
      <c r="H14" s="30">
        <v>4079</v>
      </c>
      <c r="I14" s="29">
        <f t="shared" si="5"/>
        <v>1.0895434281486309E-2</v>
      </c>
      <c r="J14" s="30">
        <v>2940</v>
      </c>
      <c r="K14" s="21">
        <f t="shared" si="6"/>
        <v>7.8530465279651254E-3</v>
      </c>
      <c r="L14" s="126">
        <f t="shared" si="7"/>
        <v>470</v>
      </c>
      <c r="M14" s="29">
        <f t="shared" si="8"/>
        <v>9.6410256410256412E-2</v>
      </c>
      <c r="N14" s="53">
        <f>L14-'21년 12월'!L14</f>
        <v>-3</v>
      </c>
      <c r="O14" s="60">
        <v>349</v>
      </c>
      <c r="P14" s="60">
        <v>121</v>
      </c>
      <c r="Q14" s="73">
        <v>4286</v>
      </c>
      <c r="R14" s="31">
        <v>34</v>
      </c>
      <c r="S14" s="64">
        <v>1.6448730009407337</v>
      </c>
      <c r="T14" s="33"/>
      <c r="U14" s="26"/>
      <c r="V14" s="143"/>
    </row>
    <row r="15" spans="1:22">
      <c r="A15" s="1"/>
      <c r="B15" s="27" t="s">
        <v>7</v>
      </c>
      <c r="C15" s="28">
        <f t="shared" si="3"/>
        <v>7511</v>
      </c>
      <c r="D15" s="52">
        <f t="shared" si="4"/>
        <v>1.980477360699482E-2</v>
      </c>
      <c r="E15" s="20">
        <f t="shared" si="0"/>
        <v>7330</v>
      </c>
      <c r="F15" s="29">
        <f t="shared" si="1"/>
        <v>1.9579194234688561E-2</v>
      </c>
      <c r="G15" s="63">
        <v>-50</v>
      </c>
      <c r="H15" s="30">
        <v>4015</v>
      </c>
      <c r="I15" s="29">
        <f t="shared" si="5"/>
        <v>1.07244836087687E-2</v>
      </c>
      <c r="J15" s="30">
        <v>3315</v>
      </c>
      <c r="K15" s="21">
        <f t="shared" si="6"/>
        <v>8.8547106259198611E-3</v>
      </c>
      <c r="L15" s="126">
        <f t="shared" si="7"/>
        <v>181</v>
      </c>
      <c r="M15" s="29">
        <f t="shared" si="8"/>
        <v>3.7128205128205131E-2</v>
      </c>
      <c r="N15" s="53">
        <f>L15-'21년 12월'!L15</f>
        <v>1</v>
      </c>
      <c r="O15" s="60">
        <v>134</v>
      </c>
      <c r="P15" s="60">
        <v>47</v>
      </c>
      <c r="Q15" s="73">
        <v>3969</v>
      </c>
      <c r="R15" s="31">
        <v>-2</v>
      </c>
      <c r="S15" s="64">
        <v>1.858473936036263</v>
      </c>
      <c r="T15" s="33"/>
      <c r="U15" s="26"/>
      <c r="V15" s="143"/>
    </row>
    <row r="16" spans="1:22">
      <c r="A16" s="1"/>
      <c r="B16" s="27" t="s">
        <v>8</v>
      </c>
      <c r="C16" s="28">
        <f t="shared" si="3"/>
        <v>5917</v>
      </c>
      <c r="D16" s="52">
        <f t="shared" si="4"/>
        <v>1.5601763471253942E-2</v>
      </c>
      <c r="E16" s="20">
        <f t="shared" si="0"/>
        <v>5530</v>
      </c>
      <c r="F16" s="29">
        <f t="shared" si="1"/>
        <v>1.4771206564505833E-2</v>
      </c>
      <c r="G16" s="63">
        <v>7</v>
      </c>
      <c r="H16" s="30">
        <v>2958</v>
      </c>
      <c r="I16" s="29">
        <f t="shared" si="5"/>
        <v>7.9011264046669541E-3</v>
      </c>
      <c r="J16" s="30">
        <v>2572</v>
      </c>
      <c r="K16" s="21">
        <f t="shared" si="6"/>
        <v>6.8700801598388789E-3</v>
      </c>
      <c r="L16" s="126">
        <f t="shared" si="7"/>
        <v>387</v>
      </c>
      <c r="M16" s="29">
        <f t="shared" si="8"/>
        <v>7.9384615384615387E-2</v>
      </c>
      <c r="N16" s="53">
        <f>L16-'21년 12월'!L16</f>
        <v>7</v>
      </c>
      <c r="O16" s="60">
        <v>317</v>
      </c>
      <c r="P16" s="60">
        <v>70</v>
      </c>
      <c r="Q16" s="73">
        <v>3048</v>
      </c>
      <c r="R16" s="31">
        <v>15</v>
      </c>
      <c r="S16" s="64">
        <v>1.8209693372898121</v>
      </c>
      <c r="T16" s="33"/>
      <c r="U16" s="26"/>
      <c r="V16" s="143"/>
    </row>
    <row r="17" spans="1:22">
      <c r="A17" s="1"/>
      <c r="B17" s="27" t="s">
        <v>9</v>
      </c>
      <c r="C17" s="28">
        <f t="shared" si="3"/>
        <v>3500</v>
      </c>
      <c r="D17" s="52">
        <f t="shared" si="4"/>
        <v>9.2286922679379411E-3</v>
      </c>
      <c r="E17" s="20">
        <f t="shared" si="0"/>
        <v>3350</v>
      </c>
      <c r="F17" s="29">
        <f t="shared" si="1"/>
        <v>8.9481992750623032E-3</v>
      </c>
      <c r="G17" s="63">
        <v>-18</v>
      </c>
      <c r="H17" s="30">
        <v>1806</v>
      </c>
      <c r="I17" s="29">
        <f t="shared" si="5"/>
        <v>4.8240142957500058E-3</v>
      </c>
      <c r="J17" s="30">
        <v>1544</v>
      </c>
      <c r="K17" s="21">
        <f t="shared" si="6"/>
        <v>4.1241849793122974E-3</v>
      </c>
      <c r="L17" s="126">
        <f t="shared" si="7"/>
        <v>150</v>
      </c>
      <c r="M17" s="29">
        <f t="shared" si="8"/>
        <v>3.0769230769230771E-2</v>
      </c>
      <c r="N17" s="53">
        <f>L17-'21년 12월'!L17</f>
        <v>-5</v>
      </c>
      <c r="O17" s="60">
        <v>115</v>
      </c>
      <c r="P17" s="60">
        <v>35</v>
      </c>
      <c r="Q17" s="73">
        <v>1975</v>
      </c>
      <c r="R17" s="31">
        <v>-5</v>
      </c>
      <c r="S17" s="64">
        <v>1.7010101010101011</v>
      </c>
      <c r="T17" s="33"/>
      <c r="U17" s="26"/>
      <c r="V17" s="143"/>
    </row>
    <row r="18" spans="1:22">
      <c r="A18" s="1"/>
      <c r="B18" s="27" t="s">
        <v>10</v>
      </c>
      <c r="C18" s="28">
        <f t="shared" si="3"/>
        <v>2450</v>
      </c>
      <c r="D18" s="52">
        <f t="shared" si="4"/>
        <v>6.4600845875565586E-3</v>
      </c>
      <c r="E18" s="20">
        <f t="shared" si="0"/>
        <v>2260</v>
      </c>
      <c r="F18" s="29">
        <f t="shared" si="1"/>
        <v>6.0366956303405392E-3</v>
      </c>
      <c r="G18" s="63">
        <v>-10</v>
      </c>
      <c r="H18" s="30">
        <v>1196</v>
      </c>
      <c r="I18" s="29">
        <f t="shared" si="5"/>
        <v>3.194640696410303E-3</v>
      </c>
      <c r="J18" s="30">
        <v>1064</v>
      </c>
      <c r="K18" s="21">
        <f t="shared" si="6"/>
        <v>2.8420549339302362E-3</v>
      </c>
      <c r="L18" s="126">
        <f t="shared" si="7"/>
        <v>190</v>
      </c>
      <c r="M18" s="29">
        <f t="shared" si="8"/>
        <v>3.8974358974358976E-2</v>
      </c>
      <c r="N18" s="53">
        <f>L18-'21년 12월'!L18</f>
        <v>-2</v>
      </c>
      <c r="O18" s="60">
        <v>150</v>
      </c>
      <c r="P18" s="60">
        <v>40</v>
      </c>
      <c r="Q18" s="73">
        <v>1162</v>
      </c>
      <c r="R18" s="31">
        <v>-3</v>
      </c>
      <c r="S18" s="64">
        <v>1.9484978540772533</v>
      </c>
      <c r="T18" s="33"/>
      <c r="U18" s="26"/>
      <c r="V18" s="143"/>
    </row>
    <row r="19" spans="1:22">
      <c r="A19" s="1"/>
      <c r="B19" s="27" t="s">
        <v>32</v>
      </c>
      <c r="C19" s="28">
        <f t="shared" si="3"/>
        <v>18596</v>
      </c>
      <c r="D19" s="52">
        <f t="shared" si="4"/>
        <v>4.9033360404163985E-2</v>
      </c>
      <c r="E19" s="20">
        <f t="shared" si="0"/>
        <v>18534</v>
      </c>
      <c r="F19" s="29">
        <f t="shared" si="1"/>
        <v>4.9506246377314843E-2</v>
      </c>
      <c r="G19" s="63">
        <v>-81</v>
      </c>
      <c r="H19" s="30">
        <v>9115</v>
      </c>
      <c r="I19" s="29">
        <f t="shared" si="5"/>
        <v>2.4347115340953105E-2</v>
      </c>
      <c r="J19" s="30">
        <v>9419</v>
      </c>
      <c r="K19" s="21">
        <f t="shared" si="6"/>
        <v>2.5159131036361741E-2</v>
      </c>
      <c r="L19" s="126">
        <f t="shared" si="7"/>
        <v>62</v>
      </c>
      <c r="M19" s="29">
        <f t="shared" si="8"/>
        <v>1.2717948717948718E-2</v>
      </c>
      <c r="N19" s="53">
        <f>L19-'21년 12월'!L19</f>
        <v>-2</v>
      </c>
      <c r="O19" s="60">
        <v>26</v>
      </c>
      <c r="P19" s="60">
        <v>36</v>
      </c>
      <c r="Q19" s="73">
        <v>6398</v>
      </c>
      <c r="R19" s="31">
        <v>-13</v>
      </c>
      <c r="S19" s="64">
        <v>2.9036031820308845</v>
      </c>
      <c r="T19" s="34"/>
      <c r="U19" s="26"/>
      <c r="V19" s="143"/>
    </row>
    <row r="20" spans="1:22">
      <c r="A20" s="1"/>
      <c r="B20" s="27" t="s">
        <v>33</v>
      </c>
      <c r="C20" s="28">
        <f t="shared" si="3"/>
        <v>38803</v>
      </c>
      <c r="D20" s="52">
        <f t="shared" si="4"/>
        <v>0.10231455602079884</v>
      </c>
      <c r="E20" s="20">
        <f t="shared" si="0"/>
        <v>38578</v>
      </c>
      <c r="F20" s="29">
        <f t="shared" si="1"/>
        <v>0.10304586018906076</v>
      </c>
      <c r="G20" s="63">
        <v>392</v>
      </c>
      <c r="H20" s="30">
        <v>18745</v>
      </c>
      <c r="I20" s="29">
        <f t="shared" si="5"/>
        <v>5.0069849376430713E-2</v>
      </c>
      <c r="J20" s="30">
        <v>19833</v>
      </c>
      <c r="K20" s="21">
        <f t="shared" si="6"/>
        <v>5.2976010812630051E-2</v>
      </c>
      <c r="L20" s="126">
        <f t="shared" si="7"/>
        <v>225</v>
      </c>
      <c r="M20" s="29">
        <f>L20/$L$8</f>
        <v>4.6153846153846156E-2</v>
      </c>
      <c r="N20" s="53">
        <f>L20-'21년 12월'!L20</f>
        <v>-3</v>
      </c>
      <c r="O20" s="60">
        <v>94</v>
      </c>
      <c r="P20" s="60">
        <v>131</v>
      </c>
      <c r="Q20" s="73">
        <v>15381</v>
      </c>
      <c r="R20" s="31">
        <v>85</v>
      </c>
      <c r="S20" s="64">
        <v>2.4964696652719667</v>
      </c>
      <c r="T20" s="34"/>
      <c r="U20" s="26"/>
      <c r="V20" s="143"/>
    </row>
    <row r="21" spans="1:22">
      <c r="A21" s="1"/>
      <c r="B21" s="90" t="s">
        <v>34</v>
      </c>
      <c r="C21" s="28">
        <f t="shared" si="3"/>
        <v>33464</v>
      </c>
      <c r="D21" s="52">
        <f t="shared" si="4"/>
        <v>8.8236845158364358E-2</v>
      </c>
      <c r="E21" s="93">
        <f t="shared" si="0"/>
        <v>33284</v>
      </c>
      <c r="F21" s="29">
        <f t="shared" si="1"/>
        <v>8.8905034230201102E-2</v>
      </c>
      <c r="G21" s="95">
        <v>-47</v>
      </c>
      <c r="H21" s="96">
        <v>16027</v>
      </c>
      <c r="I21" s="29">
        <f t="shared" si="5"/>
        <v>4.2809787994454784E-2</v>
      </c>
      <c r="J21" s="96">
        <v>17257</v>
      </c>
      <c r="K21" s="21">
        <f t="shared" si="6"/>
        <v>4.6095246235746318E-2</v>
      </c>
      <c r="L21" s="126">
        <f t="shared" si="7"/>
        <v>180</v>
      </c>
      <c r="M21" s="94">
        <f t="shared" si="8"/>
        <v>3.6923076923076927E-2</v>
      </c>
      <c r="N21" s="53">
        <f>L21-'21년 12월'!L21</f>
        <v>2</v>
      </c>
      <c r="O21" s="99">
        <v>72</v>
      </c>
      <c r="P21" s="99">
        <v>108</v>
      </c>
      <c r="Q21" s="100">
        <v>14254</v>
      </c>
      <c r="R21" s="101">
        <v>25</v>
      </c>
      <c r="S21" s="102">
        <v>2.342469604329187</v>
      </c>
      <c r="T21" s="103"/>
      <c r="U21" s="26"/>
      <c r="V21" s="143"/>
    </row>
    <row r="22" spans="1:22">
      <c r="A22" s="1"/>
      <c r="B22" s="27" t="s">
        <v>80</v>
      </c>
      <c r="C22" s="28">
        <f t="shared" si="3"/>
        <v>8594</v>
      </c>
      <c r="D22" s="52">
        <f t="shared" si="4"/>
        <v>2.2660394671616763E-2</v>
      </c>
      <c r="E22" s="57">
        <f t="shared" si="0"/>
        <v>8582</v>
      </c>
      <c r="F22" s="29">
        <f t="shared" si="1"/>
        <v>2.2923416769726774E-2</v>
      </c>
      <c r="G22" s="63">
        <v>13</v>
      </c>
      <c r="H22" s="30">
        <v>4190</v>
      </c>
      <c r="I22" s="29">
        <f t="shared" si="5"/>
        <v>1.1191926854480911E-2</v>
      </c>
      <c r="J22" s="30">
        <v>4392</v>
      </c>
      <c r="K22" s="21">
        <f t="shared" si="6"/>
        <v>1.1731489915245861E-2</v>
      </c>
      <c r="L22" s="126">
        <f t="shared" si="7"/>
        <v>12</v>
      </c>
      <c r="M22" s="29">
        <f t="shared" si="8"/>
        <v>2.4615384615384616E-3</v>
      </c>
      <c r="N22" s="53">
        <f>L22-'21년 12월'!L22</f>
        <v>-2</v>
      </c>
      <c r="O22" s="60">
        <v>1</v>
      </c>
      <c r="P22" s="60">
        <v>11</v>
      </c>
      <c r="Q22" s="73">
        <v>3097</v>
      </c>
      <c r="R22" s="31">
        <v>1</v>
      </c>
      <c r="S22" s="54">
        <v>2.7677648578811369</v>
      </c>
      <c r="T22" s="34"/>
      <c r="U22" s="26"/>
      <c r="V22" s="143"/>
    </row>
    <row r="23" spans="1:22">
      <c r="A23" s="1"/>
      <c r="B23" s="50" t="s">
        <v>35</v>
      </c>
      <c r="C23" s="28">
        <f t="shared" si="3"/>
        <v>23255</v>
      </c>
      <c r="D23" s="52">
        <f t="shared" si="4"/>
        <v>6.1318068197399093E-2</v>
      </c>
      <c r="E23" s="20">
        <f t="shared" si="0"/>
        <v>23188</v>
      </c>
      <c r="F23" s="29">
        <f t="shared" si="1"/>
        <v>6.1937565608998414E-2</v>
      </c>
      <c r="G23" s="106">
        <v>-161</v>
      </c>
      <c r="H23" s="107">
        <v>11499</v>
      </c>
      <c r="I23" s="29">
        <f t="shared" si="5"/>
        <v>3.0715027899684007E-2</v>
      </c>
      <c r="J23" s="107">
        <v>11689</v>
      </c>
      <c r="K23" s="21">
        <f t="shared" si="6"/>
        <v>3.1222537709314407E-2</v>
      </c>
      <c r="L23" s="126">
        <f t="shared" si="7"/>
        <v>67</v>
      </c>
      <c r="M23" s="21">
        <f t="shared" si="8"/>
        <v>1.3743589743589744E-2</v>
      </c>
      <c r="N23" s="53">
        <f>L23-'21년 12월'!L23</f>
        <v>-2</v>
      </c>
      <c r="O23" s="108">
        <v>28</v>
      </c>
      <c r="P23" s="108">
        <v>39</v>
      </c>
      <c r="Q23" s="109">
        <v>7747</v>
      </c>
      <c r="R23" s="110">
        <v>-38</v>
      </c>
      <c r="S23" s="64">
        <v>2.9992292870905586</v>
      </c>
      <c r="T23" s="111"/>
      <c r="U23" s="26"/>
      <c r="V23" s="143"/>
    </row>
    <row r="24" spans="1:22">
      <c r="A24" s="35"/>
      <c r="B24" s="27" t="s">
        <v>36</v>
      </c>
      <c r="C24" s="28">
        <f t="shared" si="3"/>
        <v>29119</v>
      </c>
      <c r="D24" s="52">
        <f t="shared" si="4"/>
        <v>7.6780082900024263E-2</v>
      </c>
      <c r="E24" s="20">
        <f t="shared" si="0"/>
        <v>28999</v>
      </c>
      <c r="F24" s="29">
        <f t="shared" si="1"/>
        <v>7.7459352470904991E-2</v>
      </c>
      <c r="G24" s="63">
        <v>-140</v>
      </c>
      <c r="H24" s="30">
        <v>14075</v>
      </c>
      <c r="I24" s="29">
        <f t="shared" si="5"/>
        <v>3.759579247656774E-2</v>
      </c>
      <c r="J24" s="30">
        <v>14924</v>
      </c>
      <c r="K24" s="21">
        <f t="shared" si="6"/>
        <v>3.9863559994337258E-2</v>
      </c>
      <c r="L24" s="126">
        <f t="shared" si="7"/>
        <v>120</v>
      </c>
      <c r="M24" s="29">
        <f t="shared" si="8"/>
        <v>2.4615384615384615E-2</v>
      </c>
      <c r="N24" s="53">
        <f>L24-'21년 12월'!L24</f>
        <v>3</v>
      </c>
      <c r="O24" s="60">
        <v>26</v>
      </c>
      <c r="P24" s="60">
        <v>94</v>
      </c>
      <c r="Q24" s="73">
        <v>10829</v>
      </c>
      <c r="R24" s="31">
        <v>-32</v>
      </c>
      <c r="S24" s="64">
        <v>2.6829021268759781</v>
      </c>
      <c r="T24" s="32"/>
      <c r="U24" s="36"/>
      <c r="V24" s="143"/>
    </row>
    <row r="25" spans="1:22">
      <c r="A25" s="37"/>
      <c r="B25" s="27" t="s">
        <v>37</v>
      </c>
      <c r="C25" s="28">
        <f t="shared" si="3"/>
        <v>34179</v>
      </c>
      <c r="D25" s="52">
        <f t="shared" si="4"/>
        <v>9.0122135150243116E-2</v>
      </c>
      <c r="E25" s="20">
        <f t="shared" si="0"/>
        <v>34084</v>
      </c>
      <c r="F25" s="29">
        <f t="shared" si="1"/>
        <v>9.1041917639171216E-2</v>
      </c>
      <c r="G25" s="63">
        <v>-87</v>
      </c>
      <c r="H25" s="30">
        <v>16675</v>
      </c>
      <c r="I25" s="29">
        <f t="shared" si="5"/>
        <v>4.4540663555720568E-2</v>
      </c>
      <c r="J25" s="30">
        <v>17409</v>
      </c>
      <c r="K25" s="21">
        <f t="shared" si="6"/>
        <v>4.6501254083450641E-2</v>
      </c>
      <c r="L25" s="126">
        <f t="shared" si="7"/>
        <v>95</v>
      </c>
      <c r="M25" s="21">
        <f t="shared" si="8"/>
        <v>1.9487179487179488E-2</v>
      </c>
      <c r="N25" s="53">
        <f>L25-'21년 12월'!L25</f>
        <v>1</v>
      </c>
      <c r="O25" s="60">
        <v>29</v>
      </c>
      <c r="P25" s="60">
        <v>66</v>
      </c>
      <c r="Q25" s="73">
        <v>11889</v>
      </c>
      <c r="R25" s="31">
        <v>-7</v>
      </c>
      <c r="S25" s="64">
        <v>2.8724781439139209</v>
      </c>
      <c r="T25" s="38"/>
      <c r="U25" s="39"/>
      <c r="V25" s="143"/>
    </row>
    <row r="26" spans="1:22">
      <c r="A26" s="37"/>
      <c r="B26" s="27" t="s">
        <v>38</v>
      </c>
      <c r="C26" s="28">
        <f t="shared" si="3"/>
        <v>20367</v>
      </c>
      <c r="D26" s="52">
        <f t="shared" si="4"/>
        <v>5.3703078691740583E-2</v>
      </c>
      <c r="E26" s="20">
        <f t="shared" si="0"/>
        <v>20295</v>
      </c>
      <c r="F26" s="29">
        <f t="shared" si="1"/>
        <v>5.421006098131028E-2</v>
      </c>
      <c r="G26" s="63">
        <v>-111</v>
      </c>
      <c r="H26" s="30">
        <v>10001</v>
      </c>
      <c r="I26" s="29">
        <f t="shared" si="5"/>
        <v>2.6713713716387491E-2</v>
      </c>
      <c r="J26" s="30">
        <v>10294</v>
      </c>
      <c r="K26" s="21">
        <f t="shared" si="6"/>
        <v>2.7496347264922793E-2</v>
      </c>
      <c r="L26" s="126">
        <f t="shared" si="7"/>
        <v>72</v>
      </c>
      <c r="M26" s="29">
        <f t="shared" si="8"/>
        <v>1.4769230769230769E-2</v>
      </c>
      <c r="N26" s="53">
        <f>L26-'21년 12월'!L26</f>
        <v>2</v>
      </c>
      <c r="O26" s="60">
        <v>24</v>
      </c>
      <c r="P26" s="60">
        <v>48</v>
      </c>
      <c r="Q26" s="73">
        <v>7322</v>
      </c>
      <c r="R26" s="31">
        <v>-39</v>
      </c>
      <c r="S26" s="64">
        <v>2.7721776932481998</v>
      </c>
      <c r="T26" s="38"/>
      <c r="U26" s="39"/>
      <c r="V26" s="143"/>
    </row>
    <row r="27" spans="1:22">
      <c r="A27" s="37"/>
      <c r="B27" s="27" t="s">
        <v>82</v>
      </c>
      <c r="C27" s="28">
        <f t="shared" si="3"/>
        <v>20857</v>
      </c>
      <c r="D27" s="52">
        <f t="shared" si="4"/>
        <v>5.4995095609251893E-2</v>
      </c>
      <c r="E27" s="20">
        <f t="shared" si="0"/>
        <v>20694</v>
      </c>
      <c r="F27" s="29">
        <f t="shared" si="1"/>
        <v>5.5275831581534124E-2</v>
      </c>
      <c r="G27" s="63">
        <v>3108</v>
      </c>
      <c r="H27" s="30">
        <v>10199</v>
      </c>
      <c r="I27" s="29">
        <f t="shared" si="5"/>
        <v>2.7242592360107593E-2</v>
      </c>
      <c r="J27" s="30">
        <v>10495</v>
      </c>
      <c r="K27" s="21">
        <f t="shared" si="6"/>
        <v>2.8033239221426531E-2</v>
      </c>
      <c r="L27" s="126">
        <f t="shared" si="7"/>
        <v>163</v>
      </c>
      <c r="M27" s="21">
        <f t="shared" si="8"/>
        <v>3.3435897435897435E-2</v>
      </c>
      <c r="N27" s="53">
        <f>L27-'21년 12월'!L27</f>
        <v>-6</v>
      </c>
      <c r="O27" s="60">
        <v>88</v>
      </c>
      <c r="P27" s="60">
        <v>75</v>
      </c>
      <c r="Q27" s="73">
        <v>8910</v>
      </c>
      <c r="R27" s="31">
        <v>1312</v>
      </c>
      <c r="S27" s="64">
        <v>2.3145564622269017</v>
      </c>
      <c r="T27" s="38"/>
      <c r="U27" s="39"/>
      <c r="V27" s="143"/>
    </row>
    <row r="28" spans="1:22">
      <c r="A28" s="37"/>
      <c r="B28" s="27" t="s">
        <v>42</v>
      </c>
      <c r="C28" s="28">
        <f t="shared" si="3"/>
        <v>18937</v>
      </c>
      <c r="D28" s="52">
        <f t="shared" si="4"/>
        <v>4.9932498707983081E-2</v>
      </c>
      <c r="E28" s="20">
        <f t="shared" si="0"/>
        <v>18857</v>
      </c>
      <c r="F28" s="29">
        <f t="shared" si="1"/>
        <v>5.0369013053686525E-2</v>
      </c>
      <c r="G28" s="63">
        <v>-165</v>
      </c>
      <c r="H28" s="30">
        <v>9226</v>
      </c>
      <c r="I28" s="29">
        <f t="shared" si="5"/>
        <v>2.4643607913947704E-2</v>
      </c>
      <c r="J28" s="30">
        <v>9631</v>
      </c>
      <c r="K28" s="21">
        <f t="shared" si="6"/>
        <v>2.5725405139738821E-2</v>
      </c>
      <c r="L28" s="126">
        <f t="shared" si="7"/>
        <v>80</v>
      </c>
      <c r="M28" s="29">
        <f t="shared" si="8"/>
        <v>1.641025641025641E-2</v>
      </c>
      <c r="N28" s="53">
        <f>L28-'21년 12월'!L28</f>
        <v>20</v>
      </c>
      <c r="O28" s="60">
        <v>28</v>
      </c>
      <c r="P28" s="60">
        <v>52</v>
      </c>
      <c r="Q28" s="73">
        <v>6846</v>
      </c>
      <c r="R28" s="31">
        <v>-59</v>
      </c>
      <c r="S28" s="64">
        <v>2.7548153511947864</v>
      </c>
      <c r="T28" s="38"/>
      <c r="U28" s="39"/>
      <c r="V28" s="143"/>
    </row>
    <row r="29" spans="1:22">
      <c r="A29" s="37"/>
      <c r="B29" s="27" t="s">
        <v>43</v>
      </c>
      <c r="C29" s="28">
        <f t="shared" si="3"/>
        <v>11355</v>
      </c>
      <c r="D29" s="52">
        <f t="shared" si="4"/>
        <v>2.9940514486410091E-2</v>
      </c>
      <c r="E29" s="20">
        <f t="shared" si="0"/>
        <v>11327</v>
      </c>
      <c r="F29" s="29">
        <f t="shared" si="1"/>
        <v>3.0255597966755435E-2</v>
      </c>
      <c r="G29" s="63">
        <v>12</v>
      </c>
      <c r="H29" s="30">
        <v>5637</v>
      </c>
      <c r="I29" s="29">
        <f t="shared" si="5"/>
        <v>1.5057014720455583E-2</v>
      </c>
      <c r="J29" s="30">
        <v>5690</v>
      </c>
      <c r="K29" s="21">
        <f t="shared" si="6"/>
        <v>1.5198583246299854E-2</v>
      </c>
      <c r="L29" s="126">
        <f t="shared" si="7"/>
        <v>28</v>
      </c>
      <c r="M29" s="29">
        <f t="shared" si="8"/>
        <v>5.7435897435897439E-3</v>
      </c>
      <c r="N29" s="53">
        <f>L29-'21년 12월'!L29</f>
        <v>0</v>
      </c>
      <c r="O29" s="60">
        <v>6</v>
      </c>
      <c r="P29" s="60">
        <v>22</v>
      </c>
      <c r="Q29" s="73">
        <v>4372</v>
      </c>
      <c r="R29" s="31">
        <v>-3</v>
      </c>
      <c r="S29" s="64">
        <v>2.5862857142857143</v>
      </c>
      <c r="T29" s="38"/>
      <c r="U29" s="42"/>
      <c r="V29" s="143"/>
    </row>
    <row r="30" spans="1:22">
      <c r="A30" s="40"/>
      <c r="B30" s="41" t="s">
        <v>44</v>
      </c>
      <c r="C30" s="28">
        <f t="shared" si="3"/>
        <v>28266</v>
      </c>
      <c r="D30" s="52">
        <f t="shared" si="4"/>
        <v>7.4530918755866815E-2</v>
      </c>
      <c r="E30" s="20">
        <f t="shared" si="0"/>
        <v>28204</v>
      </c>
      <c r="F30" s="29">
        <f t="shared" si="1"/>
        <v>7.5335824583240951E-2</v>
      </c>
      <c r="G30" s="63">
        <v>-154</v>
      </c>
      <c r="H30" s="30">
        <v>13557</v>
      </c>
      <c r="I30" s="29">
        <f t="shared" si="5"/>
        <v>3.6212160469259597E-2</v>
      </c>
      <c r="J30" s="30">
        <v>14647</v>
      </c>
      <c r="K30" s="21">
        <f t="shared" si="6"/>
        <v>3.9123664113981362E-2</v>
      </c>
      <c r="L30" s="126">
        <f t="shared" si="7"/>
        <v>62</v>
      </c>
      <c r="M30" s="29">
        <f t="shared" si="8"/>
        <v>1.2717948717948718E-2</v>
      </c>
      <c r="N30" s="53">
        <f>L30-'21년 12월'!L30</f>
        <v>0</v>
      </c>
      <c r="O30" s="60">
        <v>18</v>
      </c>
      <c r="P30" s="60">
        <v>44</v>
      </c>
      <c r="Q30" s="73">
        <v>10652</v>
      </c>
      <c r="R30" s="31">
        <v>-39</v>
      </c>
      <c r="S30" s="64">
        <v>2.6525114582358995</v>
      </c>
      <c r="T30" s="32"/>
      <c r="U30" s="42"/>
      <c r="V30" s="143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2"/>
  <sheetViews>
    <sheetView workbookViewId="0">
      <selection activeCell="U7" sqref="U7"/>
    </sheetView>
  </sheetViews>
  <sheetFormatPr defaultRowHeight="16.5"/>
  <cols>
    <col min="1" max="1" width="2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87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89</v>
      </c>
      <c r="C4" s="12"/>
      <c r="D4" s="12"/>
      <c r="E4" s="13"/>
      <c r="F4" s="13"/>
      <c r="G4" s="13"/>
      <c r="H4" s="65"/>
      <c r="I4" s="13"/>
      <c r="J4" s="13"/>
      <c r="K4" s="13"/>
      <c r="L4" s="306" t="s">
        <v>88</v>
      </c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135" t="s">
        <v>21</v>
      </c>
      <c r="F7" s="17" t="s">
        <v>22</v>
      </c>
      <c r="G7" s="18" t="s">
        <v>20</v>
      </c>
      <c r="H7" s="136" t="s">
        <v>23</v>
      </c>
      <c r="I7" s="18" t="s">
        <v>24</v>
      </c>
      <c r="J7" s="136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SUM(C9:C30)</f>
        <v>376779</v>
      </c>
      <c r="D8" s="51">
        <f>SUM(D9:D30)</f>
        <v>1</v>
      </c>
      <c r="E8" s="20">
        <f>H8+J8</f>
        <v>371895</v>
      </c>
      <c r="F8" s="21">
        <f>E8/$E$8</f>
        <v>1</v>
      </c>
      <c r="G8" s="68">
        <v>2430</v>
      </c>
      <c r="H8" s="22">
        <f>SUM(H9:H30)</f>
        <v>185678</v>
      </c>
      <c r="I8" s="21">
        <f t="shared" ref="I8:M8" si="0">SUM(I9:I30)</f>
        <v>0.49927533309132949</v>
      </c>
      <c r="J8" s="22">
        <f>SUM(J9:J30)</f>
        <v>186217</v>
      </c>
      <c r="K8" s="21">
        <f t="shared" si="0"/>
        <v>0.50072466690867035</v>
      </c>
      <c r="L8" s="58">
        <f>SUM(L9:L30)</f>
        <v>4884</v>
      </c>
      <c r="M8" s="23">
        <f t="shared" si="0"/>
        <v>1.0000000000000002</v>
      </c>
      <c r="N8" s="53">
        <f t="shared" ref="N8:N30" si="1">L8-V8</f>
        <v>-158</v>
      </c>
      <c r="O8" s="59">
        <f>SUM(O9:O30)</f>
        <v>2941</v>
      </c>
      <c r="P8" s="59">
        <f>SUM(P9:P30)</f>
        <v>1943</v>
      </c>
      <c r="Q8" s="24">
        <v>153649</v>
      </c>
      <c r="R8" s="53">
        <v>1348</v>
      </c>
      <c r="S8" s="56">
        <v>2.4204192672910336</v>
      </c>
      <c r="T8" s="25"/>
      <c r="U8" s="26"/>
      <c r="V8" s="61">
        <v>5042</v>
      </c>
      <c r="W8" s="26"/>
    </row>
    <row r="9" spans="1:23">
      <c r="A9" s="1"/>
      <c r="B9" s="27" t="s">
        <v>1</v>
      </c>
      <c r="C9" s="28">
        <f>E9+L9</f>
        <v>44712</v>
      </c>
      <c r="D9" s="52">
        <f>C9/$C$8</f>
        <v>0.11866903410221907</v>
      </c>
      <c r="E9" s="20">
        <f t="shared" ref="E9:E30" si="2">H9+J9</f>
        <v>43262</v>
      </c>
      <c r="F9" s="29">
        <f>E9/$E$8</f>
        <v>0.11632853359147072</v>
      </c>
      <c r="G9" s="63">
        <v>-151</v>
      </c>
      <c r="H9" s="30">
        <v>22520</v>
      </c>
      <c r="I9" s="29">
        <f>H9/$E$8</f>
        <v>6.0554726468492449E-2</v>
      </c>
      <c r="J9" s="30">
        <v>20742</v>
      </c>
      <c r="K9" s="21">
        <f>J9/$E$8</f>
        <v>5.5773807122978261E-2</v>
      </c>
      <c r="L9" s="126">
        <f>O9+P9</f>
        <v>1450</v>
      </c>
      <c r="M9" s="29">
        <f>L9/$L$8</f>
        <v>0.29688779688779687</v>
      </c>
      <c r="N9" s="53">
        <f t="shared" si="1"/>
        <v>-43</v>
      </c>
      <c r="O9" s="60">
        <v>739</v>
      </c>
      <c r="P9" s="60">
        <v>711</v>
      </c>
      <c r="Q9" s="73">
        <v>20972</v>
      </c>
      <c r="R9" s="31">
        <v>-21</v>
      </c>
      <c r="S9" s="64">
        <v>2.0628456990272745</v>
      </c>
      <c r="T9" s="33"/>
      <c r="U9" s="26"/>
      <c r="V9" s="61">
        <v>1493</v>
      </c>
      <c r="W9" s="26"/>
    </row>
    <row r="10" spans="1:23">
      <c r="A10" s="1"/>
      <c r="B10" s="27" t="s">
        <v>2</v>
      </c>
      <c r="C10" s="28">
        <f t="shared" ref="C10:C30" si="3">E10+L10</f>
        <v>2896</v>
      </c>
      <c r="D10" s="52">
        <f t="shared" ref="D10:D30" si="4">C10/$C$8</f>
        <v>7.686203318125479E-3</v>
      </c>
      <c r="E10" s="20">
        <f t="shared" si="2"/>
        <v>2812</v>
      </c>
      <c r="F10" s="29">
        <f t="shared" ref="F10:F30" si="5">E10/$E$8</f>
        <v>7.5612740155151324E-3</v>
      </c>
      <c r="G10" s="63">
        <v>-2</v>
      </c>
      <c r="H10" s="30">
        <v>1599</v>
      </c>
      <c r="I10" s="29">
        <f t="shared" ref="I10:I30" si="6">H10/$E$8</f>
        <v>4.2996006937442016E-3</v>
      </c>
      <c r="J10" s="30">
        <v>1213</v>
      </c>
      <c r="K10" s="21">
        <f t="shared" ref="K10:K30" si="7">J10/$E$8</f>
        <v>3.2616733217709299E-3</v>
      </c>
      <c r="L10" s="126">
        <f t="shared" ref="L10:L30" si="8">O10+P10</f>
        <v>84</v>
      </c>
      <c r="M10" s="29">
        <f t="shared" ref="M10:M30" si="9">L10/$L$8</f>
        <v>1.7199017199017199E-2</v>
      </c>
      <c r="N10" s="53">
        <f t="shared" si="1"/>
        <v>-1</v>
      </c>
      <c r="O10" s="60">
        <v>53</v>
      </c>
      <c r="P10" s="60">
        <v>31</v>
      </c>
      <c r="Q10" s="73">
        <v>1695</v>
      </c>
      <c r="R10" s="31">
        <v>6</v>
      </c>
      <c r="S10" s="64">
        <v>1.6589970501474927</v>
      </c>
      <c r="T10" s="33"/>
      <c r="U10" s="26"/>
      <c r="V10" s="61">
        <v>85</v>
      </c>
      <c r="W10" s="26"/>
    </row>
    <row r="11" spans="1:23">
      <c r="A11" s="1"/>
      <c r="B11" s="27" t="s">
        <v>3</v>
      </c>
      <c r="C11" s="28">
        <f t="shared" si="3"/>
        <v>3418</v>
      </c>
      <c r="D11" s="52">
        <f t="shared" si="4"/>
        <v>9.0716308499146723E-3</v>
      </c>
      <c r="E11" s="20">
        <f t="shared" si="2"/>
        <v>3112</v>
      </c>
      <c r="F11" s="29">
        <f t="shared" si="5"/>
        <v>8.3679533201575715E-3</v>
      </c>
      <c r="G11" s="63">
        <v>-20</v>
      </c>
      <c r="H11" s="30">
        <v>1636</v>
      </c>
      <c r="I11" s="29">
        <f t="shared" si="6"/>
        <v>4.3990911413167699E-3</v>
      </c>
      <c r="J11" s="30">
        <v>1476</v>
      </c>
      <c r="K11" s="21">
        <f t="shared" si="7"/>
        <v>3.9688621788408016E-3</v>
      </c>
      <c r="L11" s="126">
        <f t="shared" si="8"/>
        <v>306</v>
      </c>
      <c r="M11" s="29">
        <f t="shared" si="9"/>
        <v>6.2653562653562658E-2</v>
      </c>
      <c r="N11" s="53">
        <f t="shared" si="1"/>
        <v>-31</v>
      </c>
      <c r="O11" s="60">
        <v>280</v>
      </c>
      <c r="P11" s="60">
        <v>26</v>
      </c>
      <c r="Q11" s="73">
        <v>1749</v>
      </c>
      <c r="R11" s="31">
        <v>-5</v>
      </c>
      <c r="S11" s="64">
        <v>1.7793024585477415</v>
      </c>
      <c r="T11" s="33"/>
      <c r="U11" s="26"/>
      <c r="V11" s="61">
        <v>337</v>
      </c>
      <c r="W11" s="26"/>
    </row>
    <row r="12" spans="1:23">
      <c r="A12" s="1"/>
      <c r="B12" s="27" t="s">
        <v>4</v>
      </c>
      <c r="C12" s="28">
        <f t="shared" si="3"/>
        <v>6369</v>
      </c>
      <c r="D12" s="52">
        <f t="shared" si="4"/>
        <v>1.6903808333266983E-2</v>
      </c>
      <c r="E12" s="20">
        <f t="shared" si="2"/>
        <v>6152</v>
      </c>
      <c r="F12" s="29">
        <f t="shared" si="5"/>
        <v>1.6542303607200957E-2</v>
      </c>
      <c r="G12" s="63">
        <v>-26</v>
      </c>
      <c r="H12" s="30">
        <v>3393</v>
      </c>
      <c r="I12" s="29">
        <f t="shared" si="6"/>
        <v>9.1235429355059888E-3</v>
      </c>
      <c r="J12" s="30">
        <v>2759</v>
      </c>
      <c r="K12" s="21">
        <f t="shared" si="7"/>
        <v>7.4187606716949678E-3</v>
      </c>
      <c r="L12" s="126">
        <f t="shared" si="8"/>
        <v>217</v>
      </c>
      <c r="M12" s="29">
        <f t="shared" si="9"/>
        <v>4.4430794430794431E-2</v>
      </c>
      <c r="N12" s="53">
        <f t="shared" si="1"/>
        <v>-3</v>
      </c>
      <c r="O12" s="60">
        <v>174</v>
      </c>
      <c r="P12" s="60">
        <v>43</v>
      </c>
      <c r="Q12" s="73">
        <v>3382</v>
      </c>
      <c r="R12" s="31">
        <v>6</v>
      </c>
      <c r="S12" s="64">
        <v>1.8190419869899468</v>
      </c>
      <c r="T12" s="33"/>
      <c r="U12" s="26"/>
      <c r="V12" s="61">
        <v>220</v>
      </c>
      <c r="W12" s="26"/>
    </row>
    <row r="13" spans="1:23">
      <c r="A13" s="1"/>
      <c r="B13" s="27" t="s">
        <v>5</v>
      </c>
      <c r="C13" s="28">
        <f t="shared" si="3"/>
        <v>9269</v>
      </c>
      <c r="D13" s="52">
        <f t="shared" si="4"/>
        <v>2.4600627954318048E-2</v>
      </c>
      <c r="E13" s="20">
        <f t="shared" si="2"/>
        <v>8975</v>
      </c>
      <c r="F13" s="29">
        <f t="shared" si="5"/>
        <v>2.4133155863886313E-2</v>
      </c>
      <c r="G13" s="63">
        <v>-53</v>
      </c>
      <c r="H13" s="30">
        <v>4770</v>
      </c>
      <c r="I13" s="29">
        <f t="shared" si="6"/>
        <v>1.2826200943814786E-2</v>
      </c>
      <c r="J13" s="30">
        <v>4205</v>
      </c>
      <c r="K13" s="21">
        <f t="shared" si="7"/>
        <v>1.1306954920071525E-2</v>
      </c>
      <c r="L13" s="126">
        <f t="shared" si="8"/>
        <v>294</v>
      </c>
      <c r="M13" s="29">
        <f t="shared" si="9"/>
        <v>6.0196560196560195E-2</v>
      </c>
      <c r="N13" s="53">
        <f t="shared" si="1"/>
        <v>-4</v>
      </c>
      <c r="O13" s="60">
        <v>187</v>
      </c>
      <c r="P13" s="60">
        <v>107</v>
      </c>
      <c r="Q13" s="73">
        <v>4946</v>
      </c>
      <c r="R13" s="31">
        <v>-24</v>
      </c>
      <c r="S13" s="64">
        <v>1.8145976546704408</v>
      </c>
      <c r="T13" s="33"/>
      <c r="U13" s="26"/>
      <c r="V13" s="61">
        <v>298</v>
      </c>
      <c r="W13" s="26"/>
    </row>
    <row r="14" spans="1:23">
      <c r="A14" s="1"/>
      <c r="B14" s="27" t="s">
        <v>6</v>
      </c>
      <c r="C14" s="28">
        <f t="shared" si="3"/>
        <v>7467</v>
      </c>
      <c r="D14" s="52">
        <f t="shared" si="4"/>
        <v>1.9817983486340798E-2</v>
      </c>
      <c r="E14" s="20">
        <f t="shared" si="2"/>
        <v>6994</v>
      </c>
      <c r="F14" s="29">
        <f t="shared" si="5"/>
        <v>1.8806383522230737E-2</v>
      </c>
      <c r="G14" s="63">
        <v>-24</v>
      </c>
      <c r="H14" s="30">
        <v>4050</v>
      </c>
      <c r="I14" s="29">
        <f t="shared" si="6"/>
        <v>1.0890170612672933E-2</v>
      </c>
      <c r="J14" s="30">
        <v>2944</v>
      </c>
      <c r="K14" s="21">
        <f t="shared" si="7"/>
        <v>7.9162129095578047E-3</v>
      </c>
      <c r="L14" s="126">
        <f t="shared" si="8"/>
        <v>473</v>
      </c>
      <c r="M14" s="29">
        <f t="shared" si="9"/>
        <v>9.6846846846846843E-2</v>
      </c>
      <c r="N14" s="53">
        <f t="shared" si="1"/>
        <v>-5</v>
      </c>
      <c r="O14" s="60">
        <v>350</v>
      </c>
      <c r="P14" s="60">
        <v>123</v>
      </c>
      <c r="Q14" s="73">
        <v>4252</v>
      </c>
      <c r="R14" s="31">
        <v>-26</v>
      </c>
      <c r="S14" s="64">
        <v>1.6448730009407337</v>
      </c>
      <c r="T14" s="33"/>
      <c r="U14" s="26"/>
      <c r="V14" s="61">
        <v>478</v>
      </c>
      <c r="W14" s="26"/>
    </row>
    <row r="15" spans="1:23">
      <c r="A15" s="1"/>
      <c r="B15" s="27" t="s">
        <v>7</v>
      </c>
      <c r="C15" s="28">
        <f t="shared" si="3"/>
        <v>7560</v>
      </c>
      <c r="D15" s="52">
        <f t="shared" si="4"/>
        <v>2.0064812529360713E-2</v>
      </c>
      <c r="E15" s="20">
        <f t="shared" si="2"/>
        <v>7380</v>
      </c>
      <c r="F15" s="29">
        <f t="shared" si="5"/>
        <v>1.984431089420401E-2</v>
      </c>
      <c r="G15" s="63">
        <v>-20</v>
      </c>
      <c r="H15" s="30">
        <v>4042</v>
      </c>
      <c r="I15" s="29">
        <f t="shared" si="6"/>
        <v>1.0868659164549134E-2</v>
      </c>
      <c r="J15" s="30">
        <v>3338</v>
      </c>
      <c r="K15" s="21">
        <f t="shared" si="7"/>
        <v>8.9756517296548759E-3</v>
      </c>
      <c r="L15" s="126">
        <f t="shared" si="8"/>
        <v>180</v>
      </c>
      <c r="M15" s="29">
        <f t="shared" si="9"/>
        <v>3.6855036855036855E-2</v>
      </c>
      <c r="N15" s="53">
        <f t="shared" si="1"/>
        <v>1</v>
      </c>
      <c r="O15" s="60">
        <v>131</v>
      </c>
      <c r="P15" s="60">
        <v>49</v>
      </c>
      <c r="Q15" s="73">
        <v>3971</v>
      </c>
      <c r="R15" s="31">
        <v>-2</v>
      </c>
      <c r="S15" s="64">
        <v>1.858473936036263</v>
      </c>
      <c r="T15" s="33"/>
      <c r="U15" s="26"/>
      <c r="V15" s="61">
        <v>179</v>
      </c>
      <c r="W15" s="26"/>
    </row>
    <row r="16" spans="1:23">
      <c r="A16" s="1"/>
      <c r="B16" s="27" t="s">
        <v>8</v>
      </c>
      <c r="C16" s="28">
        <f t="shared" si="3"/>
        <v>5903</v>
      </c>
      <c r="D16" s="52">
        <f t="shared" si="4"/>
        <v>1.5667009042436016E-2</v>
      </c>
      <c r="E16" s="20">
        <f t="shared" si="2"/>
        <v>5523</v>
      </c>
      <c r="F16" s="29">
        <f t="shared" si="5"/>
        <v>1.485096599846731E-2</v>
      </c>
      <c r="G16" s="63">
        <v>7</v>
      </c>
      <c r="H16" s="30">
        <v>2952</v>
      </c>
      <c r="I16" s="29">
        <f t="shared" si="6"/>
        <v>7.9377243576816033E-3</v>
      </c>
      <c r="J16" s="30">
        <v>2571</v>
      </c>
      <c r="K16" s="21">
        <f t="shared" si="7"/>
        <v>6.9132416407857054E-3</v>
      </c>
      <c r="L16" s="126">
        <f t="shared" si="8"/>
        <v>380</v>
      </c>
      <c r="M16" s="29">
        <f t="shared" si="9"/>
        <v>7.780507780507781E-2</v>
      </c>
      <c r="N16" s="53">
        <f t="shared" si="1"/>
        <v>4</v>
      </c>
      <c r="O16" s="60">
        <v>312</v>
      </c>
      <c r="P16" s="60">
        <v>68</v>
      </c>
      <c r="Q16" s="73">
        <v>3033</v>
      </c>
      <c r="R16" s="31">
        <v>10</v>
      </c>
      <c r="S16" s="64">
        <v>1.8209693372898121</v>
      </c>
      <c r="T16" s="33"/>
      <c r="U16" s="26"/>
      <c r="V16" s="61">
        <v>376</v>
      </c>
      <c r="W16" s="26"/>
    </row>
    <row r="17" spans="1:23">
      <c r="A17" s="1"/>
      <c r="B17" s="27" t="s">
        <v>9</v>
      </c>
      <c r="C17" s="28">
        <f t="shared" si="3"/>
        <v>3523</v>
      </c>
      <c r="D17" s="52">
        <f t="shared" si="4"/>
        <v>9.3503088017113482E-3</v>
      </c>
      <c r="E17" s="20">
        <f t="shared" si="2"/>
        <v>3368</v>
      </c>
      <c r="F17" s="29">
        <f t="shared" si="5"/>
        <v>9.0563196601191193E-3</v>
      </c>
      <c r="G17" s="63">
        <v>-15</v>
      </c>
      <c r="H17" s="30">
        <v>1813</v>
      </c>
      <c r="I17" s="29">
        <f t="shared" si="6"/>
        <v>4.875031931055809E-3</v>
      </c>
      <c r="J17" s="30">
        <v>1555</v>
      </c>
      <c r="K17" s="21">
        <f t="shared" si="7"/>
        <v>4.1812877290633111E-3</v>
      </c>
      <c r="L17" s="126">
        <f t="shared" si="8"/>
        <v>155</v>
      </c>
      <c r="M17" s="29">
        <f t="shared" si="9"/>
        <v>3.1736281736281735E-2</v>
      </c>
      <c r="N17" s="53">
        <f t="shared" si="1"/>
        <v>8</v>
      </c>
      <c r="O17" s="60">
        <v>120</v>
      </c>
      <c r="P17" s="60">
        <v>35</v>
      </c>
      <c r="Q17" s="73">
        <v>1980</v>
      </c>
      <c r="R17" s="31">
        <v>-2</v>
      </c>
      <c r="S17" s="64">
        <v>1.7010101010101011</v>
      </c>
      <c r="T17" s="33"/>
      <c r="U17" s="26"/>
      <c r="V17" s="61">
        <v>147</v>
      </c>
      <c r="W17" s="26"/>
    </row>
    <row r="18" spans="1:23">
      <c r="A18" s="1"/>
      <c r="B18" s="27" t="s">
        <v>10</v>
      </c>
      <c r="C18" s="28">
        <f t="shared" si="3"/>
        <v>2462</v>
      </c>
      <c r="D18" s="52">
        <f t="shared" si="4"/>
        <v>6.5343344506992159E-3</v>
      </c>
      <c r="E18" s="20">
        <f t="shared" si="2"/>
        <v>2270</v>
      </c>
      <c r="F18" s="29">
        <f t="shared" si="5"/>
        <v>6.1038734051277917E-3</v>
      </c>
      <c r="G18" s="63">
        <v>-27</v>
      </c>
      <c r="H18" s="30">
        <v>1204</v>
      </c>
      <c r="I18" s="29">
        <f t="shared" si="6"/>
        <v>3.2374729426316567E-3</v>
      </c>
      <c r="J18" s="30">
        <v>1066</v>
      </c>
      <c r="K18" s="21">
        <f t="shared" si="7"/>
        <v>2.8664004624961346E-3</v>
      </c>
      <c r="L18" s="126">
        <f t="shared" si="8"/>
        <v>192</v>
      </c>
      <c r="M18" s="29">
        <f t="shared" si="9"/>
        <v>3.9312039312039311E-2</v>
      </c>
      <c r="N18" s="53">
        <f t="shared" si="1"/>
        <v>8</v>
      </c>
      <c r="O18" s="60">
        <v>150</v>
      </c>
      <c r="P18" s="60">
        <v>42</v>
      </c>
      <c r="Q18" s="73">
        <v>1165</v>
      </c>
      <c r="R18" s="31">
        <v>-9</v>
      </c>
      <c r="S18" s="64">
        <v>1.9484978540772533</v>
      </c>
      <c r="T18" s="33"/>
      <c r="U18" s="26"/>
      <c r="V18" s="61">
        <v>184</v>
      </c>
      <c r="W18" s="26"/>
    </row>
    <row r="19" spans="1:23">
      <c r="A19" s="1"/>
      <c r="B19" s="27" t="s">
        <v>32</v>
      </c>
      <c r="C19" s="28">
        <f t="shared" si="3"/>
        <v>18679</v>
      </c>
      <c r="D19" s="52">
        <f t="shared" si="4"/>
        <v>4.957548058676306E-2</v>
      </c>
      <c r="E19" s="20">
        <f t="shared" si="2"/>
        <v>18615</v>
      </c>
      <c r="F19" s="29">
        <f t="shared" si="5"/>
        <v>5.0054450853063363E-2</v>
      </c>
      <c r="G19" s="63">
        <v>-160</v>
      </c>
      <c r="H19" s="30">
        <v>9151</v>
      </c>
      <c r="I19" s="29">
        <f t="shared" si="6"/>
        <v>2.4606407722609875E-2</v>
      </c>
      <c r="J19" s="30">
        <v>9464</v>
      </c>
      <c r="K19" s="21">
        <f t="shared" si="7"/>
        <v>2.5448043130453488E-2</v>
      </c>
      <c r="L19" s="126">
        <f t="shared" si="8"/>
        <v>64</v>
      </c>
      <c r="M19" s="29">
        <f t="shared" si="9"/>
        <v>1.3104013104013105E-2</v>
      </c>
      <c r="N19" s="53">
        <f t="shared" si="1"/>
        <v>-1</v>
      </c>
      <c r="O19" s="60">
        <v>28</v>
      </c>
      <c r="P19" s="60">
        <v>36</v>
      </c>
      <c r="Q19" s="73">
        <v>6411</v>
      </c>
      <c r="R19" s="31">
        <v>-27</v>
      </c>
      <c r="S19" s="64">
        <v>2.9036031820308845</v>
      </c>
      <c r="T19" s="34"/>
      <c r="U19" s="26"/>
      <c r="V19" s="61">
        <v>65</v>
      </c>
      <c r="W19" s="26"/>
    </row>
    <row r="20" spans="1:23">
      <c r="A20" s="1"/>
      <c r="B20" s="27" t="s">
        <v>33</v>
      </c>
      <c r="C20" s="28">
        <f t="shared" si="3"/>
        <v>38414</v>
      </c>
      <c r="D20" s="52">
        <f t="shared" si="4"/>
        <v>0.10195366514588128</v>
      </c>
      <c r="E20" s="20">
        <f t="shared" si="2"/>
        <v>38186</v>
      </c>
      <c r="F20" s="29">
        <f t="shared" si="5"/>
        <v>0.10267951975692063</v>
      </c>
      <c r="G20" s="63">
        <v>280</v>
      </c>
      <c r="H20" s="30">
        <v>18549</v>
      </c>
      <c r="I20" s="29">
        <f t="shared" si="6"/>
        <v>4.9876981406042027E-2</v>
      </c>
      <c r="J20" s="30">
        <v>19637</v>
      </c>
      <c r="K20" s="21">
        <f t="shared" si="7"/>
        <v>5.2802538350878607E-2</v>
      </c>
      <c r="L20" s="126">
        <f t="shared" si="8"/>
        <v>228</v>
      </c>
      <c r="M20" s="29">
        <f>L20/$L$8</f>
        <v>4.6683046683046681E-2</v>
      </c>
      <c r="N20" s="53">
        <f t="shared" si="1"/>
        <v>-5</v>
      </c>
      <c r="O20" s="60">
        <v>95</v>
      </c>
      <c r="P20" s="60">
        <v>133</v>
      </c>
      <c r="Q20" s="73">
        <v>15296</v>
      </c>
      <c r="R20" s="31">
        <v>78</v>
      </c>
      <c r="S20" s="64">
        <v>2.4964696652719667</v>
      </c>
      <c r="T20" s="34"/>
      <c r="U20" s="26"/>
      <c r="V20" s="61">
        <v>233</v>
      </c>
      <c r="W20" s="26"/>
    </row>
    <row r="21" spans="1:23">
      <c r="A21" s="1"/>
      <c r="B21" s="90" t="s">
        <v>34</v>
      </c>
      <c r="C21" s="28">
        <f t="shared" si="3"/>
        <v>33509</v>
      </c>
      <c r="D21" s="52">
        <f t="shared" si="4"/>
        <v>8.893542368337938E-2</v>
      </c>
      <c r="E21" s="93">
        <f t="shared" si="2"/>
        <v>33331</v>
      </c>
      <c r="F21" s="29">
        <f t="shared" si="5"/>
        <v>8.9624759676790497E-2</v>
      </c>
      <c r="G21" s="95">
        <v>4</v>
      </c>
      <c r="H21" s="96">
        <v>16051</v>
      </c>
      <c r="I21" s="29">
        <f t="shared" si="6"/>
        <v>4.3160031729385984E-2</v>
      </c>
      <c r="J21" s="96">
        <v>17280</v>
      </c>
      <c r="K21" s="21">
        <f t="shared" si="7"/>
        <v>4.6464727947404506E-2</v>
      </c>
      <c r="L21" s="126">
        <f t="shared" si="8"/>
        <v>178</v>
      </c>
      <c r="M21" s="94">
        <f t="shared" si="9"/>
        <v>3.6445536445536449E-2</v>
      </c>
      <c r="N21" s="98">
        <f t="shared" si="1"/>
        <v>-2</v>
      </c>
      <c r="O21" s="99">
        <v>73</v>
      </c>
      <c r="P21" s="99">
        <v>105</v>
      </c>
      <c r="Q21" s="100">
        <v>14229</v>
      </c>
      <c r="R21" s="101">
        <v>-49</v>
      </c>
      <c r="S21" s="102">
        <v>2.342469604329187</v>
      </c>
      <c r="T21" s="103"/>
      <c r="U21" s="26"/>
      <c r="V21" s="61">
        <v>180</v>
      </c>
      <c r="W21" s="26"/>
    </row>
    <row r="22" spans="1:23">
      <c r="A22" s="1"/>
      <c r="B22" s="27" t="s">
        <v>80</v>
      </c>
      <c r="C22" s="28">
        <f t="shared" si="3"/>
        <v>8583</v>
      </c>
      <c r="D22" s="52">
        <f t="shared" si="4"/>
        <v>2.2779932002579762E-2</v>
      </c>
      <c r="E22" s="57">
        <f t="shared" si="2"/>
        <v>8569</v>
      </c>
      <c r="F22" s="29">
        <f t="shared" si="5"/>
        <v>2.3041449871603545E-2</v>
      </c>
      <c r="G22" s="63">
        <v>24</v>
      </c>
      <c r="H22" s="30">
        <v>4192</v>
      </c>
      <c r="I22" s="29">
        <f t="shared" si="6"/>
        <v>1.1271998816870353E-2</v>
      </c>
      <c r="J22" s="30">
        <v>4377</v>
      </c>
      <c r="K22" s="21">
        <f t="shared" si="7"/>
        <v>1.176945105473319E-2</v>
      </c>
      <c r="L22" s="126">
        <f t="shared" si="8"/>
        <v>14</v>
      </c>
      <c r="M22" s="29">
        <f t="shared" si="9"/>
        <v>2.8665028665028664E-3</v>
      </c>
      <c r="N22" s="132">
        <v>0</v>
      </c>
      <c r="O22" s="60">
        <v>2</v>
      </c>
      <c r="P22" s="60">
        <v>12</v>
      </c>
      <c r="Q22" s="73">
        <v>3096</v>
      </c>
      <c r="R22" s="31">
        <v>1</v>
      </c>
      <c r="S22" s="54">
        <v>2.7677648578811369</v>
      </c>
      <c r="T22" s="34"/>
      <c r="U22" s="26"/>
      <c r="V22" s="61">
        <v>14</v>
      </c>
      <c r="W22" s="26"/>
    </row>
    <row r="23" spans="1:23">
      <c r="A23" s="1"/>
      <c r="B23" s="50" t="s">
        <v>35</v>
      </c>
      <c r="C23" s="28">
        <f t="shared" si="3"/>
        <v>23418</v>
      </c>
      <c r="D23" s="52">
        <f t="shared" si="4"/>
        <v>6.2153145477853063E-2</v>
      </c>
      <c r="E23" s="20">
        <f t="shared" si="2"/>
        <v>23349</v>
      </c>
      <c r="F23" s="29">
        <f t="shared" si="5"/>
        <v>6.278385028032106E-2</v>
      </c>
      <c r="G23" s="106">
        <v>-190</v>
      </c>
      <c r="H23" s="107">
        <v>11578</v>
      </c>
      <c r="I23" s="29">
        <f t="shared" si="6"/>
        <v>3.113244329716721E-2</v>
      </c>
      <c r="J23" s="107">
        <v>11771</v>
      </c>
      <c r="K23" s="21">
        <f t="shared" si="7"/>
        <v>3.165140698315385E-2</v>
      </c>
      <c r="L23" s="126">
        <f t="shared" si="8"/>
        <v>69</v>
      </c>
      <c r="M23" s="21">
        <f t="shared" si="9"/>
        <v>1.4127764127764128E-2</v>
      </c>
      <c r="N23" s="53">
        <f t="shared" si="1"/>
        <v>-2</v>
      </c>
      <c r="O23" s="108">
        <v>28</v>
      </c>
      <c r="P23" s="108">
        <v>41</v>
      </c>
      <c r="Q23" s="109">
        <v>7785</v>
      </c>
      <c r="R23" s="110">
        <v>-54</v>
      </c>
      <c r="S23" s="64">
        <v>2.9992292870905586</v>
      </c>
      <c r="T23" s="111"/>
      <c r="U23" s="26"/>
      <c r="V23" s="61">
        <v>71</v>
      </c>
      <c r="W23" s="26"/>
    </row>
    <row r="24" spans="1:23">
      <c r="A24" s="35"/>
      <c r="B24" s="27" t="s">
        <v>36</v>
      </c>
      <c r="C24" s="28">
        <f t="shared" si="3"/>
        <v>29256</v>
      </c>
      <c r="D24" s="52">
        <f t="shared" si="4"/>
        <v>7.7647639597748286E-2</v>
      </c>
      <c r="E24" s="20">
        <f t="shared" si="2"/>
        <v>29139</v>
      </c>
      <c r="F24" s="29">
        <f t="shared" si="5"/>
        <v>7.8352760859920142E-2</v>
      </c>
      <c r="G24" s="63">
        <v>-192</v>
      </c>
      <c r="H24" s="30">
        <v>14168</v>
      </c>
      <c r="I24" s="29">
        <f t="shared" si="6"/>
        <v>3.8096774627246935E-2</v>
      </c>
      <c r="J24" s="30">
        <v>14971</v>
      </c>
      <c r="K24" s="21">
        <f t="shared" si="7"/>
        <v>4.0255986232673201E-2</v>
      </c>
      <c r="L24" s="126">
        <f t="shared" si="8"/>
        <v>117</v>
      </c>
      <c r="M24" s="29">
        <f t="shared" si="9"/>
        <v>2.3955773955773956E-2</v>
      </c>
      <c r="N24" s="53">
        <f t="shared" si="1"/>
        <v>-1</v>
      </c>
      <c r="O24" s="60">
        <v>24</v>
      </c>
      <c r="P24" s="60">
        <v>93</v>
      </c>
      <c r="Q24" s="73">
        <v>10861</v>
      </c>
      <c r="R24" s="31">
        <v>-45</v>
      </c>
      <c r="S24" s="64">
        <v>2.6829021268759781</v>
      </c>
      <c r="T24" s="32"/>
      <c r="U24" s="36"/>
      <c r="V24" s="48">
        <v>118</v>
      </c>
      <c r="W24" s="36"/>
    </row>
    <row r="25" spans="1:23">
      <c r="A25" s="37"/>
      <c r="B25" s="27" t="s">
        <v>37</v>
      </c>
      <c r="C25" s="28">
        <f t="shared" si="3"/>
        <v>34265</v>
      </c>
      <c r="D25" s="52">
        <f t="shared" si="4"/>
        <v>9.094190493631546E-2</v>
      </c>
      <c r="E25" s="20">
        <f t="shared" si="2"/>
        <v>34171</v>
      </c>
      <c r="F25" s="29">
        <f t="shared" si="5"/>
        <v>9.1883461729789326E-2</v>
      </c>
      <c r="G25" s="63">
        <v>-208</v>
      </c>
      <c r="H25" s="30">
        <v>16731</v>
      </c>
      <c r="I25" s="29">
        <f t="shared" si="6"/>
        <v>4.4988504819908848E-2</v>
      </c>
      <c r="J25" s="30">
        <v>17440</v>
      </c>
      <c r="K25" s="21">
        <f t="shared" si="7"/>
        <v>4.6894956909880478E-2</v>
      </c>
      <c r="L25" s="126">
        <f t="shared" si="8"/>
        <v>94</v>
      </c>
      <c r="M25" s="21">
        <f t="shared" si="9"/>
        <v>1.9246519246519246E-2</v>
      </c>
      <c r="N25" s="53">
        <f t="shared" si="1"/>
        <v>-2</v>
      </c>
      <c r="O25" s="60">
        <v>28</v>
      </c>
      <c r="P25" s="60">
        <v>66</v>
      </c>
      <c r="Q25" s="73">
        <v>11896</v>
      </c>
      <c r="R25" s="31">
        <v>-64</v>
      </c>
      <c r="S25" s="64">
        <v>2.8724781439139209</v>
      </c>
      <c r="T25" s="38"/>
      <c r="U25" s="39"/>
      <c r="V25" s="45">
        <v>96</v>
      </c>
      <c r="W25" s="39"/>
    </row>
    <row r="26" spans="1:23">
      <c r="A26" s="37"/>
      <c r="B26" s="27" t="s">
        <v>38</v>
      </c>
      <c r="C26" s="28">
        <f t="shared" si="3"/>
        <v>20476</v>
      </c>
      <c r="D26" s="52">
        <f t="shared" si="4"/>
        <v>5.4344854676083326E-2</v>
      </c>
      <c r="E26" s="20">
        <f t="shared" si="2"/>
        <v>20406</v>
      </c>
      <c r="F26" s="29">
        <f t="shared" si="5"/>
        <v>5.4870326301778731E-2</v>
      </c>
      <c r="G26" s="63">
        <v>-227</v>
      </c>
      <c r="H26" s="30">
        <v>10048</v>
      </c>
      <c r="I26" s="29">
        <f t="shared" si="6"/>
        <v>2.7018378843490769E-2</v>
      </c>
      <c r="J26" s="30">
        <v>10358</v>
      </c>
      <c r="K26" s="21">
        <f t="shared" si="7"/>
        <v>2.7851947458287958E-2</v>
      </c>
      <c r="L26" s="126">
        <f t="shared" si="8"/>
        <v>70</v>
      </c>
      <c r="M26" s="29">
        <f t="shared" si="9"/>
        <v>1.4332514332514333E-2</v>
      </c>
      <c r="N26" s="53">
        <f t="shared" si="1"/>
        <v>1</v>
      </c>
      <c r="O26" s="60">
        <v>23</v>
      </c>
      <c r="P26" s="60">
        <v>47</v>
      </c>
      <c r="Q26" s="73">
        <v>7361</v>
      </c>
      <c r="R26" s="31">
        <v>-40</v>
      </c>
      <c r="S26" s="64">
        <v>2.7721776932481998</v>
      </c>
      <c r="T26" s="38"/>
      <c r="U26" s="39"/>
      <c r="V26" s="45">
        <v>69</v>
      </c>
      <c r="W26" s="39"/>
    </row>
    <row r="27" spans="1:23">
      <c r="A27" s="37"/>
      <c r="B27" s="27" t="s">
        <v>82</v>
      </c>
      <c r="C27" s="28">
        <f t="shared" si="3"/>
        <v>17755</v>
      </c>
      <c r="D27" s="52">
        <f t="shared" si="4"/>
        <v>4.712311461095231E-2</v>
      </c>
      <c r="E27" s="20">
        <f t="shared" si="2"/>
        <v>17586</v>
      </c>
      <c r="F27" s="29">
        <f t="shared" si="5"/>
        <v>4.7287540838139797E-2</v>
      </c>
      <c r="G27" s="63">
        <v>3701</v>
      </c>
      <c r="H27" s="30">
        <v>8662</v>
      </c>
      <c r="I27" s="29">
        <f t="shared" si="6"/>
        <v>2.32915204560427E-2</v>
      </c>
      <c r="J27" s="30">
        <v>8924</v>
      </c>
      <c r="K27" s="21">
        <f t="shared" si="7"/>
        <v>2.3996020382097097E-2</v>
      </c>
      <c r="L27" s="126">
        <f t="shared" si="8"/>
        <v>169</v>
      </c>
      <c r="M27" s="21">
        <f t="shared" si="9"/>
        <v>3.4602784602784604E-2</v>
      </c>
      <c r="N27" s="53">
        <v>0</v>
      </c>
      <c r="O27" s="60">
        <v>100</v>
      </c>
      <c r="P27" s="60">
        <v>69</v>
      </c>
      <c r="Q27" s="73">
        <v>7598</v>
      </c>
      <c r="R27" s="31">
        <v>1701</v>
      </c>
      <c r="S27" s="64">
        <v>2.3145564622269017</v>
      </c>
      <c r="T27" s="38"/>
      <c r="U27" s="39"/>
      <c r="V27" s="45">
        <v>251</v>
      </c>
      <c r="W27" s="39"/>
    </row>
    <row r="28" spans="1:23">
      <c r="A28" s="37"/>
      <c r="B28" s="27" t="s">
        <v>42</v>
      </c>
      <c r="C28" s="28">
        <f t="shared" si="3"/>
        <v>19082</v>
      </c>
      <c r="D28" s="52">
        <f t="shared" si="4"/>
        <v>5.0645073106516024E-2</v>
      </c>
      <c r="E28" s="20">
        <f t="shared" si="2"/>
        <v>19022</v>
      </c>
      <c r="F28" s="29">
        <f t="shared" si="5"/>
        <v>5.1148845776361605E-2</v>
      </c>
      <c r="G28" s="63">
        <v>-131</v>
      </c>
      <c r="H28" s="30">
        <v>9302</v>
      </c>
      <c r="I28" s="29">
        <f t="shared" si="6"/>
        <v>2.5012436305946573E-2</v>
      </c>
      <c r="J28" s="30">
        <v>9720</v>
      </c>
      <c r="K28" s="21">
        <f t="shared" si="7"/>
        <v>2.6136409470415036E-2</v>
      </c>
      <c r="L28" s="126">
        <f t="shared" si="8"/>
        <v>60</v>
      </c>
      <c r="M28" s="29">
        <f t="shared" si="9"/>
        <v>1.2285012285012284E-2</v>
      </c>
      <c r="N28" s="53">
        <f t="shared" si="1"/>
        <v>4</v>
      </c>
      <c r="O28" s="60">
        <v>21</v>
      </c>
      <c r="P28" s="60">
        <v>39</v>
      </c>
      <c r="Q28" s="73">
        <v>6905</v>
      </c>
      <c r="R28" s="31">
        <v>-36</v>
      </c>
      <c r="S28" s="64">
        <v>2.7548153511947864</v>
      </c>
      <c r="T28" s="38"/>
      <c r="U28" s="39"/>
      <c r="V28" s="45">
        <v>56</v>
      </c>
      <c r="W28" s="39"/>
    </row>
    <row r="29" spans="1:23">
      <c r="A29" s="37"/>
      <c r="B29" s="27" t="s">
        <v>43</v>
      </c>
      <c r="C29" s="28">
        <f t="shared" si="3"/>
        <v>11343</v>
      </c>
      <c r="D29" s="52">
        <f t="shared" si="4"/>
        <v>3.0105181021235258E-2</v>
      </c>
      <c r="E29" s="20">
        <f t="shared" si="2"/>
        <v>11315</v>
      </c>
      <c r="F29" s="29">
        <f t="shared" si="5"/>
        <v>3.0425254440097339E-2</v>
      </c>
      <c r="G29" s="63">
        <v>-40</v>
      </c>
      <c r="H29" s="30">
        <v>5642</v>
      </c>
      <c r="I29" s="29">
        <f t="shared" si="6"/>
        <v>1.5170948789308811E-2</v>
      </c>
      <c r="J29" s="30">
        <v>5673</v>
      </c>
      <c r="K29" s="21">
        <f t="shared" si="7"/>
        <v>1.5254305650788528E-2</v>
      </c>
      <c r="L29" s="126">
        <f t="shared" si="8"/>
        <v>28</v>
      </c>
      <c r="M29" s="29">
        <f t="shared" si="9"/>
        <v>5.7330057330057327E-3</v>
      </c>
      <c r="N29" s="53">
        <f t="shared" si="1"/>
        <v>-2</v>
      </c>
      <c r="O29" s="60">
        <v>6</v>
      </c>
      <c r="P29" s="60">
        <v>22</v>
      </c>
      <c r="Q29" s="73">
        <v>4375</v>
      </c>
      <c r="R29" s="31">
        <v>-16</v>
      </c>
      <c r="S29" s="64">
        <v>2.5862857142857143</v>
      </c>
      <c r="T29" s="38"/>
      <c r="U29" s="42"/>
      <c r="V29" s="62">
        <v>30</v>
      </c>
      <c r="W29" s="42"/>
    </row>
    <row r="30" spans="1:23">
      <c r="A30" s="40"/>
      <c r="B30" s="41" t="s">
        <v>44</v>
      </c>
      <c r="C30" s="28">
        <f t="shared" si="3"/>
        <v>28420</v>
      </c>
      <c r="D30" s="52">
        <f t="shared" si="4"/>
        <v>7.5428832286300457E-2</v>
      </c>
      <c r="E30" s="20">
        <f t="shared" si="2"/>
        <v>28358</v>
      </c>
      <c r="F30" s="29">
        <f t="shared" si="5"/>
        <v>7.625270573683432E-2</v>
      </c>
      <c r="G30" s="63">
        <v>-100</v>
      </c>
      <c r="H30" s="30">
        <v>13625</v>
      </c>
      <c r="I30" s="29">
        <f t="shared" si="6"/>
        <v>3.6636685085844126E-2</v>
      </c>
      <c r="J30" s="30">
        <v>14733</v>
      </c>
      <c r="K30" s="21">
        <f t="shared" si="7"/>
        <v>3.9616020650990201E-2</v>
      </c>
      <c r="L30" s="126">
        <f t="shared" si="8"/>
        <v>62</v>
      </c>
      <c r="M30" s="29">
        <f t="shared" si="9"/>
        <v>1.2694512694512694E-2</v>
      </c>
      <c r="N30" s="53">
        <f t="shared" si="1"/>
        <v>0</v>
      </c>
      <c r="O30" s="60">
        <v>17</v>
      </c>
      <c r="P30" s="60">
        <v>45</v>
      </c>
      <c r="Q30" s="73">
        <v>10691</v>
      </c>
      <c r="R30" s="31">
        <v>-34</v>
      </c>
      <c r="S30" s="64">
        <v>2.6525114582358995</v>
      </c>
      <c r="T30" s="32"/>
      <c r="U30" s="42"/>
      <c r="V30" s="42">
        <v>62</v>
      </c>
      <c r="W30" s="42"/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2"/>
  <sheetViews>
    <sheetView workbookViewId="0">
      <selection activeCell="E24" sqref="E24"/>
    </sheetView>
  </sheetViews>
  <sheetFormatPr defaultRowHeight="16.5"/>
  <cols>
    <col min="1" max="1" width="2.6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85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84</v>
      </c>
      <c r="C4" s="12"/>
      <c r="D4" s="12"/>
      <c r="E4" s="13"/>
      <c r="F4" s="13"/>
      <c r="G4" s="13"/>
      <c r="H4" s="65"/>
      <c r="I4" s="13"/>
      <c r="J4" s="13"/>
      <c r="K4" s="13"/>
      <c r="L4" s="306" t="s">
        <v>86</v>
      </c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133" t="s">
        <v>21</v>
      </c>
      <c r="F7" s="17" t="s">
        <v>22</v>
      </c>
      <c r="G7" s="18" t="s">
        <v>20</v>
      </c>
      <c r="H7" s="134" t="s">
        <v>23</v>
      </c>
      <c r="I7" s="18" t="s">
        <v>24</v>
      </c>
      <c r="J7" s="134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SUM(C9:C30)</f>
        <v>374507</v>
      </c>
      <c r="D8" s="51">
        <f>SUM(D9:D30)</f>
        <v>0.99999999999999989</v>
      </c>
      <c r="E8" s="20">
        <f>H8+J8</f>
        <v>369465</v>
      </c>
      <c r="F8" s="21">
        <f>E8/$E$8</f>
        <v>1</v>
      </c>
      <c r="G8" s="68">
        <v>1189</v>
      </c>
      <c r="H8" s="22">
        <v>184441</v>
      </c>
      <c r="I8" s="21">
        <f t="shared" ref="I8:M8" si="0">SUM(I9:I30)</f>
        <v>0.49921102134166978</v>
      </c>
      <c r="J8" s="22">
        <v>185024</v>
      </c>
      <c r="K8" s="21">
        <f t="shared" si="0"/>
        <v>0.50078897865833027</v>
      </c>
      <c r="L8" s="58">
        <f>SUM(L9:L30)</f>
        <v>5042</v>
      </c>
      <c r="M8" s="23">
        <f t="shared" si="0"/>
        <v>1</v>
      </c>
      <c r="N8" s="53">
        <f t="shared" ref="N8:N30" si="1">L8-V8</f>
        <v>-46</v>
      </c>
      <c r="O8" s="59">
        <f>SUM(O9:O30)</f>
        <v>3033</v>
      </c>
      <c r="P8" s="59">
        <f>SUM(P9:P30)</f>
        <v>2009</v>
      </c>
      <c r="Q8" s="24">
        <f>SUM(Q9:Q30)</f>
        <v>152301</v>
      </c>
      <c r="R8" s="53">
        <v>662</v>
      </c>
      <c r="S8" s="56">
        <v>2.4286364325800092</v>
      </c>
      <c r="T8" s="25"/>
      <c r="U8" s="26"/>
      <c r="V8" s="61">
        <v>5088</v>
      </c>
      <c r="W8" s="26"/>
    </row>
    <row r="9" spans="1:23">
      <c r="A9" s="1"/>
      <c r="B9" s="27" t="s">
        <v>1</v>
      </c>
      <c r="C9" s="28">
        <f>E9+L9</f>
        <v>44906</v>
      </c>
      <c r="D9" s="52">
        <f>C9/$C$8</f>
        <v>0.11990697103124909</v>
      </c>
      <c r="E9" s="20">
        <f t="shared" ref="E9:E30" si="2">H9+J9</f>
        <v>43413</v>
      </c>
      <c r="F9" s="29">
        <f>E9/$E$8</f>
        <v>0.11750233445657911</v>
      </c>
      <c r="G9" s="63">
        <v>7</v>
      </c>
      <c r="H9" s="30">
        <v>22602</v>
      </c>
      <c r="I9" s="29">
        <f>H9/$E$8</f>
        <v>6.1174942146076085E-2</v>
      </c>
      <c r="J9" s="30">
        <v>20811</v>
      </c>
      <c r="K9" s="21">
        <f>J9/$E$8</f>
        <v>5.6327392310503023E-2</v>
      </c>
      <c r="L9" s="126">
        <v>1493</v>
      </c>
      <c r="M9" s="29">
        <f>L9/$L$8</f>
        <v>0.29611265370884571</v>
      </c>
      <c r="N9" s="53">
        <f t="shared" si="1"/>
        <v>0</v>
      </c>
      <c r="O9" s="60">
        <v>759</v>
      </c>
      <c r="P9" s="60">
        <v>734</v>
      </c>
      <c r="Q9" s="73">
        <v>20993</v>
      </c>
      <c r="R9" s="31">
        <v>34</v>
      </c>
      <c r="S9" s="64">
        <v>2.070995753614199</v>
      </c>
      <c r="T9" s="33"/>
      <c r="U9" s="26"/>
      <c r="V9" s="61">
        <v>1493</v>
      </c>
      <c r="W9" s="26"/>
    </row>
    <row r="10" spans="1:23">
      <c r="A10" s="1"/>
      <c r="B10" s="27" t="s">
        <v>2</v>
      </c>
      <c r="C10" s="28">
        <f t="shared" ref="C10:C30" si="3">E10+L10</f>
        <v>2899</v>
      </c>
      <c r="D10" s="52">
        <f t="shared" ref="D10:D30" si="4">C10/$C$8</f>
        <v>7.7408432953189124E-3</v>
      </c>
      <c r="E10" s="20">
        <f t="shared" si="2"/>
        <v>2814</v>
      </c>
      <c r="F10" s="29">
        <f t="shared" ref="F10:F30" si="5">E10/$E$8</f>
        <v>7.6164183346189764E-3</v>
      </c>
      <c r="G10" s="63">
        <v>22</v>
      </c>
      <c r="H10" s="30">
        <v>1602</v>
      </c>
      <c r="I10" s="29">
        <f t="shared" ref="I10:I30" si="6">H10/$E$8</f>
        <v>4.3359993504120823E-3</v>
      </c>
      <c r="J10" s="30">
        <v>1212</v>
      </c>
      <c r="K10" s="21">
        <f t="shared" ref="K10:K30" si="7">J10/$E$8</f>
        <v>3.2804189842068937E-3</v>
      </c>
      <c r="L10" s="125">
        <v>85</v>
      </c>
      <c r="M10" s="29">
        <f t="shared" ref="M10:M30" si="8">L10/$L$8</f>
        <v>1.6858389527965093E-2</v>
      </c>
      <c r="N10" s="53">
        <f t="shared" si="1"/>
        <v>-5</v>
      </c>
      <c r="O10" s="60">
        <v>54</v>
      </c>
      <c r="P10" s="60">
        <v>31</v>
      </c>
      <c r="Q10" s="73">
        <v>1689</v>
      </c>
      <c r="R10" s="31">
        <v>14</v>
      </c>
      <c r="S10" s="64">
        <v>1.6668656716417911</v>
      </c>
      <c r="T10" s="33"/>
      <c r="U10" s="26"/>
      <c r="V10" s="61">
        <v>90</v>
      </c>
      <c r="W10" s="26"/>
    </row>
    <row r="11" spans="1:23">
      <c r="A11" s="1"/>
      <c r="B11" s="27" t="s">
        <v>3</v>
      </c>
      <c r="C11" s="28">
        <f t="shared" si="3"/>
        <v>3469</v>
      </c>
      <c r="D11" s="52">
        <f t="shared" si="4"/>
        <v>9.2628442192001746E-3</v>
      </c>
      <c r="E11" s="20">
        <f t="shared" si="2"/>
        <v>3132</v>
      </c>
      <c r="F11" s="29">
        <f t="shared" si="5"/>
        <v>8.4771223255247444E-3</v>
      </c>
      <c r="G11" s="63">
        <v>-1</v>
      </c>
      <c r="H11" s="30">
        <v>1646</v>
      </c>
      <c r="I11" s="29">
        <f t="shared" si="6"/>
        <v>4.4550904686506167E-3</v>
      </c>
      <c r="J11" s="30">
        <v>1486</v>
      </c>
      <c r="K11" s="21">
        <f t="shared" si="7"/>
        <v>4.0220318568741286E-3</v>
      </c>
      <c r="L11" s="125">
        <v>337</v>
      </c>
      <c r="M11" s="29">
        <f t="shared" si="8"/>
        <v>6.6838556128520424E-2</v>
      </c>
      <c r="N11" s="53">
        <f t="shared" si="1"/>
        <v>-24</v>
      </c>
      <c r="O11" s="60">
        <v>313</v>
      </c>
      <c r="P11" s="60">
        <v>24</v>
      </c>
      <c r="Q11" s="73">
        <v>1754</v>
      </c>
      <c r="R11" s="31">
        <v>10</v>
      </c>
      <c r="S11" s="64">
        <v>1.7964449541284404</v>
      </c>
      <c r="T11" s="33"/>
      <c r="U11" s="26"/>
      <c r="V11" s="61">
        <v>361</v>
      </c>
      <c r="W11" s="26"/>
    </row>
    <row r="12" spans="1:23">
      <c r="A12" s="1"/>
      <c r="B12" s="27" t="s">
        <v>4</v>
      </c>
      <c r="C12" s="28">
        <f t="shared" si="3"/>
        <v>6398</v>
      </c>
      <c r="D12" s="52">
        <f t="shared" si="4"/>
        <v>1.7083792826302312E-2</v>
      </c>
      <c r="E12" s="20">
        <f t="shared" si="2"/>
        <v>6178</v>
      </c>
      <c r="F12" s="29">
        <f t="shared" si="5"/>
        <v>1.6721475647219628E-2</v>
      </c>
      <c r="G12" s="63">
        <v>-33</v>
      </c>
      <c r="H12" s="30">
        <v>3410</v>
      </c>
      <c r="I12" s="29">
        <f t="shared" si="6"/>
        <v>9.2295616634863933E-3</v>
      </c>
      <c r="J12" s="30">
        <v>2768</v>
      </c>
      <c r="K12" s="21">
        <f t="shared" si="7"/>
        <v>7.4919139837332357E-3</v>
      </c>
      <c r="L12" s="125">
        <v>220</v>
      </c>
      <c r="M12" s="29">
        <f t="shared" si="8"/>
        <v>4.3633478778262597E-2</v>
      </c>
      <c r="N12" s="53">
        <f t="shared" si="1"/>
        <v>-6</v>
      </c>
      <c r="O12" s="60">
        <v>175</v>
      </c>
      <c r="P12" s="60">
        <v>45</v>
      </c>
      <c r="Q12" s="73">
        <v>3376</v>
      </c>
      <c r="R12" s="31">
        <v>-18</v>
      </c>
      <c r="S12" s="64">
        <v>1.8299941072480848</v>
      </c>
      <c r="T12" s="33"/>
      <c r="U12" s="26"/>
      <c r="V12" s="61">
        <v>226</v>
      </c>
      <c r="W12" s="26"/>
    </row>
    <row r="13" spans="1:23">
      <c r="A13" s="1"/>
      <c r="B13" s="27" t="s">
        <v>5</v>
      </c>
      <c r="C13" s="28">
        <f t="shared" si="3"/>
        <v>9326</v>
      </c>
      <c r="D13" s="52">
        <f t="shared" si="4"/>
        <v>2.4902071256345009E-2</v>
      </c>
      <c r="E13" s="20">
        <f t="shared" si="2"/>
        <v>9028</v>
      </c>
      <c r="F13" s="29">
        <f t="shared" si="5"/>
        <v>2.4435332169488313E-2</v>
      </c>
      <c r="G13" s="63">
        <v>-2</v>
      </c>
      <c r="H13" s="30">
        <v>4803</v>
      </c>
      <c r="I13" s="29">
        <f t="shared" si="6"/>
        <v>1.2999878202265438E-2</v>
      </c>
      <c r="J13" s="30">
        <v>4225</v>
      </c>
      <c r="K13" s="21">
        <f t="shared" si="7"/>
        <v>1.1435453967222876E-2</v>
      </c>
      <c r="L13" s="125">
        <v>298</v>
      </c>
      <c r="M13" s="29">
        <f t="shared" si="8"/>
        <v>5.910353034510115E-2</v>
      </c>
      <c r="N13" s="53">
        <f t="shared" si="1"/>
        <v>0</v>
      </c>
      <c r="O13" s="60">
        <v>188</v>
      </c>
      <c r="P13" s="60">
        <v>110</v>
      </c>
      <c r="Q13" s="73">
        <v>4970</v>
      </c>
      <c r="R13" s="31">
        <v>-5</v>
      </c>
      <c r="S13" s="64">
        <v>1.8150753768844221</v>
      </c>
      <c r="T13" s="33"/>
      <c r="U13" s="26"/>
      <c r="V13" s="61">
        <v>298</v>
      </c>
      <c r="W13" s="26"/>
    </row>
    <row r="14" spans="1:23">
      <c r="A14" s="1"/>
      <c r="B14" s="27" t="s">
        <v>6</v>
      </c>
      <c r="C14" s="28">
        <f t="shared" si="3"/>
        <v>7496</v>
      </c>
      <c r="D14" s="52">
        <f t="shared" si="4"/>
        <v>2.0015647237568324E-2</v>
      </c>
      <c r="E14" s="20">
        <f t="shared" si="2"/>
        <v>7018</v>
      </c>
      <c r="F14" s="29">
        <f t="shared" si="5"/>
        <v>1.899503335904619E-2</v>
      </c>
      <c r="G14" s="63">
        <v>-3</v>
      </c>
      <c r="H14" s="30">
        <v>4065</v>
      </c>
      <c r="I14" s="29">
        <f t="shared" si="6"/>
        <v>1.1002395355446389E-2</v>
      </c>
      <c r="J14" s="30">
        <v>2953</v>
      </c>
      <c r="K14" s="21">
        <f t="shared" si="7"/>
        <v>7.9926380035997991E-3</v>
      </c>
      <c r="L14" s="125">
        <v>478</v>
      </c>
      <c r="M14" s="29">
        <f t="shared" si="8"/>
        <v>9.4803649345497815E-2</v>
      </c>
      <c r="N14" s="53">
        <f t="shared" si="1"/>
        <v>-2</v>
      </c>
      <c r="O14" s="60">
        <v>354</v>
      </c>
      <c r="P14" s="60">
        <v>124</v>
      </c>
      <c r="Q14" s="73">
        <v>4278</v>
      </c>
      <c r="R14" s="31">
        <v>7</v>
      </c>
      <c r="S14" s="64">
        <v>1.6438773121048935</v>
      </c>
      <c r="T14" s="33"/>
      <c r="U14" s="26"/>
      <c r="V14" s="61">
        <v>480</v>
      </c>
      <c r="W14" s="26"/>
    </row>
    <row r="15" spans="1:23">
      <c r="A15" s="1"/>
      <c r="B15" s="27" t="s">
        <v>7</v>
      </c>
      <c r="C15" s="28">
        <f t="shared" si="3"/>
        <v>7579</v>
      </c>
      <c r="D15" s="52">
        <f t="shared" si="4"/>
        <v>2.0237271933501909E-2</v>
      </c>
      <c r="E15" s="20">
        <f t="shared" si="2"/>
        <v>7400</v>
      </c>
      <c r="F15" s="29">
        <f t="shared" si="5"/>
        <v>2.0028960794662553E-2</v>
      </c>
      <c r="G15" s="63">
        <v>-18</v>
      </c>
      <c r="H15" s="30">
        <v>4047</v>
      </c>
      <c r="I15" s="29">
        <f t="shared" si="6"/>
        <v>1.0953676261621534E-2</v>
      </c>
      <c r="J15" s="30">
        <v>3353</v>
      </c>
      <c r="K15" s="21">
        <f t="shared" si="7"/>
        <v>9.0752845330410187E-3</v>
      </c>
      <c r="L15" s="125">
        <v>179</v>
      </c>
      <c r="M15" s="29">
        <f t="shared" si="8"/>
        <v>3.5501785005950019E-2</v>
      </c>
      <c r="N15" s="53">
        <f t="shared" si="1"/>
        <v>-12</v>
      </c>
      <c r="O15" s="60">
        <v>132</v>
      </c>
      <c r="P15" s="60">
        <v>47</v>
      </c>
      <c r="Q15" s="73">
        <v>3973</v>
      </c>
      <c r="R15" s="31">
        <v>-4</v>
      </c>
      <c r="S15" s="64">
        <v>1.8652250440030174</v>
      </c>
      <c r="T15" s="33"/>
      <c r="U15" s="26"/>
      <c r="V15" s="61">
        <v>191</v>
      </c>
      <c r="W15" s="26"/>
    </row>
    <row r="16" spans="1:23">
      <c r="A16" s="1"/>
      <c r="B16" s="27" t="s">
        <v>8</v>
      </c>
      <c r="C16" s="28">
        <f t="shared" si="3"/>
        <v>5892</v>
      </c>
      <c r="D16" s="52">
        <f t="shared" si="4"/>
        <v>1.5732683234225261E-2</v>
      </c>
      <c r="E16" s="20">
        <f t="shared" si="2"/>
        <v>5516</v>
      </c>
      <c r="F16" s="29">
        <f t="shared" si="5"/>
        <v>1.492969564099441E-2</v>
      </c>
      <c r="G16" s="63">
        <v>-3</v>
      </c>
      <c r="H16" s="30">
        <v>2942</v>
      </c>
      <c r="I16" s="29">
        <f t="shared" si="6"/>
        <v>7.9628652240401662E-3</v>
      </c>
      <c r="J16" s="30">
        <v>2574</v>
      </c>
      <c r="K16" s="21">
        <f t="shared" si="7"/>
        <v>6.9668304169542448E-3</v>
      </c>
      <c r="L16" s="125">
        <v>376</v>
      </c>
      <c r="M16" s="29">
        <f t="shared" si="8"/>
        <v>7.4573581911939704E-2</v>
      </c>
      <c r="N16" s="53">
        <f t="shared" si="1"/>
        <v>-4</v>
      </c>
      <c r="O16" s="60">
        <v>307</v>
      </c>
      <c r="P16" s="60">
        <v>69</v>
      </c>
      <c r="Q16" s="73">
        <v>3023</v>
      </c>
      <c r="R16" s="31">
        <v>12</v>
      </c>
      <c r="S16" s="64">
        <v>1.8329458651610762</v>
      </c>
      <c r="T16" s="33"/>
      <c r="U16" s="26"/>
      <c r="V16" s="61">
        <v>380</v>
      </c>
      <c r="W16" s="26"/>
    </row>
    <row r="17" spans="1:23">
      <c r="A17" s="1"/>
      <c r="B17" s="27" t="s">
        <v>9</v>
      </c>
      <c r="C17" s="28">
        <f t="shared" si="3"/>
        <v>3530</v>
      </c>
      <c r="D17" s="52">
        <f t="shared" si="4"/>
        <v>9.4257250198260655E-3</v>
      </c>
      <c r="E17" s="20">
        <f t="shared" si="2"/>
        <v>3383</v>
      </c>
      <c r="F17" s="29">
        <f t="shared" si="5"/>
        <v>9.1564830227491099E-3</v>
      </c>
      <c r="G17" s="63">
        <v>-5</v>
      </c>
      <c r="H17" s="30">
        <v>1825</v>
      </c>
      <c r="I17" s="29">
        <f t="shared" si="6"/>
        <v>4.939574790575562E-3</v>
      </c>
      <c r="J17" s="30">
        <v>1558</v>
      </c>
      <c r="K17" s="21">
        <f t="shared" si="7"/>
        <v>4.2169082321735479E-3</v>
      </c>
      <c r="L17" s="125">
        <v>147</v>
      </c>
      <c r="M17" s="29">
        <f t="shared" si="8"/>
        <v>2.9155097183657278E-2</v>
      </c>
      <c r="N17" s="53">
        <f t="shared" si="1"/>
        <v>9</v>
      </c>
      <c r="O17" s="60">
        <v>113</v>
      </c>
      <c r="P17" s="60">
        <v>34</v>
      </c>
      <c r="Q17" s="73">
        <v>1982</v>
      </c>
      <c r="R17" s="31">
        <v>-3</v>
      </c>
      <c r="S17" s="64">
        <v>1.7068010075566751</v>
      </c>
      <c r="T17" s="33"/>
      <c r="U17" s="26"/>
      <c r="V17" s="61">
        <v>138</v>
      </c>
      <c r="W17" s="26"/>
    </row>
    <row r="18" spans="1:23">
      <c r="A18" s="1"/>
      <c r="B18" s="27" t="s">
        <v>10</v>
      </c>
      <c r="C18" s="28">
        <f t="shared" si="3"/>
        <v>2481</v>
      </c>
      <c r="D18" s="52">
        <f t="shared" si="4"/>
        <v>6.6247092844726532E-3</v>
      </c>
      <c r="E18" s="20">
        <f t="shared" si="2"/>
        <v>2297</v>
      </c>
      <c r="F18" s="29">
        <f t="shared" si="5"/>
        <v>6.2170976953162009E-3</v>
      </c>
      <c r="G18" s="63">
        <v>-14</v>
      </c>
      <c r="H18" s="30">
        <v>1218</v>
      </c>
      <c r="I18" s="29">
        <f t="shared" si="6"/>
        <v>3.2966586821485122E-3</v>
      </c>
      <c r="J18" s="30">
        <v>1079</v>
      </c>
      <c r="K18" s="21">
        <f t="shared" si="7"/>
        <v>2.9204390131676882E-3</v>
      </c>
      <c r="L18" s="125">
        <v>184</v>
      </c>
      <c r="M18" s="29">
        <f t="shared" si="8"/>
        <v>3.6493454978183258E-2</v>
      </c>
      <c r="N18" s="53">
        <f t="shared" si="1"/>
        <v>2</v>
      </c>
      <c r="O18" s="60">
        <v>142</v>
      </c>
      <c r="P18" s="60">
        <v>42</v>
      </c>
      <c r="Q18" s="73">
        <v>1174</v>
      </c>
      <c r="R18" s="31">
        <v>-13</v>
      </c>
      <c r="S18" s="64">
        <v>1.9469250210614997</v>
      </c>
      <c r="T18" s="33"/>
      <c r="U18" s="26"/>
      <c r="V18" s="61">
        <v>182</v>
      </c>
      <c r="W18" s="26"/>
    </row>
    <row r="19" spans="1:23">
      <c r="A19" s="1"/>
      <c r="B19" s="27" t="s">
        <v>32</v>
      </c>
      <c r="C19" s="28">
        <f t="shared" si="3"/>
        <v>18840</v>
      </c>
      <c r="D19" s="52">
        <f t="shared" si="4"/>
        <v>5.0306135799864891E-2</v>
      </c>
      <c r="E19" s="20">
        <f t="shared" si="2"/>
        <v>18775</v>
      </c>
      <c r="F19" s="29">
        <f t="shared" si="5"/>
        <v>5.0816721475647218E-2</v>
      </c>
      <c r="G19" s="63">
        <v>-76</v>
      </c>
      <c r="H19" s="30">
        <v>9222</v>
      </c>
      <c r="I19" s="29">
        <f t="shared" si="6"/>
        <v>2.4960415736267304E-2</v>
      </c>
      <c r="J19" s="30">
        <v>9553</v>
      </c>
      <c r="K19" s="21">
        <f t="shared" si="7"/>
        <v>2.5856305739379914E-2</v>
      </c>
      <c r="L19" s="125">
        <v>65</v>
      </c>
      <c r="M19" s="29">
        <f t="shared" si="8"/>
        <v>1.289170963903213E-2</v>
      </c>
      <c r="N19" s="53">
        <f t="shared" si="1"/>
        <v>-1</v>
      </c>
      <c r="O19" s="60">
        <v>28</v>
      </c>
      <c r="P19" s="60">
        <v>37</v>
      </c>
      <c r="Q19" s="73">
        <v>6438</v>
      </c>
      <c r="R19" s="31">
        <v>-12</v>
      </c>
      <c r="S19" s="64">
        <v>2.9226356589147287</v>
      </c>
      <c r="T19" s="34"/>
      <c r="U19" s="26"/>
      <c r="V19" s="61">
        <v>66</v>
      </c>
      <c r="W19" s="26"/>
    </row>
    <row r="20" spans="1:23">
      <c r="A20" s="1"/>
      <c r="B20" s="27" t="s">
        <v>33</v>
      </c>
      <c r="C20" s="28">
        <f t="shared" si="3"/>
        <v>38139</v>
      </c>
      <c r="D20" s="52">
        <f t="shared" si="4"/>
        <v>0.10183788287001311</v>
      </c>
      <c r="E20" s="20">
        <f t="shared" si="2"/>
        <v>37906</v>
      </c>
      <c r="F20" s="29">
        <f t="shared" si="5"/>
        <v>0.10259699836249712</v>
      </c>
      <c r="G20" s="63">
        <v>878</v>
      </c>
      <c r="H20" s="30">
        <v>18384</v>
      </c>
      <c r="I20" s="29">
        <f t="shared" si="6"/>
        <v>4.9758434493118425E-2</v>
      </c>
      <c r="J20" s="30">
        <v>19522</v>
      </c>
      <c r="K20" s="21">
        <f t="shared" si="7"/>
        <v>5.2838563869378699E-2</v>
      </c>
      <c r="L20" s="125">
        <v>233</v>
      </c>
      <c r="M20" s="29">
        <f>L20/$L$8</f>
        <v>4.6211820706069023E-2</v>
      </c>
      <c r="N20" s="53">
        <f t="shared" si="1"/>
        <v>-1</v>
      </c>
      <c r="O20" s="60">
        <v>99</v>
      </c>
      <c r="P20" s="60">
        <v>134</v>
      </c>
      <c r="Q20" s="73">
        <v>15218</v>
      </c>
      <c r="R20" s="31">
        <v>301</v>
      </c>
      <c r="S20" s="64">
        <v>2.482268552658041</v>
      </c>
      <c r="T20" s="34"/>
      <c r="U20" s="26"/>
      <c r="V20" s="61">
        <v>234</v>
      </c>
      <c r="W20" s="26"/>
    </row>
    <row r="21" spans="1:23">
      <c r="A21" s="1"/>
      <c r="B21" s="90" t="s">
        <v>34</v>
      </c>
      <c r="C21" s="28">
        <f t="shared" si="3"/>
        <v>33507</v>
      </c>
      <c r="D21" s="52">
        <f t="shared" si="4"/>
        <v>8.9469622730683276E-2</v>
      </c>
      <c r="E21" s="93">
        <f t="shared" si="2"/>
        <v>33327</v>
      </c>
      <c r="F21" s="29">
        <f t="shared" si="5"/>
        <v>9.020340221671877E-2</v>
      </c>
      <c r="G21" s="95">
        <v>424</v>
      </c>
      <c r="H21" s="96">
        <v>16052</v>
      </c>
      <c r="I21" s="29">
        <f t="shared" si="6"/>
        <v>4.3446605226476122E-2</v>
      </c>
      <c r="J21" s="96">
        <v>17275</v>
      </c>
      <c r="K21" s="21">
        <f t="shared" si="7"/>
        <v>4.6756796990242648E-2</v>
      </c>
      <c r="L21" s="127">
        <v>180</v>
      </c>
      <c r="M21" s="94">
        <f t="shared" si="8"/>
        <v>3.5700119000396671E-2</v>
      </c>
      <c r="N21" s="98">
        <f t="shared" si="1"/>
        <v>-5</v>
      </c>
      <c r="O21" s="99">
        <v>74</v>
      </c>
      <c r="P21" s="99">
        <v>106</v>
      </c>
      <c r="Q21" s="100">
        <v>14278</v>
      </c>
      <c r="R21" s="101">
        <v>161</v>
      </c>
      <c r="S21" s="102">
        <v>2.3307359920663031</v>
      </c>
      <c r="T21" s="103"/>
      <c r="U21" s="26"/>
      <c r="V21" s="61">
        <v>185</v>
      </c>
      <c r="W21" s="26"/>
    </row>
    <row r="22" spans="1:23">
      <c r="A22" s="1"/>
      <c r="B22" s="27" t="s">
        <v>80</v>
      </c>
      <c r="C22" s="28">
        <f t="shared" si="3"/>
        <v>8559</v>
      </c>
      <c r="D22" s="52">
        <f t="shared" si="4"/>
        <v>2.2854045451753905E-2</v>
      </c>
      <c r="E22" s="57">
        <f t="shared" si="2"/>
        <v>8545</v>
      </c>
      <c r="F22" s="29">
        <f t="shared" si="5"/>
        <v>2.3128036485188044E-2</v>
      </c>
      <c r="G22" s="63">
        <v>30</v>
      </c>
      <c r="H22" s="30">
        <v>4170</v>
      </c>
      <c r="I22" s="29">
        <f t="shared" si="6"/>
        <v>1.1286590069424708E-2</v>
      </c>
      <c r="J22" s="30">
        <v>4375</v>
      </c>
      <c r="K22" s="21">
        <f t="shared" si="7"/>
        <v>1.1841446415763334E-2</v>
      </c>
      <c r="L22" s="131">
        <v>14</v>
      </c>
      <c r="M22" s="29">
        <f t="shared" si="8"/>
        <v>2.776675922253074E-3</v>
      </c>
      <c r="N22" s="132">
        <v>0</v>
      </c>
      <c r="O22" s="60">
        <v>2</v>
      </c>
      <c r="P22" s="60">
        <v>12</v>
      </c>
      <c r="Q22" s="73">
        <v>3095</v>
      </c>
      <c r="R22" s="31">
        <v>4</v>
      </c>
      <c r="S22" s="54">
        <v>2.754771918472986</v>
      </c>
      <c r="T22" s="34"/>
      <c r="U22" s="26"/>
      <c r="V22" s="61">
        <v>14</v>
      </c>
      <c r="W22" s="26"/>
    </row>
    <row r="23" spans="1:23">
      <c r="A23" s="1"/>
      <c r="B23" s="50" t="s">
        <v>35</v>
      </c>
      <c r="C23" s="28">
        <f t="shared" si="3"/>
        <v>23610</v>
      </c>
      <c r="D23" s="52">
        <f t="shared" si="4"/>
        <v>6.3042880373397558E-2</v>
      </c>
      <c r="E23" s="20">
        <f t="shared" si="2"/>
        <v>23539</v>
      </c>
      <c r="F23" s="29">
        <f t="shared" si="5"/>
        <v>6.371104164129214E-2</v>
      </c>
      <c r="G23" s="106">
        <v>-3</v>
      </c>
      <c r="H23" s="107">
        <v>11654</v>
      </c>
      <c r="I23" s="29">
        <f t="shared" si="6"/>
        <v>3.1542906635269916E-2</v>
      </c>
      <c r="J23" s="107">
        <v>11885</v>
      </c>
      <c r="K23" s="21">
        <f t="shared" si="7"/>
        <v>3.2168135006022218E-2</v>
      </c>
      <c r="L23" s="125">
        <v>71</v>
      </c>
      <c r="M23" s="21">
        <f t="shared" si="8"/>
        <v>1.408171360571202E-2</v>
      </c>
      <c r="N23" s="53">
        <f t="shared" si="1"/>
        <v>1</v>
      </c>
      <c r="O23" s="108">
        <v>28</v>
      </c>
      <c r="P23" s="108">
        <v>43</v>
      </c>
      <c r="Q23" s="109">
        <v>7839</v>
      </c>
      <c r="R23" s="110">
        <v>12</v>
      </c>
      <c r="S23" s="64">
        <v>3.0077935351986711</v>
      </c>
      <c r="T23" s="111"/>
      <c r="U23" s="26"/>
      <c r="V23" s="61">
        <v>70</v>
      </c>
      <c r="W23" s="26"/>
    </row>
    <row r="24" spans="1:23">
      <c r="A24" s="35"/>
      <c r="B24" s="27" t="s">
        <v>36</v>
      </c>
      <c r="C24" s="28">
        <f t="shared" si="3"/>
        <v>29449</v>
      </c>
      <c r="D24" s="52">
        <f t="shared" si="4"/>
        <v>7.8634044223472463E-2</v>
      </c>
      <c r="E24" s="20">
        <f t="shared" si="2"/>
        <v>29331</v>
      </c>
      <c r="F24" s="29">
        <f t="shared" si="5"/>
        <v>7.9387763387600993E-2</v>
      </c>
      <c r="G24" s="63">
        <v>-129</v>
      </c>
      <c r="H24" s="30">
        <v>14267</v>
      </c>
      <c r="I24" s="29">
        <f t="shared" si="6"/>
        <v>3.8615295088844682E-2</v>
      </c>
      <c r="J24" s="30">
        <v>15064</v>
      </c>
      <c r="K24" s="21">
        <f t="shared" si="7"/>
        <v>4.0772468298756311E-2</v>
      </c>
      <c r="L24" s="125">
        <v>118</v>
      </c>
      <c r="M24" s="29">
        <f t="shared" si="8"/>
        <v>2.3403411344704483E-2</v>
      </c>
      <c r="N24" s="53">
        <f t="shared" si="1"/>
        <v>3</v>
      </c>
      <c r="O24" s="60">
        <v>25</v>
      </c>
      <c r="P24" s="60">
        <v>93</v>
      </c>
      <c r="Q24" s="73">
        <v>10906</v>
      </c>
      <c r="R24" s="31">
        <v>-25</v>
      </c>
      <c r="S24" s="64">
        <v>2.6950873662062027</v>
      </c>
      <c r="T24" s="32"/>
      <c r="U24" s="36"/>
      <c r="V24" s="48">
        <v>115</v>
      </c>
      <c r="W24" s="36"/>
    </row>
    <row r="25" spans="1:23">
      <c r="A25" s="37"/>
      <c r="B25" s="27" t="s">
        <v>37</v>
      </c>
      <c r="C25" s="28">
        <f t="shared" si="3"/>
        <v>34475</v>
      </c>
      <c r="D25" s="52">
        <f t="shared" si="4"/>
        <v>9.2054354124221971E-2</v>
      </c>
      <c r="E25" s="20">
        <f t="shared" si="2"/>
        <v>34379</v>
      </c>
      <c r="F25" s="29">
        <f t="shared" si="5"/>
        <v>9.3050762589149169E-2</v>
      </c>
      <c r="G25" s="63">
        <v>14</v>
      </c>
      <c r="H25" s="30">
        <v>16838</v>
      </c>
      <c r="I25" s="29">
        <f t="shared" si="6"/>
        <v>4.5574005656828113E-2</v>
      </c>
      <c r="J25" s="30">
        <v>17541</v>
      </c>
      <c r="K25" s="21">
        <f t="shared" si="7"/>
        <v>4.7476756932321056E-2</v>
      </c>
      <c r="L25" s="125">
        <v>96</v>
      </c>
      <c r="M25" s="21">
        <f t="shared" si="8"/>
        <v>1.9040063466878223E-2</v>
      </c>
      <c r="N25" s="53">
        <f t="shared" si="1"/>
        <v>2</v>
      </c>
      <c r="O25" s="60">
        <v>27</v>
      </c>
      <c r="P25" s="60">
        <v>69</v>
      </c>
      <c r="Q25" s="73">
        <v>11960</v>
      </c>
      <c r="R25" s="31">
        <v>8</v>
      </c>
      <c r="S25" s="64">
        <v>2.8752510040160644</v>
      </c>
      <c r="T25" s="38"/>
      <c r="U25" s="39"/>
      <c r="V25" s="45">
        <v>94</v>
      </c>
      <c r="W25" s="39"/>
    </row>
    <row r="26" spans="1:23">
      <c r="A26" s="37"/>
      <c r="B26" s="27" t="s">
        <v>38</v>
      </c>
      <c r="C26" s="28">
        <f t="shared" si="3"/>
        <v>20702</v>
      </c>
      <c r="D26" s="52">
        <f t="shared" si="4"/>
        <v>5.5278005484543681E-2</v>
      </c>
      <c r="E26" s="20">
        <f t="shared" si="2"/>
        <v>20633</v>
      </c>
      <c r="F26" s="29">
        <f t="shared" si="5"/>
        <v>5.5845614604901679E-2</v>
      </c>
      <c r="G26" s="63">
        <v>-8</v>
      </c>
      <c r="H26" s="30">
        <v>10176</v>
      </c>
      <c r="I26" s="29">
        <f t="shared" si="6"/>
        <v>2.7542527708984611E-2</v>
      </c>
      <c r="J26" s="30">
        <v>10457</v>
      </c>
      <c r="K26" s="21">
        <f t="shared" si="7"/>
        <v>2.8303086895917068E-2</v>
      </c>
      <c r="L26" s="58">
        <v>69</v>
      </c>
      <c r="M26" s="29">
        <f t="shared" si="8"/>
        <v>1.3685045616818723E-2</v>
      </c>
      <c r="N26" s="53">
        <f t="shared" si="1"/>
        <v>2</v>
      </c>
      <c r="O26" s="60">
        <v>24</v>
      </c>
      <c r="P26" s="60">
        <v>45</v>
      </c>
      <c r="Q26" s="73">
        <v>7401</v>
      </c>
      <c r="R26" s="31">
        <v>0</v>
      </c>
      <c r="S26" s="64">
        <v>2.7889474395351979</v>
      </c>
      <c r="T26" s="38"/>
      <c r="U26" s="39"/>
      <c r="V26" s="45">
        <v>67</v>
      </c>
      <c r="W26" s="39"/>
    </row>
    <row r="27" spans="1:23">
      <c r="A27" s="37"/>
      <c r="B27" s="27" t="s">
        <v>82</v>
      </c>
      <c r="C27" s="28">
        <f t="shared" si="3"/>
        <v>14136</v>
      </c>
      <c r="D27" s="52">
        <f t="shared" si="4"/>
        <v>3.7745622912255312E-2</v>
      </c>
      <c r="E27" s="20">
        <f t="shared" si="2"/>
        <v>13885</v>
      </c>
      <c r="F27" s="29">
        <f t="shared" si="5"/>
        <v>3.7581367653228316E-2</v>
      </c>
      <c r="G27" s="63">
        <v>290</v>
      </c>
      <c r="H27" s="30">
        <v>6802</v>
      </c>
      <c r="I27" s="29">
        <f t="shared" si="6"/>
        <v>1.841040423314793E-2</v>
      </c>
      <c r="J27" s="30">
        <v>7083</v>
      </c>
      <c r="K27" s="21">
        <f t="shared" si="7"/>
        <v>1.9170963420080386E-2</v>
      </c>
      <c r="L27" s="58">
        <v>251</v>
      </c>
      <c r="M27" s="21">
        <f t="shared" si="8"/>
        <v>4.9781832606108689E-2</v>
      </c>
      <c r="N27" s="53">
        <v>0</v>
      </c>
      <c r="O27" s="60">
        <v>145</v>
      </c>
      <c r="P27" s="60">
        <v>106</v>
      </c>
      <c r="Q27" s="73">
        <v>5897</v>
      </c>
      <c r="R27" s="31">
        <v>213</v>
      </c>
      <c r="S27" s="64">
        <v>2.3918015482054891</v>
      </c>
      <c r="T27" s="38"/>
      <c r="U27" s="39"/>
      <c r="V27" s="45">
        <v>257</v>
      </c>
      <c r="W27" s="39"/>
    </row>
    <row r="28" spans="1:23">
      <c r="A28" s="37"/>
      <c r="B28" s="27" t="s">
        <v>42</v>
      </c>
      <c r="C28" s="28">
        <f t="shared" si="3"/>
        <v>19209</v>
      </c>
      <c r="D28" s="52">
        <f t="shared" si="4"/>
        <v>5.1291431134798546E-2</v>
      </c>
      <c r="E28" s="20">
        <f t="shared" si="2"/>
        <v>19153</v>
      </c>
      <c r="F28" s="29">
        <f t="shared" si="5"/>
        <v>5.1839822445969172E-2</v>
      </c>
      <c r="G28" s="63">
        <v>-104</v>
      </c>
      <c r="H28" s="30">
        <v>9369</v>
      </c>
      <c r="I28" s="29">
        <f t="shared" si="6"/>
        <v>2.5358288335836955E-2</v>
      </c>
      <c r="J28" s="30">
        <v>9784</v>
      </c>
      <c r="K28" s="21">
        <f t="shared" si="7"/>
        <v>2.6481534110132217E-2</v>
      </c>
      <c r="L28" s="58">
        <v>56</v>
      </c>
      <c r="M28" s="29">
        <f t="shared" si="8"/>
        <v>1.1106703689012296E-2</v>
      </c>
      <c r="N28" s="53">
        <f t="shared" si="1"/>
        <v>-1</v>
      </c>
      <c r="O28" s="60">
        <v>19</v>
      </c>
      <c r="P28" s="60">
        <v>37</v>
      </c>
      <c r="Q28" s="73">
        <v>6941</v>
      </c>
      <c r="R28" s="31">
        <v>-29</v>
      </c>
      <c r="S28" s="64">
        <v>2.7628407460545192</v>
      </c>
      <c r="T28" s="38"/>
      <c r="U28" s="39"/>
      <c r="V28" s="45">
        <v>57</v>
      </c>
      <c r="W28" s="39"/>
    </row>
    <row r="29" spans="1:23">
      <c r="A29" s="37"/>
      <c r="B29" s="27" t="s">
        <v>43</v>
      </c>
      <c r="C29" s="28">
        <f t="shared" si="3"/>
        <v>11385</v>
      </c>
      <c r="D29" s="52">
        <f t="shared" si="4"/>
        <v>3.039996582173364E-2</v>
      </c>
      <c r="E29" s="20">
        <f t="shared" si="2"/>
        <v>11355</v>
      </c>
      <c r="F29" s="29">
        <f t="shared" si="5"/>
        <v>3.0733628354512606E-2</v>
      </c>
      <c r="G29" s="63">
        <v>-16</v>
      </c>
      <c r="H29" s="30">
        <v>5655</v>
      </c>
      <c r="I29" s="29">
        <f t="shared" si="6"/>
        <v>1.5305915309975235E-2</v>
      </c>
      <c r="J29" s="30">
        <v>5700</v>
      </c>
      <c r="K29" s="21">
        <f t="shared" si="7"/>
        <v>1.5427713044537371E-2</v>
      </c>
      <c r="L29" s="58">
        <v>30</v>
      </c>
      <c r="M29" s="29">
        <f t="shared" si="8"/>
        <v>5.9500198333994449E-3</v>
      </c>
      <c r="N29" s="53">
        <f t="shared" si="1"/>
        <v>0</v>
      </c>
      <c r="O29" s="60">
        <v>7</v>
      </c>
      <c r="P29" s="60">
        <v>23</v>
      </c>
      <c r="Q29" s="73">
        <v>4391</v>
      </c>
      <c r="R29" s="31">
        <v>3</v>
      </c>
      <c r="S29" s="64">
        <v>2.5913855970829536</v>
      </c>
      <c r="T29" s="38"/>
      <c r="U29" s="42"/>
      <c r="V29" s="62">
        <v>30</v>
      </c>
      <c r="W29" s="42"/>
    </row>
    <row r="30" spans="1:23">
      <c r="A30" s="40"/>
      <c r="B30" s="41" t="s">
        <v>44</v>
      </c>
      <c r="C30" s="28">
        <f t="shared" si="3"/>
        <v>28520</v>
      </c>
      <c r="D30" s="52">
        <f t="shared" si="4"/>
        <v>7.6153449735251941E-2</v>
      </c>
      <c r="E30" s="20">
        <f t="shared" si="2"/>
        <v>28458</v>
      </c>
      <c r="F30" s="29">
        <f t="shared" si="5"/>
        <v>7.7024887337095532E-2</v>
      </c>
      <c r="G30" s="63">
        <v>-61</v>
      </c>
      <c r="H30" s="30">
        <v>13692</v>
      </c>
      <c r="I30" s="29">
        <f t="shared" si="6"/>
        <v>3.705899070277293E-2</v>
      </c>
      <c r="J30" s="30">
        <v>14766</v>
      </c>
      <c r="K30" s="21">
        <f t="shared" si="7"/>
        <v>3.9965896634322602E-2</v>
      </c>
      <c r="L30" s="58">
        <v>62</v>
      </c>
      <c r="M30" s="29">
        <f t="shared" si="8"/>
        <v>1.2296707655692185E-2</v>
      </c>
      <c r="N30" s="53">
        <f t="shared" si="1"/>
        <v>2</v>
      </c>
      <c r="O30" s="60">
        <v>18</v>
      </c>
      <c r="P30" s="60">
        <v>44</v>
      </c>
      <c r="Q30" s="73">
        <v>10725</v>
      </c>
      <c r="R30" s="31">
        <v>-8</v>
      </c>
      <c r="S30" s="64">
        <v>2.657132209074816</v>
      </c>
      <c r="T30" s="32"/>
      <c r="U30" s="42"/>
      <c r="V30" s="42">
        <v>60</v>
      </c>
      <c r="W30" s="42"/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2"/>
  <sheetViews>
    <sheetView workbookViewId="0">
      <selection activeCell="G24" sqref="G24"/>
    </sheetView>
  </sheetViews>
  <sheetFormatPr defaultRowHeight="16.5"/>
  <cols>
    <col min="1" max="1" width="1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78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79</v>
      </c>
      <c r="C4" s="12"/>
      <c r="D4" s="12"/>
      <c r="E4" s="13"/>
      <c r="F4" s="13"/>
      <c r="G4" s="13"/>
      <c r="H4" s="65"/>
      <c r="I4" s="13"/>
      <c r="J4" s="13"/>
      <c r="K4" s="13"/>
      <c r="L4" s="306" t="s">
        <v>83</v>
      </c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129" t="s">
        <v>21</v>
      </c>
      <c r="F7" s="17" t="s">
        <v>22</v>
      </c>
      <c r="G7" s="18" t="s">
        <v>20</v>
      </c>
      <c r="H7" s="130" t="s">
        <v>23</v>
      </c>
      <c r="I7" s="18" t="s">
        <v>24</v>
      </c>
      <c r="J7" s="130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SUM(C9:C30)</f>
        <v>373364</v>
      </c>
      <c r="D8" s="51">
        <f>SUM(D9:D30)</f>
        <v>0.99999999999999989</v>
      </c>
      <c r="E8" s="20">
        <f>H8+J8</f>
        <v>368276</v>
      </c>
      <c r="F8" s="21">
        <f>E8/$E$8</f>
        <v>1</v>
      </c>
      <c r="G8" s="68">
        <v>1716</v>
      </c>
      <c r="H8" s="22">
        <v>183879</v>
      </c>
      <c r="I8" s="21">
        <f t="shared" ref="I8:M8" si="0">SUM(I9:I30)</f>
        <v>0.49929672310984152</v>
      </c>
      <c r="J8" s="22">
        <v>184397</v>
      </c>
      <c r="K8" s="21">
        <f t="shared" si="0"/>
        <v>0.50070327689015848</v>
      </c>
      <c r="L8" s="58">
        <v>5088</v>
      </c>
      <c r="M8" s="23">
        <f t="shared" si="0"/>
        <v>1</v>
      </c>
      <c r="N8" s="53">
        <f t="shared" ref="N8:N30" si="1">L8-V8</f>
        <v>-10</v>
      </c>
      <c r="O8" s="59">
        <f>SUM(O9:O30)</f>
        <v>3075</v>
      </c>
      <c r="P8" s="59">
        <f>SUM(P9:P30)</f>
        <v>2013</v>
      </c>
      <c r="Q8" s="24">
        <v>151639</v>
      </c>
      <c r="R8" s="53">
        <f>SUM(R9:R30)</f>
        <v>798</v>
      </c>
      <c r="S8" s="56">
        <v>2.4286364325800092</v>
      </c>
      <c r="T8" s="25"/>
      <c r="U8" s="26"/>
      <c r="V8" s="61">
        <v>5098</v>
      </c>
      <c r="W8" s="26"/>
    </row>
    <row r="9" spans="1:23">
      <c r="A9" s="1"/>
      <c r="B9" s="27" t="s">
        <v>1</v>
      </c>
      <c r="C9" s="28">
        <f>E9+L9</f>
        <v>44899</v>
      </c>
      <c r="D9" s="52">
        <f>C9/$C$8</f>
        <v>0.12025530045746242</v>
      </c>
      <c r="E9" s="20">
        <f t="shared" ref="E9:E30" si="2">H9+J9</f>
        <v>43406</v>
      </c>
      <c r="F9" s="29">
        <f>E9/$E$8</f>
        <v>0.11786268993906744</v>
      </c>
      <c r="G9" s="63">
        <v>47</v>
      </c>
      <c r="H9" s="30">
        <v>22611</v>
      </c>
      <c r="I9" s="29">
        <f>H9/$E$8</f>
        <v>6.1396887117270746E-2</v>
      </c>
      <c r="J9" s="30">
        <v>20795</v>
      </c>
      <c r="K9" s="21">
        <f>J9/$E$8</f>
        <v>5.6465802821796696E-2</v>
      </c>
      <c r="L9" s="126">
        <v>1493</v>
      </c>
      <c r="M9" s="29">
        <f>L9/$L$8</f>
        <v>0.29343553459119498</v>
      </c>
      <c r="N9" s="53">
        <f t="shared" si="1"/>
        <v>11</v>
      </c>
      <c r="O9" s="60">
        <v>758</v>
      </c>
      <c r="P9" s="60">
        <v>735</v>
      </c>
      <c r="Q9" s="73">
        <v>20959</v>
      </c>
      <c r="R9" s="31">
        <v>52</v>
      </c>
      <c r="S9" s="64">
        <v>2.070995753614199</v>
      </c>
      <c r="T9" s="33"/>
      <c r="U9" s="26"/>
      <c r="V9" s="61">
        <v>1482</v>
      </c>
      <c r="W9" s="26"/>
    </row>
    <row r="10" spans="1:23">
      <c r="A10" s="1"/>
      <c r="B10" s="27" t="s">
        <v>2</v>
      </c>
      <c r="C10" s="28">
        <f t="shared" ref="C10:C28" si="3">E10+L10</f>
        <v>2882</v>
      </c>
      <c r="D10" s="52">
        <f t="shared" ref="D10:D30" si="4">C10/$C$8</f>
        <v>7.7190087957060673E-3</v>
      </c>
      <c r="E10" s="20">
        <f t="shared" si="2"/>
        <v>2792</v>
      </c>
      <c r="F10" s="29">
        <f t="shared" ref="F10:F30" si="5">E10/$E$8</f>
        <v>7.5812705688125207E-3</v>
      </c>
      <c r="G10" s="63">
        <v>10</v>
      </c>
      <c r="H10" s="30">
        <v>1592</v>
      </c>
      <c r="I10" s="29">
        <f t="shared" ref="I10:I30" si="6">H10/$E$8</f>
        <v>4.3228448229045606E-3</v>
      </c>
      <c r="J10" s="30">
        <v>1200</v>
      </c>
      <c r="K10" s="21">
        <f t="shared" ref="K10:K30" si="7">J10/$E$8</f>
        <v>3.2584257459079605E-3</v>
      </c>
      <c r="L10" s="125">
        <v>90</v>
      </c>
      <c r="M10" s="29">
        <f t="shared" ref="M10:M30" si="8">L10/$L$8</f>
        <v>1.7688679245283018E-2</v>
      </c>
      <c r="N10" s="53">
        <f t="shared" si="1"/>
        <v>-5</v>
      </c>
      <c r="O10" s="60">
        <v>58</v>
      </c>
      <c r="P10" s="60">
        <v>32</v>
      </c>
      <c r="Q10" s="73">
        <v>1675</v>
      </c>
      <c r="R10" s="31">
        <v>7</v>
      </c>
      <c r="S10" s="64">
        <v>1.6668656716417911</v>
      </c>
      <c r="T10" s="33"/>
      <c r="U10" s="26"/>
      <c r="V10" s="61">
        <v>95</v>
      </c>
      <c r="W10" s="26"/>
    </row>
    <row r="11" spans="1:23">
      <c r="A11" s="1"/>
      <c r="B11" s="27" t="s">
        <v>3</v>
      </c>
      <c r="C11" s="28">
        <f t="shared" si="3"/>
        <v>3494</v>
      </c>
      <c r="D11" s="52">
        <f t="shared" si="4"/>
        <v>9.3581598654396241E-3</v>
      </c>
      <c r="E11" s="20">
        <f t="shared" si="2"/>
        <v>3133</v>
      </c>
      <c r="F11" s="29">
        <f t="shared" si="5"/>
        <v>8.5072065516080334E-3</v>
      </c>
      <c r="G11" s="63">
        <v>-4</v>
      </c>
      <c r="H11" s="30">
        <v>1649</v>
      </c>
      <c r="I11" s="29">
        <f t="shared" si="6"/>
        <v>4.4776200458351888E-3</v>
      </c>
      <c r="J11" s="30">
        <v>1484</v>
      </c>
      <c r="K11" s="21">
        <f t="shared" si="7"/>
        <v>4.0295865057728445E-3</v>
      </c>
      <c r="L11" s="125">
        <v>361</v>
      </c>
      <c r="M11" s="29">
        <f t="shared" si="8"/>
        <v>7.0951257861635225E-2</v>
      </c>
      <c r="N11" s="53">
        <f t="shared" si="1"/>
        <v>-49</v>
      </c>
      <c r="O11" s="60">
        <v>337</v>
      </c>
      <c r="P11" s="60">
        <v>24</v>
      </c>
      <c r="Q11" s="73">
        <v>1744</v>
      </c>
      <c r="R11" s="31">
        <v>-1</v>
      </c>
      <c r="S11" s="64">
        <v>1.7964449541284404</v>
      </c>
      <c r="T11" s="33"/>
      <c r="U11" s="26"/>
      <c r="V11" s="61">
        <v>410</v>
      </c>
      <c r="W11" s="26"/>
    </row>
    <row r="12" spans="1:23">
      <c r="A12" s="1"/>
      <c r="B12" s="27" t="s">
        <v>4</v>
      </c>
      <c r="C12" s="28">
        <f t="shared" si="3"/>
        <v>6437</v>
      </c>
      <c r="D12" s="52">
        <f t="shared" si="4"/>
        <v>1.7240548097834821E-2</v>
      </c>
      <c r="E12" s="20">
        <f t="shared" si="2"/>
        <v>6211</v>
      </c>
      <c r="F12" s="29">
        <f t="shared" si="5"/>
        <v>1.6865068589861951E-2</v>
      </c>
      <c r="G12" s="63">
        <v>-31</v>
      </c>
      <c r="H12" s="30">
        <v>3434</v>
      </c>
      <c r="I12" s="29">
        <f t="shared" si="6"/>
        <v>9.3245283428732804E-3</v>
      </c>
      <c r="J12" s="30">
        <v>2777</v>
      </c>
      <c r="K12" s="21">
        <f t="shared" si="7"/>
        <v>7.5405402469886718E-3</v>
      </c>
      <c r="L12" s="125">
        <v>226</v>
      </c>
      <c r="M12" s="29">
        <f t="shared" si="8"/>
        <v>4.4418238993710689E-2</v>
      </c>
      <c r="N12" s="53">
        <f t="shared" si="1"/>
        <v>-8</v>
      </c>
      <c r="O12" s="60">
        <v>182</v>
      </c>
      <c r="P12" s="60">
        <v>44</v>
      </c>
      <c r="Q12" s="73">
        <v>3394</v>
      </c>
      <c r="R12" s="31">
        <v>-12</v>
      </c>
      <c r="S12" s="64">
        <v>1.8299941072480848</v>
      </c>
      <c r="T12" s="33"/>
      <c r="U12" s="26"/>
      <c r="V12" s="61">
        <v>234</v>
      </c>
      <c r="W12" s="26"/>
    </row>
    <row r="13" spans="1:23">
      <c r="A13" s="1"/>
      <c r="B13" s="27" t="s">
        <v>5</v>
      </c>
      <c r="C13" s="28">
        <f t="shared" si="3"/>
        <v>9328</v>
      </c>
      <c r="D13" s="52">
        <f t="shared" si="4"/>
        <v>2.4983662056331086E-2</v>
      </c>
      <c r="E13" s="20">
        <f t="shared" si="2"/>
        <v>9030</v>
      </c>
      <c r="F13" s="29">
        <f t="shared" si="5"/>
        <v>2.4519653737957402E-2</v>
      </c>
      <c r="G13" s="63">
        <v>48</v>
      </c>
      <c r="H13" s="30">
        <v>4795</v>
      </c>
      <c r="I13" s="29">
        <f t="shared" si="6"/>
        <v>1.3020126209690558E-2</v>
      </c>
      <c r="J13" s="30">
        <v>4235</v>
      </c>
      <c r="K13" s="21">
        <f t="shared" si="7"/>
        <v>1.1499527528266844E-2</v>
      </c>
      <c r="L13" s="125">
        <v>298</v>
      </c>
      <c r="M13" s="29">
        <f t="shared" si="8"/>
        <v>5.8569182389937108E-2</v>
      </c>
      <c r="N13" s="53">
        <f t="shared" si="1"/>
        <v>-4</v>
      </c>
      <c r="O13" s="60">
        <v>190</v>
      </c>
      <c r="P13" s="60">
        <v>108</v>
      </c>
      <c r="Q13" s="73">
        <v>4975</v>
      </c>
      <c r="R13" s="31">
        <v>27</v>
      </c>
      <c r="S13" s="64">
        <v>1.8150753768844221</v>
      </c>
      <c r="T13" s="33"/>
      <c r="U13" s="26"/>
      <c r="V13" s="61">
        <v>302</v>
      </c>
      <c r="W13" s="26"/>
    </row>
    <row r="14" spans="1:23">
      <c r="A14" s="1"/>
      <c r="B14" s="27" t="s">
        <v>6</v>
      </c>
      <c r="C14" s="28">
        <f t="shared" si="3"/>
        <v>7501</v>
      </c>
      <c r="D14" s="52">
        <f t="shared" si="4"/>
        <v>2.0090314009920614E-2</v>
      </c>
      <c r="E14" s="20">
        <f t="shared" si="2"/>
        <v>7021</v>
      </c>
      <c r="F14" s="29">
        <f t="shared" si="5"/>
        <v>1.9064505968349823E-2</v>
      </c>
      <c r="G14" s="63">
        <v>6</v>
      </c>
      <c r="H14" s="30">
        <v>4075</v>
      </c>
      <c r="I14" s="29">
        <f t="shared" si="6"/>
        <v>1.1065070762145782E-2</v>
      </c>
      <c r="J14" s="30">
        <v>2946</v>
      </c>
      <c r="K14" s="21">
        <f t="shared" si="7"/>
        <v>7.9994352062040426E-3</v>
      </c>
      <c r="L14" s="125">
        <v>480</v>
      </c>
      <c r="M14" s="29">
        <f t="shared" si="8"/>
        <v>9.4339622641509441E-2</v>
      </c>
      <c r="N14" s="53">
        <f t="shared" si="1"/>
        <v>0</v>
      </c>
      <c r="O14" s="60">
        <v>356</v>
      </c>
      <c r="P14" s="60">
        <v>124</v>
      </c>
      <c r="Q14" s="73">
        <v>4271</v>
      </c>
      <c r="R14" s="31">
        <v>17</v>
      </c>
      <c r="S14" s="64">
        <v>1.6438773121048935</v>
      </c>
      <c r="T14" s="33"/>
      <c r="U14" s="26"/>
      <c r="V14" s="61">
        <v>480</v>
      </c>
      <c r="W14" s="26"/>
    </row>
    <row r="15" spans="1:23">
      <c r="A15" s="1"/>
      <c r="B15" s="27" t="s">
        <v>7</v>
      </c>
      <c r="C15" s="28">
        <f t="shared" si="3"/>
        <v>7609</v>
      </c>
      <c r="D15" s="52">
        <f t="shared" si="4"/>
        <v>2.0379575963403007E-2</v>
      </c>
      <c r="E15" s="20">
        <f t="shared" si="2"/>
        <v>7418</v>
      </c>
      <c r="F15" s="29">
        <f t="shared" si="5"/>
        <v>2.0142501819287707E-2</v>
      </c>
      <c r="G15" s="63">
        <v>-11</v>
      </c>
      <c r="H15" s="30">
        <v>4059</v>
      </c>
      <c r="I15" s="29">
        <f t="shared" si="6"/>
        <v>1.1021625085533676E-2</v>
      </c>
      <c r="J15" s="30">
        <v>3359</v>
      </c>
      <c r="K15" s="21">
        <f t="shared" si="7"/>
        <v>9.1208767337540315E-3</v>
      </c>
      <c r="L15" s="125">
        <v>191</v>
      </c>
      <c r="M15" s="29">
        <f t="shared" si="8"/>
        <v>3.7539308176100628E-2</v>
      </c>
      <c r="N15" s="53">
        <f t="shared" si="1"/>
        <v>2</v>
      </c>
      <c r="O15" s="60">
        <v>143</v>
      </c>
      <c r="P15" s="60">
        <v>48</v>
      </c>
      <c r="Q15" s="73">
        <v>3977</v>
      </c>
      <c r="R15" s="31">
        <v>5</v>
      </c>
      <c r="S15" s="64">
        <v>1.8652250440030174</v>
      </c>
      <c r="T15" s="33"/>
      <c r="U15" s="26"/>
      <c r="V15" s="61">
        <v>189</v>
      </c>
      <c r="W15" s="26"/>
    </row>
    <row r="16" spans="1:23">
      <c r="A16" s="1"/>
      <c r="B16" s="27" t="s">
        <v>8</v>
      </c>
      <c r="C16" s="28">
        <f t="shared" si="3"/>
        <v>5899</v>
      </c>
      <c r="D16" s="52">
        <f t="shared" si="4"/>
        <v>1.5799595033265126E-2</v>
      </c>
      <c r="E16" s="20">
        <f t="shared" si="2"/>
        <v>5519</v>
      </c>
      <c r="F16" s="29">
        <f t="shared" si="5"/>
        <v>1.498604307638836E-2</v>
      </c>
      <c r="G16" s="63">
        <v>-16</v>
      </c>
      <c r="H16" s="30">
        <v>2942</v>
      </c>
      <c r="I16" s="29">
        <f t="shared" si="6"/>
        <v>7.9885737870510169E-3</v>
      </c>
      <c r="J16" s="30">
        <v>2577</v>
      </c>
      <c r="K16" s="21">
        <f t="shared" si="7"/>
        <v>6.997469289337345E-3</v>
      </c>
      <c r="L16" s="125">
        <v>380</v>
      </c>
      <c r="M16" s="29">
        <f t="shared" si="8"/>
        <v>7.4685534591194966E-2</v>
      </c>
      <c r="N16" s="53">
        <f t="shared" si="1"/>
        <v>-1</v>
      </c>
      <c r="O16" s="60">
        <v>310</v>
      </c>
      <c r="P16" s="60">
        <v>70</v>
      </c>
      <c r="Q16" s="73">
        <v>3011</v>
      </c>
      <c r="R16" s="31">
        <v>-3</v>
      </c>
      <c r="S16" s="64">
        <v>1.8329458651610762</v>
      </c>
      <c r="T16" s="33"/>
      <c r="U16" s="26"/>
      <c r="V16" s="61">
        <v>381</v>
      </c>
      <c r="W16" s="26"/>
    </row>
    <row r="17" spans="1:23">
      <c r="A17" s="1"/>
      <c r="B17" s="27" t="s">
        <v>9</v>
      </c>
      <c r="C17" s="28">
        <f t="shared" si="3"/>
        <v>3526</v>
      </c>
      <c r="D17" s="52">
        <f t="shared" si="4"/>
        <v>9.4438671109158892E-3</v>
      </c>
      <c r="E17" s="20">
        <f t="shared" si="2"/>
        <v>3388</v>
      </c>
      <c r="F17" s="29">
        <f t="shared" si="5"/>
        <v>9.1996220226134746E-3</v>
      </c>
      <c r="G17" s="63">
        <v>-1</v>
      </c>
      <c r="H17" s="30">
        <v>1825</v>
      </c>
      <c r="I17" s="29">
        <f t="shared" si="6"/>
        <v>4.9555224885683563E-3</v>
      </c>
      <c r="J17" s="30">
        <v>1563</v>
      </c>
      <c r="K17" s="21">
        <f t="shared" si="7"/>
        <v>4.2440995340451183E-3</v>
      </c>
      <c r="L17" s="125">
        <v>138</v>
      </c>
      <c r="M17" s="29">
        <f t="shared" si="8"/>
        <v>2.7122641509433963E-2</v>
      </c>
      <c r="N17" s="53">
        <f t="shared" si="1"/>
        <v>-4</v>
      </c>
      <c r="O17" s="60">
        <v>104</v>
      </c>
      <c r="P17" s="60">
        <v>34</v>
      </c>
      <c r="Q17" s="73">
        <v>1985</v>
      </c>
      <c r="R17" s="31">
        <v>4</v>
      </c>
      <c r="S17" s="64">
        <v>1.7068010075566751</v>
      </c>
      <c r="T17" s="33"/>
      <c r="U17" s="26"/>
      <c r="V17" s="61">
        <v>142</v>
      </c>
      <c r="W17" s="26"/>
    </row>
    <row r="18" spans="1:23">
      <c r="A18" s="1"/>
      <c r="B18" s="27" t="s">
        <v>10</v>
      </c>
      <c r="C18" s="28">
        <f t="shared" si="3"/>
        <v>2493</v>
      </c>
      <c r="D18" s="52">
        <f t="shared" si="4"/>
        <v>6.6771300928852272E-3</v>
      </c>
      <c r="E18" s="20">
        <f t="shared" si="2"/>
        <v>2311</v>
      </c>
      <c r="F18" s="29">
        <f t="shared" si="5"/>
        <v>6.2751849156610804E-3</v>
      </c>
      <c r="G18" s="63">
        <v>-28</v>
      </c>
      <c r="H18" s="30">
        <v>1227</v>
      </c>
      <c r="I18" s="29">
        <f t="shared" si="6"/>
        <v>3.3317403251908895E-3</v>
      </c>
      <c r="J18" s="30">
        <v>1084</v>
      </c>
      <c r="K18" s="21">
        <f t="shared" si="7"/>
        <v>2.9434445904701909E-3</v>
      </c>
      <c r="L18" s="125">
        <v>182</v>
      </c>
      <c r="M18" s="29">
        <f t="shared" si="8"/>
        <v>3.5770440251572326E-2</v>
      </c>
      <c r="N18" s="53">
        <f t="shared" si="1"/>
        <v>-1</v>
      </c>
      <c r="O18" s="60">
        <v>139</v>
      </c>
      <c r="P18" s="60">
        <v>43</v>
      </c>
      <c r="Q18" s="73">
        <v>1187</v>
      </c>
      <c r="R18" s="31">
        <v>-13</v>
      </c>
      <c r="S18" s="64">
        <v>1.9469250210614997</v>
      </c>
      <c r="T18" s="33"/>
      <c r="U18" s="26"/>
      <c r="V18" s="61">
        <v>183</v>
      </c>
      <c r="W18" s="26"/>
    </row>
    <row r="19" spans="1:23">
      <c r="A19" s="1"/>
      <c r="B19" s="27" t="s">
        <v>32</v>
      </c>
      <c r="C19" s="28">
        <f t="shared" si="3"/>
        <v>18917</v>
      </c>
      <c r="D19" s="52">
        <f t="shared" si="4"/>
        <v>5.0666373833577957E-2</v>
      </c>
      <c r="E19" s="20">
        <f t="shared" si="2"/>
        <v>18851</v>
      </c>
      <c r="F19" s="29">
        <f t="shared" si="5"/>
        <v>5.1187153113425803E-2</v>
      </c>
      <c r="G19" s="63">
        <v>-57</v>
      </c>
      <c r="H19" s="30">
        <v>9257</v>
      </c>
      <c r="I19" s="29">
        <f t="shared" si="6"/>
        <v>2.5136039274891657E-2</v>
      </c>
      <c r="J19" s="30">
        <v>9594</v>
      </c>
      <c r="K19" s="21">
        <f t="shared" si="7"/>
        <v>2.6051113838534142E-2</v>
      </c>
      <c r="L19" s="125">
        <v>66</v>
      </c>
      <c r="M19" s="29">
        <f t="shared" si="8"/>
        <v>1.2971698113207548E-2</v>
      </c>
      <c r="N19" s="53">
        <f t="shared" si="1"/>
        <v>1</v>
      </c>
      <c r="O19" s="60">
        <v>28</v>
      </c>
      <c r="P19" s="60">
        <v>38</v>
      </c>
      <c r="Q19" s="73">
        <v>6450</v>
      </c>
      <c r="R19" s="31">
        <v>-12</v>
      </c>
      <c r="S19" s="64">
        <v>2.9226356589147287</v>
      </c>
      <c r="T19" s="34"/>
      <c r="U19" s="26"/>
      <c r="V19" s="61">
        <v>65</v>
      </c>
      <c r="W19" s="26"/>
    </row>
    <row r="20" spans="1:23">
      <c r="A20" s="1"/>
      <c r="B20" s="27" t="s">
        <v>33</v>
      </c>
      <c r="C20" s="28">
        <f t="shared" si="3"/>
        <v>37262</v>
      </c>
      <c r="D20" s="52">
        <f t="shared" si="4"/>
        <v>9.9800730654267686E-2</v>
      </c>
      <c r="E20" s="20">
        <f t="shared" si="2"/>
        <v>37028</v>
      </c>
      <c r="F20" s="29">
        <f t="shared" si="5"/>
        <v>0.10054415709956663</v>
      </c>
      <c r="G20" s="63">
        <v>1729</v>
      </c>
      <c r="H20" s="30">
        <v>17938</v>
      </c>
      <c r="I20" s="29">
        <f t="shared" si="6"/>
        <v>4.8708034191747497E-2</v>
      </c>
      <c r="J20" s="30">
        <v>19090</v>
      </c>
      <c r="K20" s="21">
        <f t="shared" si="7"/>
        <v>5.1836122907819138E-2</v>
      </c>
      <c r="L20" s="125">
        <v>234</v>
      </c>
      <c r="M20" s="29">
        <f>L20/$L$8</f>
        <v>4.5990566037735846E-2</v>
      </c>
      <c r="N20" s="53">
        <f t="shared" si="1"/>
        <v>1</v>
      </c>
      <c r="O20" s="60">
        <v>101</v>
      </c>
      <c r="P20" s="60">
        <v>133</v>
      </c>
      <c r="Q20" s="73">
        <v>14917</v>
      </c>
      <c r="R20" s="31">
        <v>608</v>
      </c>
      <c r="S20" s="64">
        <v>2.482268552658041</v>
      </c>
      <c r="T20" s="34"/>
      <c r="U20" s="26"/>
      <c r="V20" s="61">
        <v>233</v>
      </c>
      <c r="W20" s="26"/>
    </row>
    <row r="21" spans="1:23">
      <c r="A21" s="1"/>
      <c r="B21" s="90" t="s">
        <v>34</v>
      </c>
      <c r="C21" s="28">
        <f t="shared" si="3"/>
        <v>33088</v>
      </c>
      <c r="D21" s="52">
        <f t="shared" si="4"/>
        <v>8.862129182245744E-2</v>
      </c>
      <c r="E21" s="93">
        <f t="shared" si="2"/>
        <v>32903</v>
      </c>
      <c r="F21" s="29">
        <f t="shared" si="5"/>
        <v>8.9343318598008009E-2</v>
      </c>
      <c r="G21" s="95">
        <v>283</v>
      </c>
      <c r="H21" s="96">
        <v>15877</v>
      </c>
      <c r="I21" s="29">
        <f t="shared" si="6"/>
        <v>4.311168797315057E-2</v>
      </c>
      <c r="J21" s="96">
        <v>17026</v>
      </c>
      <c r="K21" s="21">
        <f t="shared" si="7"/>
        <v>4.6231630624857446E-2</v>
      </c>
      <c r="L21" s="127">
        <v>185</v>
      </c>
      <c r="M21" s="94">
        <f t="shared" si="8"/>
        <v>3.636006289308176E-2</v>
      </c>
      <c r="N21" s="98">
        <f t="shared" si="1"/>
        <v>-12</v>
      </c>
      <c r="O21" s="99">
        <v>76</v>
      </c>
      <c r="P21" s="99">
        <v>109</v>
      </c>
      <c r="Q21" s="100">
        <v>14117</v>
      </c>
      <c r="R21" s="101">
        <v>154</v>
      </c>
      <c r="S21" s="102">
        <v>2.3307359920663031</v>
      </c>
      <c r="T21" s="103"/>
      <c r="U21" s="26"/>
      <c r="V21" s="61">
        <v>197</v>
      </c>
      <c r="W21" s="26"/>
    </row>
    <row r="22" spans="1:23">
      <c r="A22" s="1"/>
      <c r="B22" s="27" t="s">
        <v>80</v>
      </c>
      <c r="C22" s="28">
        <f t="shared" si="3"/>
        <v>8529</v>
      </c>
      <c r="D22" s="52">
        <f t="shared" si="4"/>
        <v>2.2843659270845609E-2</v>
      </c>
      <c r="E22" s="57">
        <f t="shared" si="2"/>
        <v>8515</v>
      </c>
      <c r="F22" s="29">
        <f t="shared" si="5"/>
        <v>2.3121246022005236E-2</v>
      </c>
      <c r="G22" s="63">
        <v>24</v>
      </c>
      <c r="H22" s="30">
        <v>4148</v>
      </c>
      <c r="I22" s="29">
        <f t="shared" si="6"/>
        <v>1.1263291661688516E-2</v>
      </c>
      <c r="J22" s="30">
        <v>4367</v>
      </c>
      <c r="K22" s="21">
        <f t="shared" si="7"/>
        <v>1.185795436031672E-2</v>
      </c>
      <c r="L22" s="131">
        <v>14</v>
      </c>
      <c r="M22" s="29">
        <f t="shared" si="8"/>
        <v>2.751572327044025E-3</v>
      </c>
      <c r="N22" s="132">
        <v>0</v>
      </c>
      <c r="O22" s="60">
        <v>2</v>
      </c>
      <c r="P22" s="60">
        <v>12</v>
      </c>
      <c r="Q22" s="73">
        <v>3091</v>
      </c>
      <c r="R22" s="31">
        <v>5</v>
      </c>
      <c r="S22" s="54">
        <v>2.754771918472986</v>
      </c>
      <c r="T22" s="34"/>
      <c r="U22" s="26"/>
      <c r="V22" s="61">
        <v>0</v>
      </c>
      <c r="W22" s="26"/>
    </row>
    <row r="23" spans="1:23">
      <c r="A23" s="1"/>
      <c r="B23" s="50" t="s">
        <v>35</v>
      </c>
      <c r="C23" s="28">
        <f t="shared" si="3"/>
        <v>23612</v>
      </c>
      <c r="D23" s="52">
        <f t="shared" si="4"/>
        <v>6.3241233755798626E-2</v>
      </c>
      <c r="E23" s="20">
        <f t="shared" si="2"/>
        <v>23542</v>
      </c>
      <c r="F23" s="29">
        <f t="shared" si="5"/>
        <v>6.3924882425137663E-2</v>
      </c>
      <c r="G23" s="106">
        <v>-59</v>
      </c>
      <c r="H23" s="107">
        <v>11650</v>
      </c>
      <c r="I23" s="29">
        <f t="shared" si="6"/>
        <v>3.1633883283189779E-2</v>
      </c>
      <c r="J23" s="107">
        <v>11892</v>
      </c>
      <c r="K23" s="21">
        <f t="shared" si="7"/>
        <v>3.2290999141947885E-2</v>
      </c>
      <c r="L23" s="125">
        <v>70</v>
      </c>
      <c r="M23" s="21">
        <f t="shared" si="8"/>
        <v>1.3757861635220126E-2</v>
      </c>
      <c r="N23" s="53">
        <f t="shared" si="1"/>
        <v>-1</v>
      </c>
      <c r="O23" s="108">
        <v>28</v>
      </c>
      <c r="P23" s="108">
        <v>42</v>
      </c>
      <c r="Q23" s="109">
        <v>7827</v>
      </c>
      <c r="R23" s="110">
        <v>14</v>
      </c>
      <c r="S23" s="64">
        <v>3.0077935351986711</v>
      </c>
      <c r="T23" s="111"/>
      <c r="U23" s="26"/>
      <c r="V23" s="61">
        <v>71</v>
      </c>
      <c r="W23" s="26"/>
    </row>
    <row r="24" spans="1:23">
      <c r="A24" s="35"/>
      <c r="B24" s="27" t="s">
        <v>36</v>
      </c>
      <c r="C24" s="28">
        <f t="shared" si="3"/>
        <v>29575</v>
      </c>
      <c r="D24" s="52">
        <f t="shared" si="4"/>
        <v>7.921224328001629E-2</v>
      </c>
      <c r="E24" s="20">
        <f t="shared" si="2"/>
        <v>29460</v>
      </c>
      <c r="F24" s="29">
        <f t="shared" si="5"/>
        <v>7.9994352062040433E-2</v>
      </c>
      <c r="G24" s="63">
        <v>-82</v>
      </c>
      <c r="H24" s="30">
        <v>14320</v>
      </c>
      <c r="I24" s="29">
        <f t="shared" si="6"/>
        <v>3.888388056783499E-2</v>
      </c>
      <c r="J24" s="30">
        <v>15140</v>
      </c>
      <c r="K24" s="21">
        <f t="shared" si="7"/>
        <v>4.1110471494205436E-2</v>
      </c>
      <c r="L24" s="125">
        <v>115</v>
      </c>
      <c r="M24" s="29">
        <f t="shared" si="8"/>
        <v>2.2602201257861634E-2</v>
      </c>
      <c r="N24" s="53">
        <f t="shared" si="1"/>
        <v>3</v>
      </c>
      <c r="O24" s="60">
        <v>25</v>
      </c>
      <c r="P24" s="60">
        <v>90</v>
      </c>
      <c r="Q24" s="73">
        <v>10931</v>
      </c>
      <c r="R24" s="31">
        <v>-21</v>
      </c>
      <c r="S24" s="64">
        <v>2.6950873662062027</v>
      </c>
      <c r="T24" s="32"/>
      <c r="U24" s="36"/>
      <c r="V24" s="48">
        <v>112</v>
      </c>
      <c r="W24" s="36"/>
    </row>
    <row r="25" spans="1:23">
      <c r="A25" s="37"/>
      <c r="B25" s="27" t="s">
        <v>37</v>
      </c>
      <c r="C25" s="28">
        <f t="shared" si="3"/>
        <v>34459</v>
      </c>
      <c r="D25" s="52">
        <f t="shared" si="4"/>
        <v>9.2293311620831139E-2</v>
      </c>
      <c r="E25" s="20">
        <f t="shared" si="2"/>
        <v>34365</v>
      </c>
      <c r="F25" s="29">
        <f t="shared" si="5"/>
        <v>9.331316729843922E-2</v>
      </c>
      <c r="G25" s="63">
        <v>-52</v>
      </c>
      <c r="H25" s="30">
        <v>16841</v>
      </c>
      <c r="I25" s="29">
        <f t="shared" si="6"/>
        <v>4.5729289989029968E-2</v>
      </c>
      <c r="J25" s="30">
        <v>17524</v>
      </c>
      <c r="K25" s="21">
        <f t="shared" si="7"/>
        <v>4.7583877309409245E-2</v>
      </c>
      <c r="L25" s="125">
        <v>94</v>
      </c>
      <c r="M25" s="21">
        <f t="shared" si="8"/>
        <v>1.8474842767295597E-2</v>
      </c>
      <c r="N25" s="53">
        <f t="shared" si="1"/>
        <v>-1</v>
      </c>
      <c r="O25" s="60">
        <v>26</v>
      </c>
      <c r="P25" s="60">
        <v>68</v>
      </c>
      <c r="Q25" s="73">
        <v>11952</v>
      </c>
      <c r="R25" s="31">
        <v>-12</v>
      </c>
      <c r="S25" s="64">
        <v>2.8752510040160644</v>
      </c>
      <c r="T25" s="38"/>
      <c r="U25" s="39"/>
      <c r="V25" s="45">
        <v>95</v>
      </c>
      <c r="W25" s="39"/>
    </row>
    <row r="26" spans="1:23">
      <c r="A26" s="37"/>
      <c r="B26" s="27" t="s">
        <v>38</v>
      </c>
      <c r="C26" s="28">
        <f t="shared" si="3"/>
        <v>20708</v>
      </c>
      <c r="D26" s="52">
        <f t="shared" si="4"/>
        <v>5.546330122882763E-2</v>
      </c>
      <c r="E26" s="20">
        <f t="shared" si="2"/>
        <v>20641</v>
      </c>
      <c r="F26" s="29">
        <f t="shared" si="5"/>
        <v>5.6047638184405175E-2</v>
      </c>
      <c r="G26" s="63">
        <v>-13614</v>
      </c>
      <c r="H26" s="30">
        <v>10167</v>
      </c>
      <c r="I26" s="29">
        <f t="shared" si="6"/>
        <v>2.7607012132205195E-2</v>
      </c>
      <c r="J26" s="30">
        <v>10474</v>
      </c>
      <c r="K26" s="21">
        <f t="shared" si="7"/>
        <v>2.8440626052199981E-2</v>
      </c>
      <c r="L26" s="58">
        <v>67</v>
      </c>
      <c r="M26" s="29">
        <f t="shared" si="8"/>
        <v>1.3168238993710692E-2</v>
      </c>
      <c r="N26" s="53">
        <f t="shared" si="1"/>
        <v>-216</v>
      </c>
      <c r="O26" s="60">
        <v>23</v>
      </c>
      <c r="P26" s="60">
        <v>44</v>
      </c>
      <c r="Q26" s="73">
        <v>7401</v>
      </c>
      <c r="R26" s="31">
        <v>-5676</v>
      </c>
      <c r="S26" s="64">
        <v>2.7889474395351979</v>
      </c>
      <c r="T26" s="38"/>
      <c r="U26" s="39"/>
      <c r="V26" s="45">
        <v>283</v>
      </c>
      <c r="W26" s="39"/>
    </row>
    <row r="27" spans="1:23">
      <c r="A27" s="37"/>
      <c r="B27" s="27" t="s">
        <v>82</v>
      </c>
      <c r="C27" s="28">
        <f t="shared" si="3"/>
        <v>13852</v>
      </c>
      <c r="D27" s="52">
        <f t="shared" si="4"/>
        <v>3.7100523885537973E-2</v>
      </c>
      <c r="E27" s="20">
        <f t="shared" si="2"/>
        <v>13595</v>
      </c>
      <c r="F27" s="29">
        <f t="shared" si="5"/>
        <v>3.6915248346348933E-2</v>
      </c>
      <c r="G27" s="63">
        <v>13595</v>
      </c>
      <c r="H27" s="30">
        <v>6648</v>
      </c>
      <c r="I27" s="29">
        <f t="shared" si="6"/>
        <v>1.80516786323301E-2</v>
      </c>
      <c r="J27" s="30">
        <v>6947</v>
      </c>
      <c r="K27" s="21">
        <f t="shared" si="7"/>
        <v>1.8863569714018834E-2</v>
      </c>
      <c r="L27" s="58">
        <v>257</v>
      </c>
      <c r="M27" s="21">
        <f t="shared" si="8"/>
        <v>5.0511006289308179E-2</v>
      </c>
      <c r="N27" s="53">
        <v>0</v>
      </c>
      <c r="O27" s="60">
        <v>148</v>
      </c>
      <c r="P27" s="60">
        <v>109</v>
      </c>
      <c r="Q27" s="73">
        <v>5684</v>
      </c>
      <c r="R27" s="31">
        <v>5684</v>
      </c>
      <c r="S27" s="64">
        <v>2.3918015482054891</v>
      </c>
      <c r="T27" s="38"/>
      <c r="U27" s="39"/>
      <c r="V27" s="45">
        <v>0</v>
      </c>
      <c r="W27" s="39"/>
    </row>
    <row r="28" spans="1:23">
      <c r="A28" s="37"/>
      <c r="B28" s="27" t="s">
        <v>42</v>
      </c>
      <c r="C28" s="28">
        <f t="shared" si="3"/>
        <v>19314</v>
      </c>
      <c r="D28" s="52">
        <f t="shared" si="4"/>
        <v>5.1729679347767864E-2</v>
      </c>
      <c r="E28" s="20">
        <f t="shared" si="2"/>
        <v>19257</v>
      </c>
      <c r="F28" s="29">
        <f t="shared" si="5"/>
        <v>5.2289587157457997E-2</v>
      </c>
      <c r="G28" s="63">
        <v>-75</v>
      </c>
      <c r="H28" s="30">
        <v>9420</v>
      </c>
      <c r="I28" s="29">
        <f t="shared" si="6"/>
        <v>2.557864210537749E-2</v>
      </c>
      <c r="J28" s="30">
        <v>9837</v>
      </c>
      <c r="K28" s="21">
        <f t="shared" si="7"/>
        <v>2.6710945052080506E-2</v>
      </c>
      <c r="L28" s="58">
        <v>57</v>
      </c>
      <c r="M28" s="29">
        <f t="shared" si="8"/>
        <v>1.1202830188679245E-2</v>
      </c>
      <c r="N28" s="53">
        <f t="shared" si="1"/>
        <v>0</v>
      </c>
      <c r="O28" s="60">
        <v>17</v>
      </c>
      <c r="P28" s="60">
        <v>40</v>
      </c>
      <c r="Q28" s="73">
        <v>6970</v>
      </c>
      <c r="R28" s="31">
        <v>-22</v>
      </c>
      <c r="S28" s="64">
        <v>2.7628407460545192</v>
      </c>
      <c r="T28" s="38"/>
      <c r="U28" s="39"/>
      <c r="V28" s="45">
        <v>57</v>
      </c>
      <c r="W28" s="39"/>
    </row>
    <row r="29" spans="1:23">
      <c r="A29" s="37"/>
      <c r="B29" s="27" t="s">
        <v>43</v>
      </c>
      <c r="C29" s="28">
        <f t="shared" ref="C29:C30" si="9">E29+L29</f>
        <v>11401</v>
      </c>
      <c r="D29" s="52">
        <f t="shared" si="4"/>
        <v>3.0535884552340343E-2</v>
      </c>
      <c r="E29" s="20">
        <f t="shared" si="2"/>
        <v>11371</v>
      </c>
      <c r="F29" s="29">
        <f t="shared" si="5"/>
        <v>3.087629929726618E-2</v>
      </c>
      <c r="G29" s="63">
        <v>8</v>
      </c>
      <c r="H29" s="30">
        <v>5657</v>
      </c>
      <c r="I29" s="29">
        <f t="shared" si="6"/>
        <v>1.5360762037167776E-2</v>
      </c>
      <c r="J29" s="30">
        <v>5714</v>
      </c>
      <c r="K29" s="21">
        <f t="shared" si="7"/>
        <v>1.5515537260098404E-2</v>
      </c>
      <c r="L29" s="58">
        <v>30</v>
      </c>
      <c r="M29" s="29">
        <f t="shared" si="8"/>
        <v>5.89622641509434E-3</v>
      </c>
      <c r="N29" s="53">
        <f t="shared" si="1"/>
        <v>1</v>
      </c>
      <c r="O29" s="60">
        <v>7</v>
      </c>
      <c r="P29" s="60">
        <v>23</v>
      </c>
      <c r="Q29" s="73">
        <v>4388</v>
      </c>
      <c r="R29" s="31">
        <v>10</v>
      </c>
      <c r="S29" s="64">
        <v>2.5913855970829536</v>
      </c>
      <c r="T29" s="38"/>
      <c r="U29" s="42"/>
      <c r="V29" s="62">
        <v>29</v>
      </c>
      <c r="W29" s="42"/>
    </row>
    <row r="30" spans="1:23">
      <c r="A30" s="40"/>
      <c r="B30" s="41" t="s">
        <v>44</v>
      </c>
      <c r="C30" s="28">
        <f t="shared" si="9"/>
        <v>28579</v>
      </c>
      <c r="D30" s="52">
        <f t="shared" si="4"/>
        <v>7.654460526456755E-2</v>
      </c>
      <c r="E30" s="20">
        <f t="shared" si="2"/>
        <v>28519</v>
      </c>
      <c r="F30" s="29">
        <f t="shared" si="5"/>
        <v>7.7439203206290941E-2</v>
      </c>
      <c r="G30" s="63">
        <v>-4</v>
      </c>
      <c r="H30" s="30">
        <v>13747</v>
      </c>
      <c r="I30" s="29">
        <f t="shared" si="6"/>
        <v>3.7327982274163944E-2</v>
      </c>
      <c r="J30" s="30">
        <v>14772</v>
      </c>
      <c r="K30" s="21">
        <f t="shared" si="7"/>
        <v>4.011122093212699E-2</v>
      </c>
      <c r="L30" s="58">
        <v>60</v>
      </c>
      <c r="M30" s="29">
        <f t="shared" si="8"/>
        <v>1.179245283018868E-2</v>
      </c>
      <c r="N30" s="53">
        <f t="shared" si="1"/>
        <v>2</v>
      </c>
      <c r="O30" s="60">
        <v>17</v>
      </c>
      <c r="P30" s="60">
        <v>43</v>
      </c>
      <c r="Q30" s="73">
        <v>10733</v>
      </c>
      <c r="R30" s="31">
        <v>-17</v>
      </c>
      <c r="S30" s="64">
        <v>2.657132209074816</v>
      </c>
      <c r="T30" s="32"/>
      <c r="U30" s="42"/>
      <c r="V30" s="42">
        <v>58</v>
      </c>
      <c r="W30" s="42"/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1"/>
  <sheetViews>
    <sheetView workbookViewId="0">
      <selection activeCell="U1" sqref="U1:W1048576"/>
    </sheetView>
  </sheetViews>
  <sheetFormatPr defaultRowHeight="16.5"/>
  <cols>
    <col min="1" max="1" width="1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71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27" customHeight="1">
      <c r="A4" s="1"/>
      <c r="B4" s="11" t="s">
        <v>70</v>
      </c>
      <c r="C4" s="12"/>
      <c r="D4" s="12"/>
      <c r="E4" s="13"/>
      <c r="F4" s="13"/>
      <c r="G4" s="13"/>
      <c r="H4" s="65"/>
      <c r="I4" s="13"/>
      <c r="J4" s="13"/>
      <c r="K4" s="13"/>
      <c r="L4" s="306" t="s">
        <v>77</v>
      </c>
      <c r="M4" s="306"/>
      <c r="N4" s="306"/>
      <c r="O4" s="306"/>
      <c r="P4" s="306"/>
      <c r="Q4" s="306"/>
      <c r="R4" s="306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88" t="s">
        <v>21</v>
      </c>
      <c r="F7" s="17" t="s">
        <v>22</v>
      </c>
      <c r="G7" s="18" t="s">
        <v>20</v>
      </c>
      <c r="H7" s="89" t="s">
        <v>23</v>
      </c>
      <c r="I7" s="18" t="s">
        <v>24</v>
      </c>
      <c r="J7" s="89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SUM(C9:C29)</f>
        <v>371658</v>
      </c>
      <c r="D8" s="51">
        <f>SUM(D9:D29)</f>
        <v>1</v>
      </c>
      <c r="E8" s="20">
        <f>H8+J8</f>
        <v>366560</v>
      </c>
      <c r="F8" s="21">
        <f>E8/$E$8</f>
        <v>1</v>
      </c>
      <c r="G8" s="68">
        <v>1251</v>
      </c>
      <c r="H8" s="22">
        <v>183044</v>
      </c>
      <c r="I8" s="21">
        <f t="shared" ref="I8:M8" si="0">SUM(I9:I29)</f>
        <v>0.49935617634220869</v>
      </c>
      <c r="J8" s="22">
        <v>183516</v>
      </c>
      <c r="K8" s="21">
        <f t="shared" si="0"/>
        <v>0.50064382365779136</v>
      </c>
      <c r="L8" s="58">
        <f>SUM(L9:L29)</f>
        <v>5098</v>
      </c>
      <c r="M8" s="23">
        <f t="shared" si="0"/>
        <v>1.0000000000000002</v>
      </c>
      <c r="N8" s="53">
        <f t="shared" ref="N8:N29" si="1">L8-V8</f>
        <v>128</v>
      </c>
      <c r="O8" s="59">
        <f>SUM(O9:O29)</f>
        <v>3103</v>
      </c>
      <c r="P8" s="59">
        <f>SUM(P9:P29)</f>
        <v>1995</v>
      </c>
      <c r="Q8" s="24">
        <v>150841</v>
      </c>
      <c r="R8" s="53">
        <v>764</v>
      </c>
      <c r="S8" s="56">
        <v>2.4301085248705592</v>
      </c>
      <c r="T8" s="25"/>
      <c r="U8" s="26"/>
      <c r="V8" s="61">
        <v>4970</v>
      </c>
      <c r="W8" s="26"/>
    </row>
    <row r="9" spans="1:23">
      <c r="A9" s="1"/>
      <c r="B9" s="27" t="s">
        <v>1</v>
      </c>
      <c r="C9" s="28">
        <f>E9+L9</f>
        <v>44841</v>
      </c>
      <c r="D9" s="52">
        <f>C9/$C$8</f>
        <v>0.12065124388550764</v>
      </c>
      <c r="E9" s="20">
        <f t="shared" ref="E9:E29" si="2">H9+J9</f>
        <v>43359</v>
      </c>
      <c r="F9" s="29">
        <f>E9/$E$8</f>
        <v>0.11828622872108249</v>
      </c>
      <c r="G9" s="63">
        <v>11</v>
      </c>
      <c r="H9" s="30">
        <v>22570</v>
      </c>
      <c r="I9" s="29">
        <f>H9/$E$8</f>
        <v>6.1572457442164996E-2</v>
      </c>
      <c r="J9" s="30">
        <v>20789</v>
      </c>
      <c r="K9" s="21">
        <f>J9/$E$8</f>
        <v>5.6713771278917503E-2</v>
      </c>
      <c r="L9" s="126">
        <v>1482</v>
      </c>
      <c r="M9" s="29">
        <f>L9/$L$8</f>
        <v>0.29070223617104746</v>
      </c>
      <c r="N9" s="53">
        <f t="shared" si="1"/>
        <v>141</v>
      </c>
      <c r="O9" s="60">
        <v>756</v>
      </c>
      <c r="P9" s="60">
        <v>726</v>
      </c>
      <c r="Q9" s="73">
        <v>20907</v>
      </c>
      <c r="R9" s="31">
        <v>74</v>
      </c>
      <c r="S9" s="64">
        <v>2.0738986942172479</v>
      </c>
      <c r="T9" s="33"/>
      <c r="U9" s="26"/>
      <c r="V9" s="61">
        <v>1341</v>
      </c>
      <c r="W9" s="26"/>
    </row>
    <row r="10" spans="1:23">
      <c r="A10" s="1"/>
      <c r="B10" s="27" t="s">
        <v>2</v>
      </c>
      <c r="C10" s="28">
        <f t="shared" ref="C10:C29" si="3">E10+L10</f>
        <v>2877</v>
      </c>
      <c r="D10" s="52">
        <f t="shared" ref="D10:D29" si="4">C10/$C$8</f>
        <v>7.74098768222398E-3</v>
      </c>
      <c r="E10" s="20">
        <f t="shared" si="2"/>
        <v>2782</v>
      </c>
      <c r="F10" s="29">
        <f t="shared" ref="F10:F29" si="5">E10/$E$8</f>
        <v>7.5894805761676128E-3</v>
      </c>
      <c r="G10" s="63">
        <v>14</v>
      </c>
      <c r="H10" s="30">
        <v>1589</v>
      </c>
      <c r="I10" s="29">
        <f t="shared" ref="I10:I29" si="6">H10/$E$8</f>
        <v>4.3348974247053688E-3</v>
      </c>
      <c r="J10" s="30">
        <v>1193</v>
      </c>
      <c r="K10" s="21">
        <f t="shared" ref="K10:K29" si="7">J10/$E$8</f>
        <v>3.2545831514622435E-3</v>
      </c>
      <c r="L10" s="125">
        <v>95</v>
      </c>
      <c r="M10" s="29">
        <f t="shared" ref="M10:M29" si="8">L10/$L$8</f>
        <v>1.8634758728913299E-2</v>
      </c>
      <c r="N10" s="53">
        <f t="shared" si="1"/>
        <v>-1</v>
      </c>
      <c r="O10" s="60">
        <v>61</v>
      </c>
      <c r="P10" s="60">
        <v>34</v>
      </c>
      <c r="Q10" s="73">
        <v>1668</v>
      </c>
      <c r="R10" s="31">
        <v>12</v>
      </c>
      <c r="S10" s="64">
        <v>1.6678657074340528</v>
      </c>
      <c r="T10" s="33"/>
      <c r="U10" s="26"/>
      <c r="V10" s="61">
        <v>96</v>
      </c>
      <c r="W10" s="26"/>
    </row>
    <row r="11" spans="1:23">
      <c r="A11" s="1"/>
      <c r="B11" s="27" t="s">
        <v>3</v>
      </c>
      <c r="C11" s="28">
        <f t="shared" si="3"/>
        <v>3547</v>
      </c>
      <c r="D11" s="52">
        <f t="shared" si="4"/>
        <v>9.5437203019980727E-3</v>
      </c>
      <c r="E11" s="20">
        <f t="shared" si="2"/>
        <v>3137</v>
      </c>
      <c r="F11" s="29">
        <f t="shared" si="5"/>
        <v>8.5579441292012223E-3</v>
      </c>
      <c r="G11" s="63">
        <v>-16</v>
      </c>
      <c r="H11" s="30">
        <v>1653</v>
      </c>
      <c r="I11" s="29">
        <f t="shared" si="6"/>
        <v>4.5094936708860757E-3</v>
      </c>
      <c r="J11" s="30">
        <v>1484</v>
      </c>
      <c r="K11" s="21">
        <f t="shared" si="7"/>
        <v>4.0484504583151466E-3</v>
      </c>
      <c r="L11" s="125">
        <v>410</v>
      </c>
      <c r="M11" s="29">
        <f t="shared" si="8"/>
        <v>8.042369556688897E-2</v>
      </c>
      <c r="N11" s="53">
        <f t="shared" si="1"/>
        <v>-22</v>
      </c>
      <c r="O11" s="60">
        <v>386</v>
      </c>
      <c r="P11" s="60">
        <v>24</v>
      </c>
      <c r="Q11" s="73">
        <v>1745</v>
      </c>
      <c r="R11" s="31">
        <v>-6</v>
      </c>
      <c r="S11" s="64">
        <v>1.7977077363896847</v>
      </c>
      <c r="T11" s="33"/>
      <c r="U11" s="26"/>
      <c r="V11" s="61">
        <v>432</v>
      </c>
      <c r="W11" s="26"/>
    </row>
    <row r="12" spans="1:23">
      <c r="A12" s="1"/>
      <c r="B12" s="27" t="s">
        <v>4</v>
      </c>
      <c r="C12" s="28">
        <f t="shared" si="3"/>
        <v>6476</v>
      </c>
      <c r="D12" s="52">
        <f t="shared" si="4"/>
        <v>1.7424621560682134E-2</v>
      </c>
      <c r="E12" s="20">
        <f t="shared" si="2"/>
        <v>6242</v>
      </c>
      <c r="F12" s="29">
        <f t="shared" si="5"/>
        <v>1.7028590135312091E-2</v>
      </c>
      <c r="G12" s="63">
        <v>-11</v>
      </c>
      <c r="H12" s="30">
        <v>3450</v>
      </c>
      <c r="I12" s="29">
        <f t="shared" si="6"/>
        <v>9.4118288956787435E-3</v>
      </c>
      <c r="J12" s="30">
        <v>2792</v>
      </c>
      <c r="K12" s="21">
        <f t="shared" si="7"/>
        <v>7.6167612396333476E-3</v>
      </c>
      <c r="L12" s="125">
        <v>234</v>
      </c>
      <c r="M12" s="29">
        <f t="shared" si="8"/>
        <v>4.5900353079639071E-2</v>
      </c>
      <c r="N12" s="53">
        <f t="shared" si="1"/>
        <v>-1</v>
      </c>
      <c r="O12" s="60">
        <v>183</v>
      </c>
      <c r="P12" s="60">
        <v>51</v>
      </c>
      <c r="Q12" s="73">
        <v>3406</v>
      </c>
      <c r="R12" s="31">
        <v>-5</v>
      </c>
      <c r="S12" s="64">
        <v>1.8326482677627716</v>
      </c>
      <c r="T12" s="33"/>
      <c r="U12" s="26"/>
      <c r="V12" s="61">
        <v>235</v>
      </c>
      <c r="W12" s="26"/>
    </row>
    <row r="13" spans="1:23">
      <c r="A13" s="1"/>
      <c r="B13" s="27" t="s">
        <v>5</v>
      </c>
      <c r="C13" s="28">
        <f t="shared" si="3"/>
        <v>9284</v>
      </c>
      <c r="D13" s="52">
        <f t="shared" si="4"/>
        <v>2.4979954689526393E-2</v>
      </c>
      <c r="E13" s="20">
        <f t="shared" si="2"/>
        <v>8982</v>
      </c>
      <c r="F13" s="29">
        <f t="shared" si="5"/>
        <v>2.4503491924923616E-2</v>
      </c>
      <c r="G13" s="63">
        <v>8</v>
      </c>
      <c r="H13" s="30">
        <v>4767</v>
      </c>
      <c r="I13" s="29">
        <f t="shared" si="6"/>
        <v>1.3004692274116107E-2</v>
      </c>
      <c r="J13" s="30">
        <v>4215</v>
      </c>
      <c r="K13" s="21">
        <f t="shared" si="7"/>
        <v>1.1498799650807507E-2</v>
      </c>
      <c r="L13" s="125">
        <v>302</v>
      </c>
      <c r="M13" s="29">
        <f t="shared" si="8"/>
        <v>5.9238917222440172E-2</v>
      </c>
      <c r="N13" s="53">
        <f t="shared" si="1"/>
        <v>-3</v>
      </c>
      <c r="O13" s="60">
        <v>192</v>
      </c>
      <c r="P13" s="60">
        <v>110</v>
      </c>
      <c r="Q13" s="73">
        <v>4948</v>
      </c>
      <c r="R13" s="31">
        <v>16</v>
      </c>
      <c r="S13" s="64">
        <v>1.8152789005658851</v>
      </c>
      <c r="T13" s="33"/>
      <c r="U13" s="26"/>
      <c r="V13" s="61">
        <v>305</v>
      </c>
      <c r="W13" s="26"/>
    </row>
    <row r="14" spans="1:23">
      <c r="A14" s="1"/>
      <c r="B14" s="27" t="s">
        <v>6</v>
      </c>
      <c r="C14" s="28">
        <f t="shared" si="3"/>
        <v>7495</v>
      </c>
      <c r="D14" s="52">
        <f t="shared" si="4"/>
        <v>2.0166389530159447E-2</v>
      </c>
      <c r="E14" s="20">
        <f t="shared" si="2"/>
        <v>7015</v>
      </c>
      <c r="F14" s="29">
        <f t="shared" si="5"/>
        <v>1.9137385421213442E-2</v>
      </c>
      <c r="G14" s="63">
        <v>21</v>
      </c>
      <c r="H14" s="30">
        <v>4067</v>
      </c>
      <c r="I14" s="29">
        <f t="shared" si="6"/>
        <v>1.1095045831514622E-2</v>
      </c>
      <c r="J14" s="30">
        <v>2948</v>
      </c>
      <c r="K14" s="21">
        <f t="shared" si="7"/>
        <v>8.0423395896988218E-3</v>
      </c>
      <c r="L14" s="125">
        <v>480</v>
      </c>
      <c r="M14" s="29">
        <f t="shared" si="8"/>
        <v>9.415457041977246E-2</v>
      </c>
      <c r="N14" s="53">
        <f t="shared" si="1"/>
        <v>-1</v>
      </c>
      <c r="O14" s="60">
        <v>359</v>
      </c>
      <c r="P14" s="60">
        <v>121</v>
      </c>
      <c r="Q14" s="73">
        <v>4254</v>
      </c>
      <c r="R14" s="31">
        <v>51</v>
      </c>
      <c r="S14" s="64">
        <v>1.6490362012223789</v>
      </c>
      <c r="T14" s="33"/>
      <c r="U14" s="26"/>
      <c r="V14" s="61">
        <v>481</v>
      </c>
      <c r="W14" s="26"/>
    </row>
    <row r="15" spans="1:23">
      <c r="A15" s="1"/>
      <c r="B15" s="27" t="s">
        <v>7</v>
      </c>
      <c r="C15" s="28">
        <f t="shared" si="3"/>
        <v>7618</v>
      </c>
      <c r="D15" s="52">
        <f t="shared" si="4"/>
        <v>2.0497338951401559E-2</v>
      </c>
      <c r="E15" s="20">
        <f t="shared" si="2"/>
        <v>7429</v>
      </c>
      <c r="F15" s="29">
        <f t="shared" si="5"/>
        <v>2.0266804888694891E-2</v>
      </c>
      <c r="G15" s="63">
        <v>-8</v>
      </c>
      <c r="H15" s="30">
        <v>4063</v>
      </c>
      <c r="I15" s="29">
        <f t="shared" si="6"/>
        <v>1.1084133566128328E-2</v>
      </c>
      <c r="J15" s="30">
        <v>3366</v>
      </c>
      <c r="K15" s="21">
        <f t="shared" si="7"/>
        <v>9.1826713225665654E-3</v>
      </c>
      <c r="L15" s="125">
        <v>189</v>
      </c>
      <c r="M15" s="29">
        <f t="shared" si="8"/>
        <v>3.7073362102785404E-2</v>
      </c>
      <c r="N15" s="53">
        <f t="shared" si="1"/>
        <v>1</v>
      </c>
      <c r="O15" s="60">
        <v>141</v>
      </c>
      <c r="P15" s="60">
        <v>48</v>
      </c>
      <c r="Q15" s="73">
        <v>3972</v>
      </c>
      <c r="R15" s="31">
        <v>13</v>
      </c>
      <c r="S15" s="64">
        <v>1.8703423967774422</v>
      </c>
      <c r="T15" s="33"/>
      <c r="U15" s="26"/>
      <c r="V15" s="61">
        <v>188</v>
      </c>
      <c r="W15" s="26"/>
    </row>
    <row r="16" spans="1:23">
      <c r="A16" s="1"/>
      <c r="B16" s="27" t="s">
        <v>8</v>
      </c>
      <c r="C16" s="28">
        <f t="shared" si="3"/>
        <v>5916</v>
      </c>
      <c r="D16" s="52">
        <f t="shared" si="4"/>
        <v>1.5917859968035131E-2</v>
      </c>
      <c r="E16" s="20">
        <f t="shared" si="2"/>
        <v>5535</v>
      </c>
      <c r="F16" s="29">
        <f t="shared" si="5"/>
        <v>1.5099847228284592E-2</v>
      </c>
      <c r="G16" s="63">
        <v>-24</v>
      </c>
      <c r="H16" s="30">
        <v>2959</v>
      </c>
      <c r="I16" s="29">
        <f t="shared" si="6"/>
        <v>8.0723483195111311E-3</v>
      </c>
      <c r="J16" s="30">
        <v>2576</v>
      </c>
      <c r="K16" s="21">
        <f t="shared" si="7"/>
        <v>7.0274989087734611E-3</v>
      </c>
      <c r="L16" s="125">
        <v>381</v>
      </c>
      <c r="M16" s="29">
        <f t="shared" si="8"/>
        <v>7.473519027069439E-2</v>
      </c>
      <c r="N16" s="53">
        <f t="shared" si="1"/>
        <v>-2</v>
      </c>
      <c r="O16" s="60">
        <v>310</v>
      </c>
      <c r="P16" s="60">
        <v>71</v>
      </c>
      <c r="Q16" s="73">
        <v>3014</v>
      </c>
      <c r="R16" s="31">
        <v>-8</v>
      </c>
      <c r="S16" s="64">
        <v>1.8364299933643</v>
      </c>
      <c r="T16" s="33"/>
      <c r="U16" s="26"/>
      <c r="V16" s="61">
        <v>383</v>
      </c>
      <c r="W16" s="26"/>
    </row>
    <row r="17" spans="1:23">
      <c r="A17" s="1"/>
      <c r="B17" s="27" t="s">
        <v>9</v>
      </c>
      <c r="C17" s="28">
        <f t="shared" si="3"/>
        <v>3531</v>
      </c>
      <c r="D17" s="52">
        <f t="shared" si="4"/>
        <v>9.5006699707795884E-3</v>
      </c>
      <c r="E17" s="20">
        <f t="shared" si="2"/>
        <v>3389</v>
      </c>
      <c r="F17" s="29">
        <f t="shared" si="5"/>
        <v>9.2454168485377568E-3</v>
      </c>
      <c r="G17" s="63">
        <v>-19</v>
      </c>
      <c r="H17" s="30">
        <v>1830</v>
      </c>
      <c r="I17" s="29">
        <f t="shared" si="6"/>
        <v>4.992361414229594E-3</v>
      </c>
      <c r="J17" s="30">
        <v>1559</v>
      </c>
      <c r="K17" s="21">
        <f t="shared" si="7"/>
        <v>4.2530554343081627E-3</v>
      </c>
      <c r="L17" s="125">
        <v>142</v>
      </c>
      <c r="M17" s="29">
        <f t="shared" si="8"/>
        <v>2.7854060415849351E-2</v>
      </c>
      <c r="N17" s="53">
        <f t="shared" si="1"/>
        <v>8</v>
      </c>
      <c r="O17" s="60">
        <v>107</v>
      </c>
      <c r="P17" s="60">
        <v>35</v>
      </c>
      <c r="Q17" s="73">
        <v>1981</v>
      </c>
      <c r="R17" s="31">
        <v>-8</v>
      </c>
      <c r="S17" s="64">
        <v>1.7107521453811207</v>
      </c>
      <c r="T17" s="33"/>
      <c r="U17" s="26"/>
      <c r="V17" s="61">
        <v>134</v>
      </c>
      <c r="W17" s="26"/>
    </row>
    <row r="18" spans="1:23">
      <c r="A18" s="1"/>
      <c r="B18" s="27" t="s">
        <v>10</v>
      </c>
      <c r="C18" s="28">
        <f t="shared" si="3"/>
        <v>2522</v>
      </c>
      <c r="D18" s="52">
        <f t="shared" si="4"/>
        <v>6.7858084583138261E-3</v>
      </c>
      <c r="E18" s="20">
        <f t="shared" si="2"/>
        <v>2339</v>
      </c>
      <c r="F18" s="29">
        <f t="shared" si="5"/>
        <v>6.3809471846355305E-3</v>
      </c>
      <c r="G18" s="63">
        <v>-16</v>
      </c>
      <c r="H18" s="30">
        <v>1242</v>
      </c>
      <c r="I18" s="29">
        <f t="shared" si="6"/>
        <v>3.3882584024443473E-3</v>
      </c>
      <c r="J18" s="30">
        <v>1097</v>
      </c>
      <c r="K18" s="21">
        <f t="shared" si="7"/>
        <v>2.9926887821911828E-3</v>
      </c>
      <c r="L18" s="125">
        <v>183</v>
      </c>
      <c r="M18" s="29">
        <f t="shared" si="8"/>
        <v>3.5896429972538252E-2</v>
      </c>
      <c r="N18" s="53">
        <f t="shared" si="1"/>
        <v>-2</v>
      </c>
      <c r="O18" s="60">
        <v>140</v>
      </c>
      <c r="P18" s="60">
        <v>43</v>
      </c>
      <c r="Q18" s="73">
        <v>1200</v>
      </c>
      <c r="R18" s="31">
        <v>-7</v>
      </c>
      <c r="S18" s="64">
        <v>1.9491666666666667</v>
      </c>
      <c r="T18" s="33"/>
      <c r="U18" s="26"/>
      <c r="V18" s="61">
        <v>185</v>
      </c>
      <c r="W18" s="26"/>
    </row>
    <row r="19" spans="1:23">
      <c r="A19" s="1"/>
      <c r="B19" s="27" t="s">
        <v>32</v>
      </c>
      <c r="C19" s="28">
        <f t="shared" si="3"/>
        <v>18973</v>
      </c>
      <c r="D19" s="52">
        <f t="shared" si="4"/>
        <v>5.1049620888020709E-2</v>
      </c>
      <c r="E19" s="20">
        <f t="shared" si="2"/>
        <v>18908</v>
      </c>
      <c r="F19" s="29">
        <f t="shared" si="5"/>
        <v>5.1582278481012656E-2</v>
      </c>
      <c r="G19" s="63">
        <v>-52</v>
      </c>
      <c r="H19" s="30">
        <v>9292</v>
      </c>
      <c r="I19" s="29">
        <f t="shared" si="6"/>
        <v>2.5349192492361415E-2</v>
      </c>
      <c r="J19" s="30">
        <v>9616</v>
      </c>
      <c r="K19" s="21">
        <f t="shared" si="7"/>
        <v>2.6233085988651244E-2</v>
      </c>
      <c r="L19" s="125">
        <v>65</v>
      </c>
      <c r="M19" s="29">
        <f t="shared" si="8"/>
        <v>1.275009807767752E-2</v>
      </c>
      <c r="N19" s="53">
        <f t="shared" si="1"/>
        <v>-2</v>
      </c>
      <c r="O19" s="60">
        <v>28</v>
      </c>
      <c r="P19" s="60">
        <v>37</v>
      </c>
      <c r="Q19" s="73">
        <v>6462</v>
      </c>
      <c r="R19" s="31">
        <v>-11</v>
      </c>
      <c r="S19" s="64">
        <v>2.9260290931600124</v>
      </c>
      <c r="T19" s="34"/>
      <c r="U19" s="26"/>
      <c r="V19" s="61">
        <v>67</v>
      </c>
      <c r="W19" s="26"/>
    </row>
    <row r="20" spans="1:23">
      <c r="A20" s="1"/>
      <c r="B20" s="27" t="s">
        <v>33</v>
      </c>
      <c r="C20" s="28">
        <f t="shared" si="3"/>
        <v>35532</v>
      </c>
      <c r="D20" s="52">
        <f t="shared" si="4"/>
        <v>9.5604023053452364E-2</v>
      </c>
      <c r="E20" s="20">
        <f t="shared" si="2"/>
        <v>35299</v>
      </c>
      <c r="F20" s="29">
        <f t="shared" si="5"/>
        <v>9.62980139676997E-2</v>
      </c>
      <c r="G20" s="63">
        <v>1333</v>
      </c>
      <c r="H20" s="30">
        <v>17082</v>
      </c>
      <c r="I20" s="29">
        <f t="shared" si="6"/>
        <v>4.6600829332169358E-2</v>
      </c>
      <c r="J20" s="30">
        <v>18217</v>
      </c>
      <c r="K20" s="21">
        <f t="shared" si="7"/>
        <v>4.9697184635530335E-2</v>
      </c>
      <c r="L20" s="125">
        <v>233</v>
      </c>
      <c r="M20" s="29">
        <f>L20/$L$8</f>
        <v>4.5704197724597884E-2</v>
      </c>
      <c r="N20" s="53">
        <f t="shared" si="1"/>
        <v>7</v>
      </c>
      <c r="O20" s="60">
        <v>99</v>
      </c>
      <c r="P20" s="60">
        <v>134</v>
      </c>
      <c r="Q20" s="73">
        <v>14309</v>
      </c>
      <c r="R20" s="31">
        <v>523</v>
      </c>
      <c r="S20" s="64">
        <v>2.4669089384303584</v>
      </c>
      <c r="T20" s="34"/>
      <c r="U20" s="26"/>
      <c r="V20" s="61">
        <v>226</v>
      </c>
      <c r="W20" s="26"/>
    </row>
    <row r="21" spans="1:23" ht="17.25" thickBot="1">
      <c r="A21" s="1"/>
      <c r="B21" s="90" t="s">
        <v>34</v>
      </c>
      <c r="C21" s="91">
        <f t="shared" si="3"/>
        <v>32817</v>
      </c>
      <c r="D21" s="92">
        <f t="shared" si="4"/>
        <v>8.8298919974815551E-2</v>
      </c>
      <c r="E21" s="93">
        <f t="shared" si="2"/>
        <v>32620</v>
      </c>
      <c r="F21" s="94">
        <f t="shared" si="5"/>
        <v>8.8989524225229155E-2</v>
      </c>
      <c r="G21" s="95">
        <v>-8439</v>
      </c>
      <c r="H21" s="96">
        <v>15753</v>
      </c>
      <c r="I21" s="94">
        <f t="shared" si="6"/>
        <v>4.2975229157573111E-2</v>
      </c>
      <c r="J21" s="96">
        <v>16867</v>
      </c>
      <c r="K21" s="97">
        <f t="shared" si="7"/>
        <v>4.6014295067656044E-2</v>
      </c>
      <c r="L21" s="127">
        <v>197</v>
      </c>
      <c r="M21" s="94">
        <f t="shared" si="8"/>
        <v>3.8642604943114944E-2</v>
      </c>
      <c r="N21" s="98">
        <f t="shared" si="1"/>
        <v>0</v>
      </c>
      <c r="O21" s="99">
        <v>74</v>
      </c>
      <c r="P21" s="99">
        <v>123</v>
      </c>
      <c r="Q21" s="100">
        <v>13963</v>
      </c>
      <c r="R21" s="101">
        <v>-3037</v>
      </c>
      <c r="S21" s="102">
        <v>2.3361741746043112</v>
      </c>
      <c r="T21" s="103"/>
      <c r="U21" s="26"/>
      <c r="V21" s="61">
        <v>197</v>
      </c>
      <c r="W21" s="26"/>
    </row>
    <row r="22" spans="1:23" ht="17.25" thickBot="1">
      <c r="A22" s="1"/>
      <c r="B22" s="112" t="s">
        <v>75</v>
      </c>
      <c r="C22" s="113">
        <f>E22+L22</f>
        <v>8491</v>
      </c>
      <c r="D22" s="114">
        <f t="shared" si="4"/>
        <v>2.2846272648510191E-2</v>
      </c>
      <c r="E22" s="115">
        <f t="shared" si="2"/>
        <v>8491</v>
      </c>
      <c r="F22" s="116">
        <f t="shared" si="5"/>
        <v>2.3164011348756001E-2</v>
      </c>
      <c r="G22" s="117">
        <v>8491</v>
      </c>
      <c r="H22" s="118">
        <v>4133</v>
      </c>
      <c r="I22" s="116">
        <f t="shared" si="6"/>
        <v>1.1275098210388476E-2</v>
      </c>
      <c r="J22" s="118">
        <v>4358</v>
      </c>
      <c r="K22" s="116">
        <f t="shared" si="7"/>
        <v>1.1888913138367525E-2</v>
      </c>
      <c r="L22" s="128">
        <v>0</v>
      </c>
      <c r="M22" s="116">
        <f t="shared" si="8"/>
        <v>0</v>
      </c>
      <c r="N22" s="119">
        <v>0</v>
      </c>
      <c r="O22" s="120">
        <v>0</v>
      </c>
      <c r="P22" s="120">
        <v>0</v>
      </c>
      <c r="Q22" s="121">
        <v>3086</v>
      </c>
      <c r="R22" s="122">
        <v>3086</v>
      </c>
      <c r="S22" s="123">
        <v>2.7514581983149706</v>
      </c>
      <c r="T22" s="124"/>
      <c r="U22" s="26"/>
      <c r="V22" s="61">
        <v>0</v>
      </c>
      <c r="W22" s="26"/>
    </row>
    <row r="23" spans="1:23">
      <c r="A23" s="1"/>
      <c r="B23" s="50" t="s">
        <v>35</v>
      </c>
      <c r="C23" s="104">
        <f t="shared" si="3"/>
        <v>23672</v>
      </c>
      <c r="D23" s="105">
        <f t="shared" si="4"/>
        <v>6.3692965037749766E-2</v>
      </c>
      <c r="E23" s="20">
        <f t="shared" si="2"/>
        <v>23601</v>
      </c>
      <c r="F23" s="21">
        <f t="shared" si="5"/>
        <v>6.4385093845482327E-2</v>
      </c>
      <c r="G23" s="106">
        <v>-16</v>
      </c>
      <c r="H23" s="107">
        <v>11665</v>
      </c>
      <c r="I23" s="21">
        <f t="shared" si="6"/>
        <v>3.1822893932780448E-2</v>
      </c>
      <c r="J23" s="107">
        <v>11936</v>
      </c>
      <c r="K23" s="21">
        <f t="shared" si="7"/>
        <v>3.2562199912701879E-2</v>
      </c>
      <c r="L23" s="125">
        <v>71</v>
      </c>
      <c r="M23" s="21">
        <f t="shared" si="8"/>
        <v>1.3927030207924676E-2</v>
      </c>
      <c r="N23" s="53">
        <f t="shared" si="1"/>
        <v>3</v>
      </c>
      <c r="O23" s="108">
        <v>28</v>
      </c>
      <c r="P23" s="108">
        <v>43</v>
      </c>
      <c r="Q23" s="109">
        <v>7813</v>
      </c>
      <c r="R23" s="110">
        <v>0</v>
      </c>
      <c r="S23" s="64">
        <v>3.0207346729809292</v>
      </c>
      <c r="T23" s="111"/>
      <c r="U23" s="26"/>
      <c r="V23" s="61">
        <v>68</v>
      </c>
      <c r="W23" s="26"/>
    </row>
    <row r="24" spans="1:23">
      <c r="A24" s="35"/>
      <c r="B24" s="27" t="s">
        <v>36</v>
      </c>
      <c r="C24" s="28">
        <f t="shared" si="3"/>
        <v>29654</v>
      </c>
      <c r="D24" s="52">
        <f t="shared" si="4"/>
        <v>7.9788407622061144E-2</v>
      </c>
      <c r="E24" s="20">
        <f t="shared" si="2"/>
        <v>29542</v>
      </c>
      <c r="F24" s="29">
        <f t="shared" si="5"/>
        <v>8.0592536010475779E-2</v>
      </c>
      <c r="G24" s="63">
        <v>12</v>
      </c>
      <c r="H24" s="30">
        <v>14364</v>
      </c>
      <c r="I24" s="29">
        <f t="shared" si="6"/>
        <v>3.9185945002182455E-2</v>
      </c>
      <c r="J24" s="30">
        <v>15178</v>
      </c>
      <c r="K24" s="21">
        <f t="shared" si="7"/>
        <v>4.1406591008293324E-2</v>
      </c>
      <c r="L24" s="125">
        <v>112</v>
      </c>
      <c r="M24" s="29">
        <f t="shared" si="8"/>
        <v>2.1969399764613574E-2</v>
      </c>
      <c r="N24" s="53">
        <f t="shared" si="1"/>
        <v>1</v>
      </c>
      <c r="O24" s="60">
        <v>26</v>
      </c>
      <c r="P24" s="60">
        <v>86</v>
      </c>
      <c r="Q24" s="73">
        <v>10952</v>
      </c>
      <c r="R24" s="31">
        <v>24</v>
      </c>
      <c r="S24" s="64">
        <v>2.6974068663257853</v>
      </c>
      <c r="T24" s="32"/>
      <c r="U24" s="36"/>
      <c r="V24" s="48">
        <v>111</v>
      </c>
      <c r="W24" s="36"/>
    </row>
    <row r="25" spans="1:23">
      <c r="A25" s="37"/>
      <c r="B25" s="27" t="s">
        <v>37</v>
      </c>
      <c r="C25" s="28">
        <f t="shared" si="3"/>
        <v>34512</v>
      </c>
      <c r="D25" s="52">
        <f t="shared" si="4"/>
        <v>9.2859564438273895E-2</v>
      </c>
      <c r="E25" s="20">
        <f t="shared" si="2"/>
        <v>34417</v>
      </c>
      <c r="F25" s="29">
        <f t="shared" si="5"/>
        <v>9.389185945002182E-2</v>
      </c>
      <c r="G25" s="63">
        <v>-100</v>
      </c>
      <c r="H25" s="30">
        <v>16868</v>
      </c>
      <c r="I25" s="29">
        <f t="shared" si="6"/>
        <v>4.6017023134002619E-2</v>
      </c>
      <c r="J25" s="30">
        <v>17549</v>
      </c>
      <c r="K25" s="21">
        <f t="shared" si="7"/>
        <v>4.7874836316019208E-2</v>
      </c>
      <c r="L25" s="125">
        <v>95</v>
      </c>
      <c r="M25" s="29">
        <f t="shared" si="8"/>
        <v>1.8634758728913299E-2</v>
      </c>
      <c r="N25" s="53">
        <f t="shared" si="1"/>
        <v>5</v>
      </c>
      <c r="O25" s="60">
        <v>28</v>
      </c>
      <c r="P25" s="60">
        <v>67</v>
      </c>
      <c r="Q25" s="73">
        <v>11964</v>
      </c>
      <c r="R25" s="31">
        <v>-14</v>
      </c>
      <c r="S25" s="64">
        <v>2.876713473754597</v>
      </c>
      <c r="T25" s="38"/>
      <c r="U25" s="39"/>
      <c r="V25" s="45">
        <v>90</v>
      </c>
      <c r="W25" s="39"/>
    </row>
    <row r="26" spans="1:23">
      <c r="A26" s="37"/>
      <c r="B26" s="27" t="s">
        <v>41</v>
      </c>
      <c r="C26" s="28">
        <f t="shared" si="3"/>
        <v>34538</v>
      </c>
      <c r="D26" s="52">
        <f t="shared" si="4"/>
        <v>9.2929521226503942E-2</v>
      </c>
      <c r="E26" s="20">
        <f t="shared" si="2"/>
        <v>34255</v>
      </c>
      <c r="F26" s="29">
        <f t="shared" si="5"/>
        <v>9.3449912701876914E-2</v>
      </c>
      <c r="G26" s="63">
        <v>54</v>
      </c>
      <c r="H26" s="30">
        <v>16826</v>
      </c>
      <c r="I26" s="29">
        <f t="shared" si="6"/>
        <v>4.590244434744653E-2</v>
      </c>
      <c r="J26" s="30">
        <v>17429</v>
      </c>
      <c r="K26" s="21">
        <f t="shared" si="7"/>
        <v>4.7547468354430376E-2</v>
      </c>
      <c r="L26" s="58">
        <v>283</v>
      </c>
      <c r="M26" s="29">
        <f t="shared" si="8"/>
        <v>5.5511965476657515E-2</v>
      </c>
      <c r="N26" s="53">
        <f t="shared" si="1"/>
        <v>0</v>
      </c>
      <c r="O26" s="60">
        <v>146</v>
      </c>
      <c r="P26" s="60">
        <v>137</v>
      </c>
      <c r="Q26" s="73">
        <v>13077</v>
      </c>
      <c r="R26" s="31">
        <v>20</v>
      </c>
      <c r="S26" s="64">
        <v>2.6194845912671103</v>
      </c>
      <c r="T26" s="38"/>
      <c r="U26" s="39"/>
      <c r="V26" s="45">
        <v>283</v>
      </c>
      <c r="W26" s="39"/>
    </row>
    <row r="27" spans="1:23">
      <c r="A27" s="37"/>
      <c r="B27" s="27" t="s">
        <v>42</v>
      </c>
      <c r="C27" s="28">
        <f t="shared" si="3"/>
        <v>19389</v>
      </c>
      <c r="D27" s="52">
        <f t="shared" si="4"/>
        <v>5.2168929499701339E-2</v>
      </c>
      <c r="E27" s="20">
        <f t="shared" si="2"/>
        <v>19332</v>
      </c>
      <c r="F27" s="29">
        <f t="shared" si="5"/>
        <v>5.2738978611959843E-2</v>
      </c>
      <c r="G27" s="63">
        <v>-65</v>
      </c>
      <c r="H27" s="30">
        <v>9465</v>
      </c>
      <c r="I27" s="29">
        <f t="shared" si="6"/>
        <v>2.5821147970318637E-2</v>
      </c>
      <c r="J27" s="30">
        <v>9867</v>
      </c>
      <c r="K27" s="21">
        <f t="shared" si="7"/>
        <v>2.6917830641641206E-2</v>
      </c>
      <c r="L27" s="58">
        <v>57</v>
      </c>
      <c r="M27" s="29">
        <f t="shared" si="8"/>
        <v>1.118085523734798E-2</v>
      </c>
      <c r="N27" s="53">
        <f t="shared" si="1"/>
        <v>-2</v>
      </c>
      <c r="O27" s="60">
        <v>18</v>
      </c>
      <c r="P27" s="60">
        <v>39</v>
      </c>
      <c r="Q27" s="73">
        <v>6992</v>
      </c>
      <c r="R27" s="31">
        <v>-7</v>
      </c>
      <c r="S27" s="64">
        <v>2.76487414187643</v>
      </c>
      <c r="T27" s="38"/>
      <c r="U27" s="39"/>
      <c r="V27" s="45">
        <v>59</v>
      </c>
      <c r="W27" s="39"/>
    </row>
    <row r="28" spans="1:23">
      <c r="A28" s="37"/>
      <c r="B28" s="27" t="s">
        <v>43</v>
      </c>
      <c r="C28" s="28">
        <f t="shared" si="3"/>
        <v>11392</v>
      </c>
      <c r="D28" s="52">
        <f t="shared" si="4"/>
        <v>3.06518358275619E-2</v>
      </c>
      <c r="E28" s="20">
        <f t="shared" si="2"/>
        <v>11363</v>
      </c>
      <c r="F28" s="29">
        <f t="shared" si="5"/>
        <v>3.0999017896115234E-2</v>
      </c>
      <c r="G28" s="63">
        <v>43</v>
      </c>
      <c r="H28" s="30">
        <v>5644</v>
      </c>
      <c r="I28" s="29">
        <f t="shared" si="6"/>
        <v>1.5397206460061109E-2</v>
      </c>
      <c r="J28" s="30">
        <v>5719</v>
      </c>
      <c r="K28" s="21">
        <f t="shared" si="7"/>
        <v>1.5601811436054125E-2</v>
      </c>
      <c r="L28" s="58">
        <v>29</v>
      </c>
      <c r="M28" s="29">
        <f t="shared" si="8"/>
        <v>5.6885052961945862E-3</v>
      </c>
      <c r="N28" s="53">
        <f t="shared" si="1"/>
        <v>0</v>
      </c>
      <c r="O28" s="60">
        <v>6</v>
      </c>
      <c r="P28" s="60">
        <v>23</v>
      </c>
      <c r="Q28" s="73">
        <v>4378</v>
      </c>
      <c r="R28" s="31">
        <v>23</v>
      </c>
      <c r="S28" s="64">
        <v>2.5954773869346734</v>
      </c>
      <c r="T28" s="38"/>
      <c r="U28" s="39"/>
      <c r="V28" s="45">
        <v>29</v>
      </c>
      <c r="W28" s="39"/>
    </row>
    <row r="29" spans="1:23">
      <c r="A29" s="40"/>
      <c r="B29" s="41" t="s">
        <v>44</v>
      </c>
      <c r="C29" s="28">
        <f t="shared" si="3"/>
        <v>28581</v>
      </c>
      <c r="D29" s="52">
        <f t="shared" si="4"/>
        <v>7.6901344784721437E-2</v>
      </c>
      <c r="E29" s="20">
        <f t="shared" si="2"/>
        <v>28523</v>
      </c>
      <c r="F29" s="29">
        <f t="shared" si="5"/>
        <v>7.7812636403317328E-2</v>
      </c>
      <c r="G29" s="63">
        <v>30</v>
      </c>
      <c r="H29" s="30">
        <v>13762</v>
      </c>
      <c r="I29" s="29">
        <f t="shared" si="6"/>
        <v>3.7543649061545177E-2</v>
      </c>
      <c r="J29" s="30">
        <v>14761</v>
      </c>
      <c r="K29" s="21">
        <f t="shared" si="7"/>
        <v>4.0268987341772151E-2</v>
      </c>
      <c r="L29" s="58">
        <v>58</v>
      </c>
      <c r="M29" s="29">
        <f t="shared" si="8"/>
        <v>1.1377010592389172E-2</v>
      </c>
      <c r="N29" s="53">
        <f t="shared" si="1"/>
        <v>-2</v>
      </c>
      <c r="O29" s="60">
        <v>15</v>
      </c>
      <c r="P29" s="60">
        <v>43</v>
      </c>
      <c r="Q29" s="73">
        <v>10750</v>
      </c>
      <c r="R29" s="31">
        <v>25</v>
      </c>
      <c r="S29" s="64">
        <v>2.6533023255813952</v>
      </c>
      <c r="T29" s="32"/>
      <c r="U29" s="42"/>
      <c r="V29" s="62">
        <v>60</v>
      </c>
      <c r="W29" s="42"/>
    </row>
    <row r="30" spans="1:23" ht="17.25">
      <c r="A30" s="40"/>
      <c r="B30" s="43"/>
      <c r="C30" s="2"/>
      <c r="D30" s="2"/>
      <c r="E30" s="44"/>
      <c r="F30" s="44"/>
      <c r="G30" s="44"/>
      <c r="H30" s="66"/>
      <c r="I30" s="13"/>
      <c r="J30" s="13"/>
      <c r="K30" s="13"/>
      <c r="L30" s="13"/>
      <c r="M30" s="67"/>
      <c r="N30" s="67"/>
      <c r="O30" s="13"/>
      <c r="P30" s="13"/>
      <c r="Q30" s="14"/>
      <c r="R30" s="15"/>
      <c r="S30" s="46"/>
      <c r="T30" s="42"/>
      <c r="U30" s="42"/>
      <c r="V30" s="42"/>
      <c r="W30" s="42"/>
    </row>
    <row r="31" spans="1:23">
      <c r="B31" s="47" t="s">
        <v>74</v>
      </c>
      <c r="C31" s="37"/>
      <c r="D31" s="37"/>
      <c r="E31" s="39"/>
      <c r="F31" s="39"/>
      <c r="G31" s="39"/>
    </row>
  </sheetData>
  <mergeCells count="13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  <mergeCell ref="L4:R4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0"/>
  <sheetViews>
    <sheetView workbookViewId="0">
      <selection activeCell="K18" sqref="K18"/>
    </sheetView>
  </sheetViews>
  <sheetFormatPr defaultRowHeight="16.5"/>
  <cols>
    <col min="1" max="1" width="1.6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76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72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73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82" t="s">
        <v>21</v>
      </c>
      <c r="F7" s="17" t="s">
        <v>22</v>
      </c>
      <c r="G7" s="18" t="s">
        <v>20</v>
      </c>
      <c r="H7" s="83" t="s">
        <v>23</v>
      </c>
      <c r="I7" s="18" t="s">
        <v>24</v>
      </c>
      <c r="J7" s="83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370279</v>
      </c>
      <c r="D8" s="51">
        <f>SUM(D9:D28)</f>
        <v>1</v>
      </c>
      <c r="E8" s="20">
        <f>H8+J8</f>
        <v>365309</v>
      </c>
      <c r="F8" s="21">
        <f>E8/$E$8</f>
        <v>1</v>
      </c>
      <c r="G8" s="68">
        <v>945</v>
      </c>
      <c r="H8" s="22">
        <v>182430</v>
      </c>
      <c r="I8" s="21">
        <f t="shared" ref="I8:M8" si="0">SUM(I9:I28)</f>
        <v>0.49938545176822907</v>
      </c>
      <c r="J8" s="22">
        <v>182879</v>
      </c>
      <c r="K8" s="21">
        <f t="shared" si="0"/>
        <v>0.50061454823177087</v>
      </c>
      <c r="L8" s="58">
        <v>4970</v>
      </c>
      <c r="M8" s="23">
        <f t="shared" si="0"/>
        <v>1</v>
      </c>
      <c r="N8" s="53">
        <f t="shared" ref="N8:N28" si="1">L8-V8</f>
        <v>19</v>
      </c>
      <c r="O8" s="59">
        <f>SUM(O9:O28)</f>
        <v>3073</v>
      </c>
      <c r="P8" s="59">
        <f>SUM(P9:P28)</f>
        <v>1897</v>
      </c>
      <c r="Q8" s="24">
        <v>150077</v>
      </c>
      <c r="R8" s="53">
        <v>497</v>
      </c>
      <c r="S8" s="56">
        <v>2.4341438061794944</v>
      </c>
      <c r="T8" s="25"/>
      <c r="U8" s="26"/>
      <c r="V8" s="61">
        <v>4951</v>
      </c>
      <c r="W8" s="26"/>
    </row>
    <row r="9" spans="1:23">
      <c r="A9" s="1"/>
      <c r="B9" s="27" t="s">
        <v>1</v>
      </c>
      <c r="C9" s="28">
        <f>E9+L9</f>
        <v>44689</v>
      </c>
      <c r="D9" s="52">
        <f>C9/$C$8</f>
        <v>0.12069007424131534</v>
      </c>
      <c r="E9" s="20">
        <f t="shared" ref="E9:E25" si="2">H9+J9</f>
        <v>43348</v>
      </c>
      <c r="F9" s="29">
        <f t="shared" ref="F9:F28" si="3">E9/$E$8</f>
        <v>0.11866118819957899</v>
      </c>
      <c r="G9" s="63">
        <v>-7</v>
      </c>
      <c r="H9" s="30">
        <v>22558</v>
      </c>
      <c r="I9" s="29">
        <f>H9/E8</f>
        <v>6.1750463306406357E-2</v>
      </c>
      <c r="J9" s="30">
        <v>20790</v>
      </c>
      <c r="K9" s="21">
        <f>J9/E8</f>
        <v>5.6910724893172629E-2</v>
      </c>
      <c r="L9" s="58">
        <v>1341</v>
      </c>
      <c r="M9" s="29">
        <f>L9/$L$8</f>
        <v>0.26981891348088533</v>
      </c>
      <c r="N9" s="53">
        <f t="shared" si="1"/>
        <v>10</v>
      </c>
      <c r="O9" s="60">
        <v>690</v>
      </c>
      <c r="P9" s="60">
        <v>651</v>
      </c>
      <c r="Q9" s="73">
        <v>20833</v>
      </c>
      <c r="R9" s="31">
        <v>4</v>
      </c>
      <c r="S9" s="64">
        <v>2.0807372917966687</v>
      </c>
      <c r="T9" s="33"/>
      <c r="U9" s="26"/>
      <c r="V9" s="61">
        <v>1331</v>
      </c>
      <c r="W9" s="26"/>
    </row>
    <row r="10" spans="1:23">
      <c r="A10" s="1"/>
      <c r="B10" s="27" t="s">
        <v>2</v>
      </c>
      <c r="C10" s="28">
        <f t="shared" ref="C10:C28" si="4">E10+L10</f>
        <v>2864</v>
      </c>
      <c r="D10" s="52">
        <f t="shared" ref="D10:D28" si="5">C10/$C$8</f>
        <v>7.7347081525012224E-3</v>
      </c>
      <c r="E10" s="20">
        <f t="shared" si="2"/>
        <v>2768</v>
      </c>
      <c r="F10" s="29">
        <f t="shared" si="3"/>
        <v>7.5771470180039362E-3</v>
      </c>
      <c r="G10" s="63">
        <v>-5</v>
      </c>
      <c r="H10" s="30">
        <v>1588</v>
      </c>
      <c r="I10" s="29">
        <f>H10/E8</f>
        <v>4.3470048643750904E-3</v>
      </c>
      <c r="J10" s="30">
        <v>1180</v>
      </c>
      <c r="K10" s="21">
        <f>J10/E8</f>
        <v>3.2301421536288458E-3</v>
      </c>
      <c r="L10" s="58">
        <v>96</v>
      </c>
      <c r="M10" s="29">
        <f t="shared" ref="M10:M28" si="6">L10/$L$8</f>
        <v>1.93158953722334E-2</v>
      </c>
      <c r="N10" s="53">
        <f t="shared" si="1"/>
        <v>1</v>
      </c>
      <c r="O10" s="60">
        <v>63</v>
      </c>
      <c r="P10" s="60">
        <v>33</v>
      </c>
      <c r="Q10" s="73">
        <v>1656</v>
      </c>
      <c r="R10" s="31">
        <v>6</v>
      </c>
      <c r="S10" s="64">
        <v>1.6714975845410629</v>
      </c>
      <c r="T10" s="33"/>
      <c r="U10" s="26"/>
      <c r="V10" s="61">
        <v>95</v>
      </c>
      <c r="W10" s="26"/>
    </row>
    <row r="11" spans="1:23">
      <c r="A11" s="1"/>
      <c r="B11" s="27" t="s">
        <v>3</v>
      </c>
      <c r="C11" s="28">
        <f t="shared" si="4"/>
        <v>3585</v>
      </c>
      <c r="D11" s="52">
        <f t="shared" si="5"/>
        <v>9.6818885218983523E-3</v>
      </c>
      <c r="E11" s="20">
        <f t="shared" si="2"/>
        <v>3153</v>
      </c>
      <c r="F11" s="29">
        <f t="shared" si="3"/>
        <v>8.6310493308404661E-3</v>
      </c>
      <c r="G11" s="63">
        <v>4</v>
      </c>
      <c r="H11" s="30">
        <v>1657</v>
      </c>
      <c r="I11" s="29">
        <f>H11/E8</f>
        <v>4.5358860581042352E-3</v>
      </c>
      <c r="J11" s="30">
        <v>1496</v>
      </c>
      <c r="K11" s="21">
        <f>J11/E8</f>
        <v>4.0951632727362318E-3</v>
      </c>
      <c r="L11" s="58">
        <v>432</v>
      </c>
      <c r="M11" s="29">
        <f t="shared" si="6"/>
        <v>8.6921529175050305E-2</v>
      </c>
      <c r="N11" s="53">
        <f t="shared" si="1"/>
        <v>24</v>
      </c>
      <c r="O11" s="60">
        <v>408</v>
      </c>
      <c r="P11" s="60">
        <v>24</v>
      </c>
      <c r="Q11" s="73">
        <v>1751</v>
      </c>
      <c r="R11" s="31">
        <v>6</v>
      </c>
      <c r="S11" s="64">
        <v>1.8006853226727584</v>
      </c>
      <c r="T11" s="33"/>
      <c r="U11" s="26"/>
      <c r="V11" s="61">
        <v>408</v>
      </c>
      <c r="W11" s="26"/>
    </row>
    <row r="12" spans="1:23">
      <c r="A12" s="1"/>
      <c r="B12" s="27" t="s">
        <v>4</v>
      </c>
      <c r="C12" s="28">
        <f t="shared" si="4"/>
        <v>6488</v>
      </c>
      <c r="D12" s="52">
        <f t="shared" si="5"/>
        <v>1.7521922658319807E-2</v>
      </c>
      <c r="E12" s="20">
        <f t="shared" si="2"/>
        <v>6253</v>
      </c>
      <c r="F12" s="29">
        <f t="shared" si="3"/>
        <v>1.7117016005628111E-2</v>
      </c>
      <c r="G12" s="63">
        <v>34</v>
      </c>
      <c r="H12" s="30">
        <v>3463</v>
      </c>
      <c r="I12" s="29">
        <f>H12/E8</f>
        <v>9.4796459983192312E-3</v>
      </c>
      <c r="J12" s="30">
        <v>2790</v>
      </c>
      <c r="K12" s="21">
        <f>J12/E8</f>
        <v>7.637370007308881E-3</v>
      </c>
      <c r="L12" s="58">
        <v>235</v>
      </c>
      <c r="M12" s="29">
        <f t="shared" si="6"/>
        <v>4.7283702213279676E-2</v>
      </c>
      <c r="N12" s="53">
        <f t="shared" si="1"/>
        <v>0</v>
      </c>
      <c r="O12" s="60">
        <v>183</v>
      </c>
      <c r="P12" s="60">
        <v>52</v>
      </c>
      <c r="Q12" s="73">
        <v>3411</v>
      </c>
      <c r="R12" s="31">
        <v>20</v>
      </c>
      <c r="S12" s="64">
        <v>1.833186748754031</v>
      </c>
      <c r="T12" s="33"/>
      <c r="U12" s="26"/>
      <c r="V12" s="61">
        <v>235</v>
      </c>
      <c r="W12" s="26"/>
    </row>
    <row r="13" spans="1:23">
      <c r="A13" s="1"/>
      <c r="B13" s="27" t="s">
        <v>5</v>
      </c>
      <c r="C13" s="28">
        <f t="shared" si="4"/>
        <v>9279</v>
      </c>
      <c r="D13" s="52">
        <f t="shared" si="5"/>
        <v>2.5059482174252388E-2</v>
      </c>
      <c r="E13" s="20">
        <f t="shared" si="2"/>
        <v>8974</v>
      </c>
      <c r="F13" s="29">
        <f t="shared" si="3"/>
        <v>2.4565504819207849E-2</v>
      </c>
      <c r="G13" s="63">
        <v>18</v>
      </c>
      <c r="H13" s="30">
        <v>4749</v>
      </c>
      <c r="I13" s="29">
        <f>H13/E8</f>
        <v>1.2999953464053719E-2</v>
      </c>
      <c r="J13" s="30">
        <v>4225</v>
      </c>
      <c r="K13" s="21">
        <f>J13/E8</f>
        <v>1.156555135515413E-2</v>
      </c>
      <c r="L13" s="58">
        <v>305</v>
      </c>
      <c r="M13" s="29">
        <f t="shared" si="6"/>
        <v>6.1368209255533199E-2</v>
      </c>
      <c r="N13" s="53">
        <f t="shared" si="1"/>
        <v>-2</v>
      </c>
      <c r="O13" s="60">
        <v>193</v>
      </c>
      <c r="P13" s="60">
        <v>112</v>
      </c>
      <c r="Q13" s="73">
        <v>4932</v>
      </c>
      <c r="R13" s="31">
        <v>20</v>
      </c>
      <c r="S13" s="64">
        <v>1.8195458231954582</v>
      </c>
      <c r="T13" s="33"/>
      <c r="U13" s="26"/>
      <c r="V13" s="61">
        <v>307</v>
      </c>
      <c r="W13" s="26"/>
    </row>
    <row r="14" spans="1:23">
      <c r="A14" s="1"/>
      <c r="B14" s="27" t="s">
        <v>6</v>
      </c>
      <c r="C14" s="28">
        <f t="shared" si="4"/>
        <v>7475</v>
      </c>
      <c r="D14" s="52">
        <f t="shared" si="5"/>
        <v>2.0187480251378016E-2</v>
      </c>
      <c r="E14" s="20">
        <f t="shared" si="2"/>
        <v>6994</v>
      </c>
      <c r="F14" s="29">
        <f t="shared" si="3"/>
        <v>1.9145435781762837E-2</v>
      </c>
      <c r="G14" s="63">
        <v>23</v>
      </c>
      <c r="H14" s="30">
        <v>4049</v>
      </c>
      <c r="I14" s="29">
        <f>H14/E8</f>
        <v>1.1083767440714574E-2</v>
      </c>
      <c r="J14" s="30">
        <v>2945</v>
      </c>
      <c r="K14" s="21">
        <f>J14/E8</f>
        <v>8.0616683410482635E-3</v>
      </c>
      <c r="L14" s="58">
        <v>481</v>
      </c>
      <c r="M14" s="29">
        <f t="shared" si="6"/>
        <v>9.678068410462777E-2</v>
      </c>
      <c r="N14" s="53">
        <f t="shared" si="1"/>
        <v>2</v>
      </c>
      <c r="O14" s="60">
        <v>362</v>
      </c>
      <c r="P14" s="60">
        <v>119</v>
      </c>
      <c r="Q14" s="73">
        <v>4203</v>
      </c>
      <c r="R14" s="31">
        <v>19</v>
      </c>
      <c r="S14" s="64">
        <v>1.6640494884606234</v>
      </c>
      <c r="T14" s="33"/>
      <c r="U14" s="26"/>
      <c r="V14" s="61">
        <v>479</v>
      </c>
      <c r="W14" s="26"/>
    </row>
    <row r="15" spans="1:23">
      <c r="A15" s="1"/>
      <c r="B15" s="27" t="s">
        <v>7</v>
      </c>
      <c r="C15" s="28">
        <f t="shared" si="4"/>
        <v>7625</v>
      </c>
      <c r="D15" s="52">
        <f t="shared" si="5"/>
        <v>2.0592580189532757E-2</v>
      </c>
      <c r="E15" s="20">
        <f t="shared" si="2"/>
        <v>7437</v>
      </c>
      <c r="F15" s="29">
        <f t="shared" si="3"/>
        <v>2.0358107793676038E-2</v>
      </c>
      <c r="G15" s="63">
        <v>-11</v>
      </c>
      <c r="H15" s="30">
        <v>4068</v>
      </c>
      <c r="I15" s="29">
        <f>H15/E8</f>
        <v>1.1135778204205207E-2</v>
      </c>
      <c r="J15" s="30">
        <v>3369</v>
      </c>
      <c r="K15" s="21">
        <f>J15/E8</f>
        <v>9.2223295894708311E-3</v>
      </c>
      <c r="L15" s="58">
        <v>188</v>
      </c>
      <c r="M15" s="29">
        <f t="shared" si="6"/>
        <v>3.7826961770623745E-2</v>
      </c>
      <c r="N15" s="53">
        <f t="shared" si="1"/>
        <v>-7</v>
      </c>
      <c r="O15" s="60">
        <v>142</v>
      </c>
      <c r="P15" s="60">
        <v>46</v>
      </c>
      <c r="Q15" s="73">
        <v>3959</v>
      </c>
      <c r="R15" s="31">
        <v>-11</v>
      </c>
      <c r="S15" s="64">
        <v>1.8785046728971964</v>
      </c>
      <c r="T15" s="33"/>
      <c r="U15" s="26"/>
      <c r="V15" s="61">
        <v>195</v>
      </c>
      <c r="W15" s="26"/>
    </row>
    <row r="16" spans="1:23">
      <c r="A16" s="1"/>
      <c r="B16" s="27" t="s">
        <v>8</v>
      </c>
      <c r="C16" s="28">
        <f t="shared" si="4"/>
        <v>5942</v>
      </c>
      <c r="D16" s="52">
        <f t="shared" si="5"/>
        <v>1.6047358883436544E-2</v>
      </c>
      <c r="E16" s="20">
        <f t="shared" si="2"/>
        <v>5559</v>
      </c>
      <c r="F16" s="29">
        <f t="shared" si="3"/>
        <v>1.5217254433917587E-2</v>
      </c>
      <c r="G16" s="63">
        <v>7</v>
      </c>
      <c r="H16" s="30">
        <v>2970</v>
      </c>
      <c r="I16" s="29">
        <f>H16/E8</f>
        <v>8.1301035561675179E-3</v>
      </c>
      <c r="J16" s="30">
        <v>2589</v>
      </c>
      <c r="K16" s="21">
        <f>J16/E8</f>
        <v>7.0871508777500692E-3</v>
      </c>
      <c r="L16" s="58">
        <v>383</v>
      </c>
      <c r="M16" s="29">
        <f t="shared" si="6"/>
        <v>7.7062374245472839E-2</v>
      </c>
      <c r="N16" s="53">
        <f t="shared" si="1"/>
        <v>-1</v>
      </c>
      <c r="O16" s="60">
        <v>315</v>
      </c>
      <c r="P16" s="60">
        <v>68</v>
      </c>
      <c r="Q16" s="73">
        <v>3022</v>
      </c>
      <c r="R16" s="31">
        <v>14</v>
      </c>
      <c r="S16" s="64">
        <v>1.8395102581072138</v>
      </c>
      <c r="T16" s="33"/>
      <c r="U16" s="26"/>
      <c r="V16" s="61">
        <v>384</v>
      </c>
      <c r="W16" s="26"/>
    </row>
    <row r="17" spans="1:23">
      <c r="A17" s="1"/>
      <c r="B17" s="27" t="s">
        <v>9</v>
      </c>
      <c r="C17" s="28">
        <f t="shared" si="4"/>
        <v>3542</v>
      </c>
      <c r="D17" s="52">
        <f t="shared" si="5"/>
        <v>9.5657598729606587E-3</v>
      </c>
      <c r="E17" s="20">
        <f t="shared" si="2"/>
        <v>3408</v>
      </c>
      <c r="F17" s="29">
        <f t="shared" si="3"/>
        <v>9.3290885250568705E-3</v>
      </c>
      <c r="G17" s="63">
        <v>-22</v>
      </c>
      <c r="H17" s="30">
        <v>1843</v>
      </c>
      <c r="I17" s="29">
        <f>H17/E8</f>
        <v>5.0450440585914939E-3</v>
      </c>
      <c r="J17" s="30">
        <v>1565</v>
      </c>
      <c r="K17" s="21">
        <f>J17/E8</f>
        <v>4.2840444664653757E-3</v>
      </c>
      <c r="L17" s="58">
        <v>134</v>
      </c>
      <c r="M17" s="29">
        <f t="shared" si="6"/>
        <v>2.6961770623742453E-2</v>
      </c>
      <c r="N17" s="53">
        <f t="shared" si="1"/>
        <v>-1</v>
      </c>
      <c r="O17" s="60">
        <v>101</v>
      </c>
      <c r="P17" s="60">
        <v>33</v>
      </c>
      <c r="Q17" s="73">
        <v>1989</v>
      </c>
      <c r="R17" s="31">
        <v>-14</v>
      </c>
      <c r="S17" s="64">
        <v>1.7134238310708898</v>
      </c>
      <c r="T17" s="33"/>
      <c r="U17" s="26"/>
      <c r="V17" s="61">
        <v>135</v>
      </c>
      <c r="W17" s="26"/>
    </row>
    <row r="18" spans="1:23">
      <c r="A18" s="1"/>
      <c r="B18" s="27" t="s">
        <v>10</v>
      </c>
      <c r="C18" s="28">
        <f t="shared" si="4"/>
        <v>2540</v>
      </c>
      <c r="D18" s="52">
        <f t="shared" si="5"/>
        <v>6.8596922860869776E-3</v>
      </c>
      <c r="E18" s="20">
        <f t="shared" si="2"/>
        <v>2355</v>
      </c>
      <c r="F18" s="29">
        <f t="shared" si="3"/>
        <v>6.4465972642338406E-3</v>
      </c>
      <c r="G18" s="63">
        <v>-17</v>
      </c>
      <c r="H18" s="30">
        <v>1248</v>
      </c>
      <c r="I18" s="29">
        <f>H18/E8</f>
        <v>3.4162859387532199E-3</v>
      </c>
      <c r="J18" s="30">
        <v>1107</v>
      </c>
      <c r="K18" s="21">
        <f>J18/E8</f>
        <v>3.0303113254806207E-3</v>
      </c>
      <c r="L18" s="58">
        <v>185</v>
      </c>
      <c r="M18" s="29">
        <f t="shared" si="6"/>
        <v>3.722334004024145E-2</v>
      </c>
      <c r="N18" s="53">
        <f t="shared" si="1"/>
        <v>3</v>
      </c>
      <c r="O18" s="60">
        <v>141</v>
      </c>
      <c r="P18" s="60">
        <v>44</v>
      </c>
      <c r="Q18" s="73">
        <v>1207</v>
      </c>
      <c r="R18" s="31">
        <v>-9</v>
      </c>
      <c r="S18" s="64">
        <v>1.9511184755592377</v>
      </c>
      <c r="T18" s="33"/>
      <c r="U18" s="26"/>
      <c r="V18" s="61">
        <v>182</v>
      </c>
      <c r="W18" s="26"/>
    </row>
    <row r="19" spans="1:23">
      <c r="A19" s="1"/>
      <c r="B19" s="27" t="s">
        <v>32</v>
      </c>
      <c r="C19" s="28">
        <f t="shared" si="4"/>
        <v>19027</v>
      </c>
      <c r="D19" s="52">
        <f t="shared" si="5"/>
        <v>5.1385576821801941E-2</v>
      </c>
      <c r="E19" s="20">
        <f t="shared" si="2"/>
        <v>18960</v>
      </c>
      <c r="F19" s="29">
        <f t="shared" si="3"/>
        <v>5.190126714644315E-2</v>
      </c>
      <c r="G19" s="63">
        <v>-65</v>
      </c>
      <c r="H19" s="30">
        <v>9334</v>
      </c>
      <c r="I19" s="29">
        <f>H19/E8</f>
        <v>2.5550971916925125E-2</v>
      </c>
      <c r="J19" s="30">
        <v>9626</v>
      </c>
      <c r="K19" s="21">
        <f>J19/E8</f>
        <v>2.6350295229518025E-2</v>
      </c>
      <c r="L19" s="58">
        <v>67</v>
      </c>
      <c r="M19" s="29">
        <f t="shared" si="6"/>
        <v>1.3480885311871227E-2</v>
      </c>
      <c r="N19" s="53">
        <f t="shared" si="1"/>
        <v>3</v>
      </c>
      <c r="O19" s="60">
        <v>29</v>
      </c>
      <c r="P19" s="60">
        <v>38</v>
      </c>
      <c r="Q19" s="73">
        <v>6473</v>
      </c>
      <c r="R19" s="31">
        <v>-16</v>
      </c>
      <c r="S19" s="64">
        <v>2.9290900664297852</v>
      </c>
      <c r="T19" s="34"/>
      <c r="U19" s="26"/>
      <c r="V19" s="61">
        <v>64</v>
      </c>
      <c r="W19" s="26"/>
    </row>
    <row r="20" spans="1:23">
      <c r="A20" s="1"/>
      <c r="B20" s="27" t="s">
        <v>33</v>
      </c>
      <c r="C20" s="28">
        <f t="shared" si="4"/>
        <v>34192</v>
      </c>
      <c r="D20" s="52">
        <f t="shared" si="5"/>
        <v>9.2341180569246437E-2</v>
      </c>
      <c r="E20" s="20">
        <f t="shared" si="2"/>
        <v>33966</v>
      </c>
      <c r="F20" s="29">
        <f t="shared" si="3"/>
        <v>9.2978820669624887E-2</v>
      </c>
      <c r="G20" s="63">
        <v>858</v>
      </c>
      <c r="H20" s="30">
        <v>16440</v>
      </c>
      <c r="I20" s="29">
        <f>H20/E8</f>
        <v>4.5002997462422221E-2</v>
      </c>
      <c r="J20" s="30">
        <v>17526</v>
      </c>
      <c r="K20" s="21">
        <f>J20/E8</f>
        <v>4.7975823207202672E-2</v>
      </c>
      <c r="L20" s="58">
        <v>226</v>
      </c>
      <c r="M20" s="29">
        <f>L20/$L$8</f>
        <v>4.5472837022132798E-2</v>
      </c>
      <c r="N20" s="53">
        <f t="shared" si="1"/>
        <v>1</v>
      </c>
      <c r="O20" s="60">
        <v>99</v>
      </c>
      <c r="P20" s="60">
        <v>127</v>
      </c>
      <c r="Q20" s="73">
        <v>13786</v>
      </c>
      <c r="R20" s="31">
        <v>323</v>
      </c>
      <c r="S20" s="64">
        <v>2.4638038589873785</v>
      </c>
      <c r="T20" s="34"/>
      <c r="U20" s="26"/>
      <c r="V20" s="61">
        <v>225</v>
      </c>
      <c r="W20" s="26"/>
    </row>
    <row r="21" spans="1:23">
      <c r="A21" s="1"/>
      <c r="B21" s="27" t="s">
        <v>34</v>
      </c>
      <c r="C21" s="28">
        <f t="shared" si="4"/>
        <v>41256</v>
      </c>
      <c r="D21" s="52">
        <f t="shared" si="5"/>
        <v>0.11141868699008045</v>
      </c>
      <c r="E21" s="20">
        <f t="shared" si="2"/>
        <v>41059</v>
      </c>
      <c r="F21" s="29">
        <f t="shared" si="3"/>
        <v>0.11239525990325998</v>
      </c>
      <c r="G21" s="63">
        <v>1</v>
      </c>
      <c r="H21" s="30">
        <v>19864</v>
      </c>
      <c r="I21" s="29">
        <f>H21/E8</f>
        <v>5.4375884525155418E-2</v>
      </c>
      <c r="J21" s="30">
        <v>21195</v>
      </c>
      <c r="K21" s="21">
        <f>J21/E8</f>
        <v>5.8019375378104567E-2</v>
      </c>
      <c r="L21" s="58">
        <v>197</v>
      </c>
      <c r="M21" s="29">
        <f t="shared" si="6"/>
        <v>3.9637826961770622E-2</v>
      </c>
      <c r="N21" s="53">
        <f t="shared" si="1"/>
        <v>4</v>
      </c>
      <c r="O21" s="60">
        <v>76</v>
      </c>
      <c r="P21" s="60">
        <v>121</v>
      </c>
      <c r="Q21" s="73">
        <v>17000</v>
      </c>
      <c r="R21" s="31">
        <v>-9</v>
      </c>
      <c r="S21" s="64">
        <v>2.4152352941176471</v>
      </c>
      <c r="T21" s="34"/>
      <c r="U21" s="26"/>
      <c r="V21" s="61">
        <v>193</v>
      </c>
      <c r="W21" s="26"/>
    </row>
    <row r="22" spans="1:23">
      <c r="A22" s="1"/>
      <c r="B22" s="27" t="s">
        <v>35</v>
      </c>
      <c r="C22" s="28">
        <f t="shared" si="4"/>
        <v>23685</v>
      </c>
      <c r="D22" s="52">
        <f t="shared" si="5"/>
        <v>6.3965280234633881E-2</v>
      </c>
      <c r="E22" s="20">
        <f>H22+J22</f>
        <v>23617</v>
      </c>
      <c r="F22" s="29">
        <f t="shared" si="3"/>
        <v>6.4649379018858005E-2</v>
      </c>
      <c r="G22" s="63">
        <v>4</v>
      </c>
      <c r="H22" s="30">
        <v>11683</v>
      </c>
      <c r="I22" s="29">
        <f>H22/E8</f>
        <v>3.1981144729530342E-2</v>
      </c>
      <c r="J22" s="30">
        <v>11934</v>
      </c>
      <c r="K22" s="21">
        <f>J22/E8</f>
        <v>3.2668234289327663E-2</v>
      </c>
      <c r="L22" s="58">
        <v>68</v>
      </c>
      <c r="M22" s="29">
        <f t="shared" si="6"/>
        <v>1.3682092555331992E-2</v>
      </c>
      <c r="N22" s="53">
        <f t="shared" si="1"/>
        <v>0</v>
      </c>
      <c r="O22" s="60">
        <v>26</v>
      </c>
      <c r="P22" s="60">
        <v>42</v>
      </c>
      <c r="Q22" s="73">
        <v>7813</v>
      </c>
      <c r="R22" s="31">
        <v>6</v>
      </c>
      <c r="S22" s="64">
        <v>3.0227825419173171</v>
      </c>
      <c r="T22" s="34"/>
      <c r="U22" s="26"/>
      <c r="V22" s="61">
        <v>68</v>
      </c>
      <c r="W22" s="26"/>
    </row>
    <row r="23" spans="1:23">
      <c r="A23" s="35"/>
      <c r="B23" s="27" t="s">
        <v>36</v>
      </c>
      <c r="C23" s="28">
        <f t="shared" si="4"/>
        <v>29641</v>
      </c>
      <c r="D23" s="52">
        <f t="shared" si="5"/>
        <v>8.0050448445631542E-2</v>
      </c>
      <c r="E23" s="20">
        <f t="shared" si="2"/>
        <v>29530</v>
      </c>
      <c r="F23" s="29">
        <f t="shared" si="3"/>
        <v>8.0835676098864245E-2</v>
      </c>
      <c r="G23" s="63">
        <v>70</v>
      </c>
      <c r="H23" s="30">
        <v>14351</v>
      </c>
      <c r="I23" s="29">
        <f>H23/E8</f>
        <v>3.9284550887057255E-2</v>
      </c>
      <c r="J23" s="30">
        <v>15179</v>
      </c>
      <c r="K23" s="21">
        <f>J23/E8</f>
        <v>4.155112521180699E-2</v>
      </c>
      <c r="L23" s="58">
        <v>111</v>
      </c>
      <c r="M23" s="29">
        <f t="shared" si="6"/>
        <v>2.2334004024144868E-2</v>
      </c>
      <c r="N23" s="53">
        <f t="shared" si="1"/>
        <v>0</v>
      </c>
      <c r="O23" s="60">
        <v>24</v>
      </c>
      <c r="P23" s="60">
        <v>87</v>
      </c>
      <c r="Q23" s="73">
        <v>10928</v>
      </c>
      <c r="R23" s="31">
        <v>79</v>
      </c>
      <c r="S23" s="64">
        <v>2.7022327964860908</v>
      </c>
      <c r="T23" s="32"/>
      <c r="U23" s="36"/>
      <c r="V23" s="48">
        <v>111</v>
      </c>
      <c r="W23" s="36"/>
    </row>
    <row r="24" spans="1:23">
      <c r="A24" s="37"/>
      <c r="B24" s="27" t="s">
        <v>37</v>
      </c>
      <c r="C24" s="28">
        <f t="shared" si="4"/>
        <v>34607</v>
      </c>
      <c r="D24" s="52">
        <f t="shared" si="5"/>
        <v>9.3461957064807893E-2</v>
      </c>
      <c r="E24" s="20">
        <f t="shared" si="2"/>
        <v>34517</v>
      </c>
      <c r="F24" s="29">
        <f t="shared" si="3"/>
        <v>9.4487132810853275E-2</v>
      </c>
      <c r="G24" s="63">
        <v>64</v>
      </c>
      <c r="H24" s="30">
        <v>16904</v>
      </c>
      <c r="I24" s="29">
        <f>H24/E8</f>
        <v>4.6273155055035597E-2</v>
      </c>
      <c r="J24" s="30">
        <v>17613</v>
      </c>
      <c r="K24" s="21">
        <f>J24/E8</f>
        <v>4.8213977755817677E-2</v>
      </c>
      <c r="L24" s="58">
        <v>90</v>
      </c>
      <c r="M24" s="29">
        <f t="shared" si="6"/>
        <v>1.8108651911468814E-2</v>
      </c>
      <c r="N24" s="53">
        <f t="shared" si="1"/>
        <v>5</v>
      </c>
      <c r="O24" s="60">
        <v>27</v>
      </c>
      <c r="P24" s="60">
        <v>63</v>
      </c>
      <c r="Q24" s="73">
        <v>11978</v>
      </c>
      <c r="R24" s="31">
        <v>13</v>
      </c>
      <c r="S24" s="64">
        <v>2.8816997829353816</v>
      </c>
      <c r="T24" s="38"/>
      <c r="U24" s="39"/>
      <c r="V24" s="45">
        <v>85</v>
      </c>
      <c r="W24" s="39"/>
    </row>
    <row r="25" spans="1:23">
      <c r="A25" s="37"/>
      <c r="B25" s="27" t="s">
        <v>41</v>
      </c>
      <c r="C25" s="28">
        <f t="shared" si="4"/>
        <v>34484</v>
      </c>
      <c r="D25" s="52">
        <f t="shared" si="5"/>
        <v>9.3129775115520994E-2</v>
      </c>
      <c r="E25" s="20">
        <f t="shared" si="2"/>
        <v>34201</v>
      </c>
      <c r="F25" s="29">
        <f t="shared" si="3"/>
        <v>9.3622111691745891E-2</v>
      </c>
      <c r="G25" s="63">
        <v>-38</v>
      </c>
      <c r="H25" s="30">
        <v>16792</v>
      </c>
      <c r="I25" s="29">
        <f>H25/E8</f>
        <v>4.5966565291301338E-2</v>
      </c>
      <c r="J25" s="30">
        <v>17409</v>
      </c>
      <c r="K25" s="21">
        <f>J25/E8</f>
        <v>4.7655546400444553E-2</v>
      </c>
      <c r="L25" s="58">
        <v>283</v>
      </c>
      <c r="M25" s="29">
        <f t="shared" si="6"/>
        <v>5.6941649899396381E-2</v>
      </c>
      <c r="N25" s="53">
        <f t="shared" si="1"/>
        <v>-26</v>
      </c>
      <c r="O25" s="60">
        <v>153</v>
      </c>
      <c r="P25" s="60">
        <v>130</v>
      </c>
      <c r="Q25" s="73">
        <v>13057</v>
      </c>
      <c r="R25" s="31">
        <v>4</v>
      </c>
      <c r="S25" s="64">
        <v>2.6193612621582294</v>
      </c>
      <c r="T25" s="38"/>
      <c r="U25" s="39"/>
      <c r="V25" s="45">
        <v>309</v>
      </c>
      <c r="W25" s="39"/>
    </row>
    <row r="26" spans="1:23">
      <c r="A26" s="37"/>
      <c r="B26" s="27" t="s">
        <v>42</v>
      </c>
      <c r="C26" s="28">
        <f t="shared" si="4"/>
        <v>19456</v>
      </c>
      <c r="D26" s="52">
        <f t="shared" si="5"/>
        <v>5.2544162644924501E-2</v>
      </c>
      <c r="E26" s="20">
        <f>H26+J26</f>
        <v>19397</v>
      </c>
      <c r="F26" s="29">
        <f t="shared" si="3"/>
        <v>5.309751470672773E-2</v>
      </c>
      <c r="G26" s="63">
        <v>-28</v>
      </c>
      <c r="H26" s="30">
        <v>9493</v>
      </c>
      <c r="I26" s="29">
        <f>H26/E8</f>
        <v>2.5986219885083588E-2</v>
      </c>
      <c r="J26" s="30">
        <v>9904</v>
      </c>
      <c r="K26" s="21">
        <f>J26/E8</f>
        <v>2.7111294821644143E-2</v>
      </c>
      <c r="L26" s="58">
        <v>59</v>
      </c>
      <c r="M26" s="29">
        <f t="shared" si="6"/>
        <v>1.1871227364185111E-2</v>
      </c>
      <c r="N26" s="53">
        <f t="shared" si="1"/>
        <v>-2</v>
      </c>
      <c r="O26" s="60">
        <v>19</v>
      </c>
      <c r="P26" s="60">
        <v>40</v>
      </c>
      <c r="Q26" s="73">
        <v>6999</v>
      </c>
      <c r="R26" s="31">
        <v>10</v>
      </c>
      <c r="S26" s="64">
        <v>2.7713959137019573</v>
      </c>
      <c r="T26" s="38"/>
      <c r="U26" s="39"/>
      <c r="V26" s="45">
        <v>61</v>
      </c>
      <c r="W26" s="39"/>
    </row>
    <row r="27" spans="1:23">
      <c r="A27" s="37"/>
      <c r="B27" s="27" t="s">
        <v>43</v>
      </c>
      <c r="C27" s="28">
        <f t="shared" si="4"/>
        <v>11349</v>
      </c>
      <c r="D27" s="52">
        <f t="shared" si="5"/>
        <v>3.0649861320787838E-2</v>
      </c>
      <c r="E27" s="20">
        <f t="shared" ref="E27:E28" si="7">H27+J27</f>
        <v>11320</v>
      </c>
      <c r="F27" s="29">
        <f t="shared" si="3"/>
        <v>3.0987465405998758E-2</v>
      </c>
      <c r="G27" s="63">
        <v>13</v>
      </c>
      <c r="H27" s="30">
        <v>5616</v>
      </c>
      <c r="I27" s="29">
        <f>H27/E8</f>
        <v>1.5373286724389489E-2</v>
      </c>
      <c r="J27" s="30">
        <v>5704</v>
      </c>
      <c r="K27" s="21">
        <f>J27/E8</f>
        <v>1.5614178681609268E-2</v>
      </c>
      <c r="L27" s="58">
        <v>29</v>
      </c>
      <c r="M27" s="29">
        <f t="shared" si="6"/>
        <v>5.8350100603621734E-3</v>
      </c>
      <c r="N27" s="53">
        <f t="shared" si="1"/>
        <v>1</v>
      </c>
      <c r="O27" s="60">
        <v>5</v>
      </c>
      <c r="P27" s="60">
        <v>24</v>
      </c>
      <c r="Q27" s="73">
        <v>4355</v>
      </c>
      <c r="R27" s="31">
        <v>14</v>
      </c>
      <c r="S27" s="64">
        <v>2.5993111366245696</v>
      </c>
      <c r="T27" s="38"/>
      <c r="U27" s="39"/>
      <c r="V27" s="45">
        <v>28</v>
      </c>
      <c r="W27" s="39"/>
    </row>
    <row r="28" spans="1:23">
      <c r="A28" s="40"/>
      <c r="B28" s="41" t="s">
        <v>44</v>
      </c>
      <c r="C28" s="28">
        <f t="shared" si="4"/>
        <v>28553</v>
      </c>
      <c r="D28" s="52">
        <f t="shared" si="5"/>
        <v>7.711212356088247E-2</v>
      </c>
      <c r="E28" s="20">
        <f t="shared" si="7"/>
        <v>28493</v>
      </c>
      <c r="F28" s="29">
        <f t="shared" si="3"/>
        <v>7.7996983375717546E-2</v>
      </c>
      <c r="G28" s="63">
        <v>42</v>
      </c>
      <c r="H28" s="30">
        <v>13760</v>
      </c>
      <c r="I28" s="29">
        <f>H28/E8</f>
        <v>3.7666742401638066E-2</v>
      </c>
      <c r="J28" s="30">
        <v>14733</v>
      </c>
      <c r="K28" s="21">
        <f>J28/E8</f>
        <v>4.033024097407948E-2</v>
      </c>
      <c r="L28" s="58">
        <v>60</v>
      </c>
      <c r="M28" s="29">
        <f t="shared" si="6"/>
        <v>1.2072434607645875E-2</v>
      </c>
      <c r="N28" s="53">
        <f t="shared" si="1"/>
        <v>4</v>
      </c>
      <c r="O28" s="60">
        <v>17</v>
      </c>
      <c r="P28" s="60">
        <v>43</v>
      </c>
      <c r="Q28" s="73">
        <v>10725</v>
      </c>
      <c r="R28" s="31">
        <v>18</v>
      </c>
      <c r="S28" s="64">
        <v>2.6566899766899765</v>
      </c>
      <c r="T28" s="32"/>
      <c r="U28" s="42"/>
      <c r="V28" s="62">
        <v>56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8A84-2E7D-4B17-A810-333C3F60C448}">
  <sheetPr>
    <tabColor theme="7"/>
    <pageSetUpPr fitToPage="1"/>
  </sheetPr>
  <dimension ref="A1:X34"/>
  <sheetViews>
    <sheetView topLeftCell="A2" zoomScale="115" zoomScaleNormal="115" workbookViewId="0">
      <selection activeCell="B5" sqref="B5:P16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4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4" ht="31.5">
      <c r="A2" s="214"/>
      <c r="B2" s="287" t="s">
        <v>309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04"/>
    </row>
    <row r="3" spans="1:24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4" ht="17.25">
      <c r="A4" s="195"/>
      <c r="B4" s="219" t="s">
        <v>310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4">
      <c r="A5" s="195"/>
      <c r="B5" s="288" t="s">
        <v>12</v>
      </c>
      <c r="C5" s="278"/>
      <c r="D5" s="278"/>
      <c r="E5" s="291"/>
      <c r="F5" s="291"/>
      <c r="G5" s="291"/>
      <c r="H5" s="291"/>
      <c r="I5" s="291"/>
      <c r="J5" s="291"/>
      <c r="K5" s="291"/>
      <c r="L5" s="277"/>
      <c r="M5" s="277"/>
      <c r="N5" s="277"/>
      <c r="O5" s="277"/>
      <c r="P5" s="277"/>
      <c r="Q5" s="292" t="s">
        <v>14</v>
      </c>
      <c r="R5" s="291"/>
      <c r="S5" s="293" t="s">
        <v>279</v>
      </c>
      <c r="T5" s="288" t="s">
        <v>302</v>
      </c>
      <c r="U5" s="204"/>
    </row>
    <row r="6" spans="1:24">
      <c r="A6" s="195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4"/>
      <c r="T6" s="289"/>
      <c r="U6" s="204"/>
    </row>
    <row r="7" spans="1:24" ht="29.25" thickBot="1">
      <c r="A7" s="195"/>
      <c r="B7" s="290"/>
      <c r="C7" s="297"/>
      <c r="D7" s="299"/>
      <c r="E7" s="276" t="s">
        <v>21</v>
      </c>
      <c r="F7" s="226" t="s">
        <v>22</v>
      </c>
      <c r="G7" s="227" t="s">
        <v>20</v>
      </c>
      <c r="H7" s="228" t="s">
        <v>23</v>
      </c>
      <c r="I7" s="227" t="s">
        <v>308</v>
      </c>
      <c r="J7" s="228" t="s">
        <v>25</v>
      </c>
      <c r="K7" s="227" t="s">
        <v>307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84"/>
      <c r="R7" s="286"/>
      <c r="S7" s="295"/>
      <c r="T7" s="290"/>
      <c r="U7" s="204"/>
      <c r="V7" s="229" t="s">
        <v>282</v>
      </c>
      <c r="W7" s="229" t="s">
        <v>283</v>
      </c>
    </row>
    <row r="8" spans="1:24" ht="17.25" thickTop="1">
      <c r="A8" s="195"/>
      <c r="B8" s="230">
        <v>9</v>
      </c>
      <c r="C8" s="20">
        <v>391754</v>
      </c>
      <c r="D8" s="51">
        <v>1</v>
      </c>
      <c r="E8" s="207">
        <v>385932</v>
      </c>
      <c r="F8" s="51">
        <v>1</v>
      </c>
      <c r="G8" s="279">
        <v>-21</v>
      </c>
      <c r="H8" s="208">
        <v>192246</v>
      </c>
      <c r="I8" s="265">
        <v>0.49813438636858309</v>
      </c>
      <c r="J8" s="208">
        <v>193686</v>
      </c>
      <c r="K8" s="265">
        <v>0.50186561363141691</v>
      </c>
      <c r="L8" s="126">
        <v>5822</v>
      </c>
      <c r="M8" s="51">
        <v>0.99999999999999989</v>
      </c>
      <c r="N8" s="279">
        <v>264</v>
      </c>
      <c r="O8" s="156">
        <v>3552</v>
      </c>
      <c r="P8" s="156">
        <v>2270</v>
      </c>
      <c r="Q8" s="174">
        <v>160479</v>
      </c>
      <c r="R8" s="279">
        <v>40</v>
      </c>
      <c r="S8" s="253">
        <v>2.4</v>
      </c>
      <c r="T8" s="231"/>
      <c r="U8" s="267"/>
      <c r="V8" s="207">
        <v>386192</v>
      </c>
      <c r="W8" s="174">
        <v>160562</v>
      </c>
      <c r="X8" s="144"/>
    </row>
    <row r="9" spans="1:24">
      <c r="A9" s="195"/>
      <c r="B9" s="27">
        <v>8</v>
      </c>
      <c r="C9" s="28">
        <v>391511</v>
      </c>
      <c r="D9" s="52">
        <v>1</v>
      </c>
      <c r="E9" s="153">
        <v>385953</v>
      </c>
      <c r="F9" s="194">
        <v>1</v>
      </c>
      <c r="G9" s="279">
        <v>-239</v>
      </c>
      <c r="H9" s="209">
        <v>192271</v>
      </c>
      <c r="I9" s="194">
        <v>49.82</v>
      </c>
      <c r="J9" s="209">
        <v>193682</v>
      </c>
      <c r="K9" s="194">
        <v>50.18</v>
      </c>
      <c r="L9" s="153">
        <v>5558</v>
      </c>
      <c r="M9" s="29">
        <v>1</v>
      </c>
      <c r="N9" s="279">
        <v>4</v>
      </c>
      <c r="O9" s="152">
        <v>3377</v>
      </c>
      <c r="P9" s="152">
        <v>2181</v>
      </c>
      <c r="Q9" s="175">
        <v>160439</v>
      </c>
      <c r="R9" s="279">
        <v>-123</v>
      </c>
      <c r="S9" s="233">
        <v>2.41</v>
      </c>
      <c r="T9" s="33"/>
      <c r="U9" s="204"/>
      <c r="V9" s="153">
        <v>386192</v>
      </c>
      <c r="W9" s="175">
        <v>160562</v>
      </c>
    </row>
    <row r="10" spans="1:24">
      <c r="A10" s="195"/>
      <c r="B10" s="27">
        <v>7</v>
      </c>
      <c r="C10" s="28">
        <v>391746</v>
      </c>
      <c r="D10" s="52">
        <v>0.99999999999999989</v>
      </c>
      <c r="E10" s="153">
        <v>386192</v>
      </c>
      <c r="F10" s="194">
        <v>1</v>
      </c>
      <c r="G10" s="279">
        <v>66</v>
      </c>
      <c r="H10" s="209">
        <v>192449</v>
      </c>
      <c r="I10" s="194">
        <v>0.49832466752289017</v>
      </c>
      <c r="J10" s="209">
        <v>193743</v>
      </c>
      <c r="K10" s="194">
        <v>0.50167533247710983</v>
      </c>
      <c r="L10" s="153">
        <v>5554</v>
      </c>
      <c r="M10" s="29">
        <v>1</v>
      </c>
      <c r="N10" s="279">
        <v>68</v>
      </c>
      <c r="O10" s="152">
        <v>3374</v>
      </c>
      <c r="P10" s="152">
        <v>2180</v>
      </c>
      <c r="Q10" s="175">
        <v>160562</v>
      </c>
      <c r="R10" s="279">
        <v>-53</v>
      </c>
      <c r="S10" s="233">
        <v>2.4</v>
      </c>
      <c r="T10" s="33"/>
      <c r="U10" s="204"/>
      <c r="V10" s="153">
        <v>391612</v>
      </c>
      <c r="W10" s="175">
        <v>160615</v>
      </c>
      <c r="X10" s="144"/>
    </row>
    <row r="11" spans="1:24">
      <c r="A11" s="195"/>
      <c r="B11" s="27">
        <v>6</v>
      </c>
      <c r="C11" s="28">
        <v>391612</v>
      </c>
      <c r="D11" s="52">
        <v>1.0000000000000002</v>
      </c>
      <c r="E11" s="153">
        <v>386126</v>
      </c>
      <c r="F11" s="194">
        <v>1</v>
      </c>
      <c r="G11" s="279">
        <v>76</v>
      </c>
      <c r="H11" s="209">
        <v>192435</v>
      </c>
      <c r="I11" s="194">
        <v>0.49837358789617892</v>
      </c>
      <c r="J11" s="209">
        <v>193691</v>
      </c>
      <c r="K11" s="194">
        <v>0.50162641210382097</v>
      </c>
      <c r="L11" s="153">
        <v>5486</v>
      </c>
      <c r="M11" s="29">
        <v>133.80487804878047</v>
      </c>
      <c r="N11" s="279">
        <v>41</v>
      </c>
      <c r="O11" s="152">
        <v>3300</v>
      </c>
      <c r="P11" s="152">
        <v>2186</v>
      </c>
      <c r="Q11" s="175">
        <v>160615</v>
      </c>
      <c r="R11" s="279">
        <v>11</v>
      </c>
      <c r="S11" s="233">
        <v>2.4</v>
      </c>
      <c r="T11" s="33"/>
      <c r="U11" s="204"/>
      <c r="V11" s="153">
        <v>386050</v>
      </c>
      <c r="W11" s="175">
        <v>160604</v>
      </c>
    </row>
    <row r="12" spans="1:24">
      <c r="A12" s="195"/>
      <c r="B12" s="27">
        <v>5</v>
      </c>
      <c r="C12" s="28">
        <v>391495</v>
      </c>
      <c r="D12" s="52">
        <v>1</v>
      </c>
      <c r="E12" s="153">
        <v>386050</v>
      </c>
      <c r="F12" s="194">
        <v>1</v>
      </c>
      <c r="G12" s="279">
        <v>225</v>
      </c>
      <c r="H12" s="209">
        <v>192393</v>
      </c>
      <c r="I12" s="194">
        <v>0.49836290635927993</v>
      </c>
      <c r="J12" s="209">
        <v>193657</v>
      </c>
      <c r="K12" s="194">
        <v>0.50163709364072007</v>
      </c>
      <c r="L12" s="153">
        <v>5445</v>
      </c>
      <c r="M12" s="29">
        <v>1.0000000000000002</v>
      </c>
      <c r="N12" s="279">
        <v>3</v>
      </c>
      <c r="O12" s="152">
        <v>3276</v>
      </c>
      <c r="P12" s="152">
        <v>2169</v>
      </c>
      <c r="Q12" s="175">
        <v>160604</v>
      </c>
      <c r="R12" s="279">
        <v>130</v>
      </c>
      <c r="S12" s="233">
        <v>2.4</v>
      </c>
      <c r="T12" s="33"/>
      <c r="U12" s="204"/>
      <c r="V12" s="153">
        <v>385825</v>
      </c>
      <c r="W12" s="175">
        <v>160474</v>
      </c>
    </row>
    <row r="13" spans="1:24">
      <c r="A13" s="195"/>
      <c r="B13" s="27">
        <v>4</v>
      </c>
      <c r="C13" s="28">
        <v>391267</v>
      </c>
      <c r="D13" s="52">
        <v>0.92675334234678619</v>
      </c>
      <c r="E13" s="153">
        <v>385825</v>
      </c>
      <c r="F13" s="194">
        <v>1</v>
      </c>
      <c r="G13" s="279">
        <v>216</v>
      </c>
      <c r="H13" s="209">
        <v>192316</v>
      </c>
      <c r="I13" s="194">
        <v>0.49845396228860234</v>
      </c>
      <c r="J13" s="209">
        <v>193509</v>
      </c>
      <c r="K13" s="194">
        <v>0.50154603771139761</v>
      </c>
      <c r="L13" s="153">
        <v>5442</v>
      </c>
      <c r="M13" s="29">
        <v>1</v>
      </c>
      <c r="N13" s="279">
        <v>8</v>
      </c>
      <c r="O13" s="152">
        <v>3258</v>
      </c>
      <c r="P13" s="152">
        <v>2184</v>
      </c>
      <c r="Q13" s="175">
        <v>160474</v>
      </c>
      <c r="R13" s="279">
        <v>154</v>
      </c>
      <c r="S13" s="233">
        <v>2.4</v>
      </c>
      <c r="T13" s="33"/>
      <c r="U13" s="204"/>
      <c r="V13" s="153">
        <v>385609</v>
      </c>
      <c r="W13" s="175">
        <v>160320</v>
      </c>
    </row>
    <row r="14" spans="1:24">
      <c r="A14" s="195"/>
      <c r="B14" s="27">
        <v>3</v>
      </c>
      <c r="C14" s="28">
        <v>391043</v>
      </c>
      <c r="D14" s="52">
        <v>1</v>
      </c>
      <c r="E14" s="153">
        <v>385609</v>
      </c>
      <c r="F14" s="194">
        <v>1</v>
      </c>
      <c r="G14" s="279">
        <v>324</v>
      </c>
      <c r="H14" s="209">
        <v>192212</v>
      </c>
      <c r="I14" s="194">
        <v>0.49846346947296355</v>
      </c>
      <c r="J14" s="209">
        <v>193397</v>
      </c>
      <c r="K14" s="194">
        <v>0.50153653052703639</v>
      </c>
      <c r="L14" s="153">
        <v>5434</v>
      </c>
      <c r="M14" s="29">
        <v>0.99999999999999989</v>
      </c>
      <c r="N14" s="279">
        <v>85</v>
      </c>
      <c r="O14" s="152">
        <v>3255</v>
      </c>
      <c r="P14" s="152">
        <v>2179</v>
      </c>
      <c r="Q14" s="175">
        <v>160320</v>
      </c>
      <c r="R14" s="279">
        <v>308</v>
      </c>
      <c r="S14" s="233">
        <v>2.41</v>
      </c>
      <c r="T14" s="33"/>
      <c r="U14" s="204"/>
      <c r="V14" s="153"/>
      <c r="W14" s="175"/>
    </row>
    <row r="15" spans="1:24">
      <c r="A15" s="195"/>
      <c r="B15" s="27">
        <v>2</v>
      </c>
      <c r="C15" s="28">
        <v>390634</v>
      </c>
      <c r="D15" s="52">
        <v>1</v>
      </c>
      <c r="E15" s="153">
        <v>385285</v>
      </c>
      <c r="F15" s="194">
        <v>1</v>
      </c>
      <c r="G15" s="279">
        <v>789</v>
      </c>
      <c r="H15" s="209">
        <v>192110</v>
      </c>
      <c r="I15" s="194">
        <v>0.49861790622526181</v>
      </c>
      <c r="J15" s="209">
        <v>193175</v>
      </c>
      <c r="K15" s="194">
        <v>0.50138209377473819</v>
      </c>
      <c r="L15" s="153">
        <v>5349</v>
      </c>
      <c r="M15" s="29">
        <v>1</v>
      </c>
      <c r="N15" s="279">
        <v>71</v>
      </c>
      <c r="O15" s="152">
        <v>3217</v>
      </c>
      <c r="P15" s="152">
        <v>2132</v>
      </c>
      <c r="Q15" s="175">
        <v>160012</v>
      </c>
      <c r="R15" s="279">
        <v>456</v>
      </c>
      <c r="S15" s="233">
        <v>2.41</v>
      </c>
      <c r="T15" s="33"/>
      <c r="U15" s="204"/>
      <c r="V15" s="153"/>
      <c r="W15" s="175"/>
    </row>
    <row r="16" spans="1:24">
      <c r="A16" s="195"/>
      <c r="B16" s="27">
        <v>1</v>
      </c>
      <c r="C16" s="28">
        <v>389774</v>
      </c>
      <c r="D16" s="52">
        <v>0.99999999999999989</v>
      </c>
      <c r="E16" s="153">
        <v>384496</v>
      </c>
      <c r="F16" s="194">
        <v>0.99999999999999989</v>
      </c>
      <c r="G16" s="279">
        <v>905</v>
      </c>
      <c r="H16" s="209">
        <v>191769</v>
      </c>
      <c r="I16" s="194">
        <v>0.49875421330781072</v>
      </c>
      <c r="J16" s="209">
        <v>192727</v>
      </c>
      <c r="K16" s="194">
        <v>0.50124578669218922</v>
      </c>
      <c r="L16" s="153">
        <v>5278</v>
      </c>
      <c r="M16" s="29">
        <v>1.0000000000000002</v>
      </c>
      <c r="N16" s="279">
        <v>-58</v>
      </c>
      <c r="O16" s="152">
        <v>3171</v>
      </c>
      <c r="P16" s="152">
        <v>2107</v>
      </c>
      <c r="Q16" s="175">
        <v>159556</v>
      </c>
      <c r="R16" s="279">
        <v>170</v>
      </c>
      <c r="S16" s="233">
        <v>2.41</v>
      </c>
      <c r="T16" s="33"/>
      <c r="U16" s="204"/>
      <c r="V16" s="153"/>
      <c r="W16" s="175"/>
    </row>
    <row r="17" spans="1:23">
      <c r="A17" s="195"/>
      <c r="B17" s="27" t="s">
        <v>10</v>
      </c>
      <c r="C17" s="28">
        <f t="shared" ref="C17:C31" si="0">E17+L17</f>
        <v>2421</v>
      </c>
      <c r="D17" s="52">
        <f t="shared" ref="D17:D31" si="1">C17/$C$8</f>
        <v>6.1798986098418902E-3</v>
      </c>
      <c r="E17" s="153">
        <v>2154</v>
      </c>
      <c r="F17" s="194">
        <f t="shared" ref="F17:F31" si="2">E17/$E$8</f>
        <v>5.5812941139889933E-3</v>
      </c>
      <c r="G17" s="279">
        <f>E17-'23년 8월'!E18</f>
        <v>-14</v>
      </c>
      <c r="H17" s="209">
        <v>1153</v>
      </c>
      <c r="I17" s="194">
        <f t="shared" ref="I17:I31" si="3">H17/$E$8</f>
        <v>2.9875729403107281E-3</v>
      </c>
      <c r="J17" s="209">
        <v>1001</v>
      </c>
      <c r="K17" s="194">
        <f t="shared" ref="K17:K31" si="4">J17/$E$8</f>
        <v>2.5937211736782647E-3</v>
      </c>
      <c r="L17" s="153">
        <f t="shared" ref="L17:L31" si="5">SUM(O17:P17)</f>
        <v>267</v>
      </c>
      <c r="M17" s="29">
        <f t="shared" ref="M17:M31" si="6">L17/$L$8</f>
        <v>4.5860529027825489E-2</v>
      </c>
      <c r="N17" s="279">
        <f>L17-'23년 8월'!L18</f>
        <v>9</v>
      </c>
      <c r="O17" s="152">
        <v>231</v>
      </c>
      <c r="P17" s="152">
        <v>36</v>
      </c>
      <c r="Q17" s="175">
        <v>1135</v>
      </c>
      <c r="R17" s="279">
        <f>Q17-'23년 8월'!Q18</f>
        <v>-8</v>
      </c>
      <c r="S17" s="233">
        <v>1.9</v>
      </c>
      <c r="T17" s="33"/>
      <c r="U17" s="204"/>
      <c r="V17" s="153">
        <v>2187</v>
      </c>
      <c r="W17" s="175">
        <v>1146</v>
      </c>
    </row>
    <row r="18" spans="1:23">
      <c r="A18" s="195"/>
      <c r="B18" s="27" t="s">
        <v>32</v>
      </c>
      <c r="C18" s="28">
        <f t="shared" si="0"/>
        <v>18420</v>
      </c>
      <c r="D18" s="52">
        <f t="shared" si="1"/>
        <v>4.7019302929899885E-2</v>
      </c>
      <c r="E18" s="153">
        <v>18358</v>
      </c>
      <c r="F18" s="194">
        <f t="shared" si="2"/>
        <v>4.7567965341044537E-2</v>
      </c>
      <c r="G18" s="279">
        <f>E18-'23년 8월'!E19</f>
        <v>-35</v>
      </c>
      <c r="H18" s="209">
        <v>9064</v>
      </c>
      <c r="I18" s="194">
        <f t="shared" si="3"/>
        <v>2.3486002715504287E-2</v>
      </c>
      <c r="J18" s="209">
        <v>9294</v>
      </c>
      <c r="K18" s="194">
        <f t="shared" si="4"/>
        <v>2.408196262554025E-2</v>
      </c>
      <c r="L18" s="153">
        <f t="shared" si="5"/>
        <v>62</v>
      </c>
      <c r="M18" s="29">
        <f t="shared" si="6"/>
        <v>1.0649261422191686E-2</v>
      </c>
      <c r="N18" s="279">
        <f>L18-'23년 8월'!L19</f>
        <v>-3</v>
      </c>
      <c r="O18" s="152">
        <v>26</v>
      </c>
      <c r="P18" s="152">
        <v>36</v>
      </c>
      <c r="Q18" s="175">
        <v>6386</v>
      </c>
      <c r="R18" s="279">
        <f>Q18-'23년 8월'!Q19</f>
        <v>-3</v>
      </c>
      <c r="S18" s="233">
        <v>2.87</v>
      </c>
      <c r="T18" s="34"/>
      <c r="U18" s="204"/>
      <c r="V18" s="153">
        <v>18422</v>
      </c>
      <c r="W18" s="175">
        <v>6404</v>
      </c>
    </row>
    <row r="19" spans="1:23">
      <c r="A19" s="195"/>
      <c r="B19" s="27" t="s">
        <v>275</v>
      </c>
      <c r="C19" s="28">
        <f t="shared" si="0"/>
        <v>26724</v>
      </c>
      <c r="D19" s="52">
        <f t="shared" si="1"/>
        <v>6.8216278582988302E-2</v>
      </c>
      <c r="E19" s="153">
        <v>26653</v>
      </c>
      <c r="F19" s="194">
        <f t="shared" si="2"/>
        <v>6.9061389052993791E-2</v>
      </c>
      <c r="G19" s="279">
        <f>E19-'23년 8월'!E20</f>
        <v>52</v>
      </c>
      <c r="H19" s="209">
        <v>12872</v>
      </c>
      <c r="I19" s="194">
        <f t="shared" si="3"/>
        <v>3.3353025921664954E-2</v>
      </c>
      <c r="J19" s="209">
        <v>13781</v>
      </c>
      <c r="K19" s="194">
        <f t="shared" si="4"/>
        <v>3.5708363131328837E-2</v>
      </c>
      <c r="L19" s="153">
        <f t="shared" si="5"/>
        <v>71</v>
      </c>
      <c r="M19" s="29">
        <f t="shared" si="6"/>
        <v>1.2195121951219513E-2</v>
      </c>
      <c r="N19" s="279">
        <f>L19-'23년 8월'!L20</f>
        <v>4</v>
      </c>
      <c r="O19" s="152">
        <v>22</v>
      </c>
      <c r="P19" s="152">
        <v>49</v>
      </c>
      <c r="Q19" s="175">
        <v>9770</v>
      </c>
      <c r="R19" s="279">
        <f>Q19-'23년 8월'!Q20</f>
        <v>10</v>
      </c>
      <c r="S19" s="233">
        <v>2.73</v>
      </c>
      <c r="T19" s="34"/>
      <c r="U19" s="204"/>
      <c r="V19" s="153">
        <v>26600</v>
      </c>
      <c r="W19" s="175">
        <v>9752</v>
      </c>
    </row>
    <row r="20" spans="1:23">
      <c r="A20" s="195"/>
      <c r="B20" s="90" t="s">
        <v>284</v>
      </c>
      <c r="C20" s="28">
        <f t="shared" si="0"/>
        <v>13470</v>
      </c>
      <c r="D20" s="52">
        <f t="shared" si="1"/>
        <v>3.438382250085513E-2</v>
      </c>
      <c r="E20" s="154">
        <v>13332</v>
      </c>
      <c r="F20" s="194">
        <f t="shared" si="2"/>
        <v>3.4544945741736888E-2</v>
      </c>
      <c r="G20" s="279">
        <f>E20-'23년 8월'!E21</f>
        <v>-40</v>
      </c>
      <c r="H20" s="209">
        <v>6541</v>
      </c>
      <c r="I20" s="194">
        <f t="shared" si="3"/>
        <v>1.6948581615414113E-2</v>
      </c>
      <c r="J20" s="209">
        <v>6791</v>
      </c>
      <c r="K20" s="194">
        <f t="shared" si="4"/>
        <v>1.7596364126322771E-2</v>
      </c>
      <c r="L20" s="153">
        <f t="shared" si="5"/>
        <v>138</v>
      </c>
      <c r="M20" s="29">
        <f t="shared" si="6"/>
        <v>2.3703194778426657E-2</v>
      </c>
      <c r="N20" s="279">
        <f>L20-'23년 8월'!L21</f>
        <v>3</v>
      </c>
      <c r="O20" s="152">
        <v>65</v>
      </c>
      <c r="P20" s="152">
        <v>73</v>
      </c>
      <c r="Q20" s="176">
        <v>6033</v>
      </c>
      <c r="R20" s="279">
        <f>Q20-'23년 8월'!Q21</f>
        <v>-40</v>
      </c>
      <c r="S20" s="234">
        <v>2.21</v>
      </c>
      <c r="T20" s="103"/>
      <c r="U20" s="204"/>
      <c r="V20" s="154">
        <v>13375</v>
      </c>
      <c r="W20" s="176">
        <v>6073</v>
      </c>
    </row>
    <row r="21" spans="1:23">
      <c r="A21" s="195"/>
      <c r="B21" s="90" t="s">
        <v>285</v>
      </c>
      <c r="C21" s="28">
        <f>E21+L21</f>
        <v>25598</v>
      </c>
      <c r="D21" s="52">
        <f t="shared" si="1"/>
        <v>6.5342025863169229E-2</v>
      </c>
      <c r="E21" s="154">
        <v>25450</v>
      </c>
      <c r="F21" s="194">
        <f t="shared" si="2"/>
        <v>6.5944259610501335E-2</v>
      </c>
      <c r="G21" s="279">
        <f>E21-'23년 8월'!E22</f>
        <v>-5</v>
      </c>
      <c r="H21" s="209">
        <v>12141</v>
      </c>
      <c r="I21" s="194">
        <f t="shared" si="3"/>
        <v>3.1458909859768042E-2</v>
      </c>
      <c r="J21" s="209">
        <v>13309</v>
      </c>
      <c r="K21" s="194">
        <f t="shared" si="4"/>
        <v>3.4485349750733287E-2</v>
      </c>
      <c r="L21" s="153">
        <f t="shared" si="5"/>
        <v>148</v>
      </c>
      <c r="M21" s="29">
        <f t="shared" si="6"/>
        <v>2.5420817588457576E-2</v>
      </c>
      <c r="N21" s="279">
        <f>L21-'23년 8월'!L22</f>
        <v>-2</v>
      </c>
      <c r="O21" s="152">
        <v>54</v>
      </c>
      <c r="P21" s="152">
        <v>94</v>
      </c>
      <c r="Q21" s="176">
        <v>10306</v>
      </c>
      <c r="R21" s="279">
        <f>Q21-'23년 8월'!Q22</f>
        <v>2</v>
      </c>
      <c r="S21" s="234">
        <v>2.4700000000000002</v>
      </c>
      <c r="T21" s="103"/>
      <c r="U21" s="204"/>
      <c r="V21" s="154">
        <v>25473</v>
      </c>
      <c r="W21" s="176">
        <v>10280</v>
      </c>
    </row>
    <row r="22" spans="1:23">
      <c r="A22" s="195"/>
      <c r="B22" s="90" t="s">
        <v>286</v>
      </c>
      <c r="C22" s="28">
        <f t="shared" si="0"/>
        <v>11252</v>
      </c>
      <c r="D22" s="52">
        <f t="shared" si="1"/>
        <v>2.8722106219719518E-2</v>
      </c>
      <c r="E22" s="154">
        <v>11200</v>
      </c>
      <c r="F22" s="194">
        <f t="shared" si="2"/>
        <v>2.9020656488707854E-2</v>
      </c>
      <c r="G22" s="279">
        <f>E22-'23년 8월'!E23</f>
        <v>-29</v>
      </c>
      <c r="H22" s="209">
        <v>5515</v>
      </c>
      <c r="I22" s="194">
        <f t="shared" si="3"/>
        <v>1.4290082190644983E-2</v>
      </c>
      <c r="J22" s="209">
        <v>5685</v>
      </c>
      <c r="K22" s="194">
        <f t="shared" si="4"/>
        <v>1.4730574298062871E-2</v>
      </c>
      <c r="L22" s="153">
        <f t="shared" si="5"/>
        <v>52</v>
      </c>
      <c r="M22" s="29">
        <f t="shared" si="6"/>
        <v>8.9316386121607687E-3</v>
      </c>
      <c r="N22" s="279">
        <f>L22-'23년 8월'!L23</f>
        <v>2</v>
      </c>
      <c r="O22" s="152">
        <v>24</v>
      </c>
      <c r="P22" s="152">
        <v>28</v>
      </c>
      <c r="Q22" s="176">
        <v>5307</v>
      </c>
      <c r="R22" s="279">
        <f>Q22-'23년 8월'!Q23</f>
        <v>-9</v>
      </c>
      <c r="S22" s="234">
        <v>2.11</v>
      </c>
      <c r="T22" s="103"/>
      <c r="U22" s="204"/>
      <c r="V22" s="154">
        <v>11235</v>
      </c>
      <c r="W22" s="176">
        <v>5323</v>
      </c>
    </row>
    <row r="23" spans="1:23">
      <c r="A23" s="195"/>
      <c r="B23" s="27" t="s">
        <v>287</v>
      </c>
      <c r="C23" s="28">
        <f t="shared" si="0"/>
        <v>9021</v>
      </c>
      <c r="D23" s="52">
        <f t="shared" si="1"/>
        <v>2.3027205848568235E-2</v>
      </c>
      <c r="E23" s="153">
        <v>8959</v>
      </c>
      <c r="F23" s="194">
        <f t="shared" si="2"/>
        <v>2.3213934060922651E-2</v>
      </c>
      <c r="G23" s="279">
        <f>E23-'23년 8월'!E24</f>
        <v>-1</v>
      </c>
      <c r="H23" s="209">
        <v>4352</v>
      </c>
      <c r="I23" s="194">
        <f t="shared" si="3"/>
        <v>1.127659794989791E-2</v>
      </c>
      <c r="J23" s="209">
        <v>4607</v>
      </c>
      <c r="K23" s="194">
        <f t="shared" si="4"/>
        <v>1.193733611102474E-2</v>
      </c>
      <c r="L23" s="153">
        <f t="shared" si="5"/>
        <v>62</v>
      </c>
      <c r="M23" s="29">
        <f t="shared" si="6"/>
        <v>1.0649261422191686E-2</v>
      </c>
      <c r="N23" s="279">
        <f>L23-'23년 8월'!L24</f>
        <v>9</v>
      </c>
      <c r="O23" s="152">
        <v>44</v>
      </c>
      <c r="P23" s="152">
        <v>18</v>
      </c>
      <c r="Q23" s="175">
        <v>3149</v>
      </c>
      <c r="R23" s="279">
        <f>Q23-'23년 8월'!Q24</f>
        <v>0</v>
      </c>
      <c r="S23" s="233">
        <v>2.85</v>
      </c>
      <c r="T23" s="34"/>
      <c r="U23" s="204"/>
      <c r="V23" s="153">
        <v>8925</v>
      </c>
      <c r="W23" s="175">
        <v>3139</v>
      </c>
    </row>
    <row r="24" spans="1:23">
      <c r="A24" s="195"/>
      <c r="B24" s="50" t="s">
        <v>35</v>
      </c>
      <c r="C24" s="28">
        <f t="shared" si="0"/>
        <v>23711</v>
      </c>
      <c r="D24" s="52">
        <f t="shared" si="1"/>
        <v>6.0525227566278837E-2</v>
      </c>
      <c r="E24" s="155">
        <v>23649</v>
      </c>
      <c r="F24" s="194">
        <f t="shared" si="2"/>
        <v>6.1277634401915367E-2</v>
      </c>
      <c r="G24" s="279">
        <f>E24-'23년 8월'!E25</f>
        <v>25</v>
      </c>
      <c r="H24" s="209">
        <v>11694</v>
      </c>
      <c r="I24" s="194">
        <f t="shared" si="3"/>
        <v>3.0300674730263363E-2</v>
      </c>
      <c r="J24" s="209">
        <v>11955</v>
      </c>
      <c r="K24" s="194">
        <f t="shared" si="4"/>
        <v>3.0976959671652E-2</v>
      </c>
      <c r="L24" s="153">
        <f t="shared" si="5"/>
        <v>62</v>
      </c>
      <c r="M24" s="29">
        <f t="shared" si="6"/>
        <v>1.0649261422191686E-2</v>
      </c>
      <c r="N24" s="279">
        <f>L24-'23년 8월'!L25</f>
        <v>0</v>
      </c>
      <c r="O24" s="152">
        <v>22</v>
      </c>
      <c r="P24" s="152">
        <v>40</v>
      </c>
      <c r="Q24" s="177">
        <v>7966</v>
      </c>
      <c r="R24" s="279">
        <f>Q24-'23년 8월'!Q25</f>
        <v>9</v>
      </c>
      <c r="S24" s="235">
        <v>2.97</v>
      </c>
      <c r="T24" s="111"/>
      <c r="U24" s="204"/>
      <c r="V24" s="155">
        <v>23623</v>
      </c>
      <c r="W24" s="177">
        <v>7957</v>
      </c>
    </row>
    <row r="25" spans="1:23">
      <c r="A25" s="236"/>
      <c r="B25" s="27" t="s">
        <v>36</v>
      </c>
      <c r="C25" s="28">
        <f t="shared" si="0"/>
        <v>28554</v>
      </c>
      <c r="D25" s="52">
        <f t="shared" si="1"/>
        <v>7.2887577408271523E-2</v>
      </c>
      <c r="E25" s="153">
        <v>28435</v>
      </c>
      <c r="F25" s="194">
        <f t="shared" si="2"/>
        <v>7.3678782790750699E-2</v>
      </c>
      <c r="G25" s="279">
        <f>E25-'23년 8월'!E26</f>
        <v>25</v>
      </c>
      <c r="H25" s="209">
        <v>13843</v>
      </c>
      <c r="I25" s="194">
        <f t="shared" si="3"/>
        <v>3.5869013194034183E-2</v>
      </c>
      <c r="J25" s="209">
        <v>14592</v>
      </c>
      <c r="K25" s="194">
        <f t="shared" si="4"/>
        <v>3.7809769596716523E-2</v>
      </c>
      <c r="L25" s="153">
        <f t="shared" si="5"/>
        <v>119</v>
      </c>
      <c r="M25" s="29">
        <f t="shared" si="6"/>
        <v>2.0439711439367916E-2</v>
      </c>
      <c r="N25" s="279">
        <f>L25-'23년 8월'!L26</f>
        <v>3</v>
      </c>
      <c r="O25" s="152">
        <v>32</v>
      </c>
      <c r="P25" s="152">
        <v>87</v>
      </c>
      <c r="Q25" s="175">
        <v>10841</v>
      </c>
      <c r="R25" s="279">
        <f>Q25-'23년 8월'!Q26</f>
        <v>21</v>
      </c>
      <c r="S25" s="233">
        <v>2.62</v>
      </c>
      <c r="T25" s="32"/>
      <c r="U25" s="204"/>
      <c r="V25" s="153">
        <v>28470</v>
      </c>
      <c r="W25" s="175">
        <v>10826</v>
      </c>
    </row>
    <row r="26" spans="1:23">
      <c r="A26" s="237"/>
      <c r="B26" s="27" t="s">
        <v>37</v>
      </c>
      <c r="C26" s="28">
        <f t="shared" si="0"/>
        <v>35438</v>
      </c>
      <c r="D26" s="52">
        <f t="shared" si="1"/>
        <v>9.0459829382724871E-2</v>
      </c>
      <c r="E26" s="153">
        <v>35312</v>
      </c>
      <c r="F26" s="194">
        <f t="shared" si="2"/>
        <v>9.1497984100826046E-2</v>
      </c>
      <c r="G26" s="279">
        <f>E26-'23년 8월'!E27</f>
        <v>82</v>
      </c>
      <c r="H26" s="209">
        <v>17293</v>
      </c>
      <c r="I26" s="194">
        <f t="shared" si="3"/>
        <v>4.4808411844573653E-2</v>
      </c>
      <c r="J26" s="209">
        <v>18019</v>
      </c>
      <c r="K26" s="194">
        <f t="shared" si="4"/>
        <v>4.66895722562524E-2</v>
      </c>
      <c r="L26" s="153">
        <f t="shared" si="5"/>
        <v>126</v>
      </c>
      <c r="M26" s="29">
        <f t="shared" si="6"/>
        <v>2.1642047406389558E-2</v>
      </c>
      <c r="N26" s="279">
        <f>L26-'23년 8월'!L27</f>
        <v>0</v>
      </c>
      <c r="O26" s="152">
        <v>42</v>
      </c>
      <c r="P26" s="152">
        <v>84</v>
      </c>
      <c r="Q26" s="175">
        <v>12464</v>
      </c>
      <c r="R26" s="279">
        <f>Q26-'23년 8월'!Q27</f>
        <v>30</v>
      </c>
      <c r="S26" s="233">
        <v>2.83</v>
      </c>
      <c r="T26" s="38"/>
      <c r="U26" s="204"/>
      <c r="V26" s="153">
        <v>35257</v>
      </c>
      <c r="W26" s="175">
        <v>12436</v>
      </c>
    </row>
    <row r="27" spans="1:23">
      <c r="A27" s="237"/>
      <c r="B27" s="27" t="s">
        <v>38</v>
      </c>
      <c r="C27" s="28">
        <f t="shared" si="0"/>
        <v>22128</v>
      </c>
      <c r="D27" s="52">
        <f t="shared" si="1"/>
        <v>5.6484426451293417E-2</v>
      </c>
      <c r="E27" s="153">
        <v>21936</v>
      </c>
      <c r="F27" s="194">
        <f t="shared" si="2"/>
        <v>5.6839028637169241E-2</v>
      </c>
      <c r="G27" s="279">
        <f>E27-'23년 8월'!E28</f>
        <v>63</v>
      </c>
      <c r="H27" s="209">
        <v>10668</v>
      </c>
      <c r="I27" s="194">
        <f t="shared" si="3"/>
        <v>2.7642175305494232E-2</v>
      </c>
      <c r="J27" s="209">
        <v>11268</v>
      </c>
      <c r="K27" s="194">
        <f t="shared" si="4"/>
        <v>2.9196853331675009E-2</v>
      </c>
      <c r="L27" s="153">
        <f t="shared" si="5"/>
        <v>192</v>
      </c>
      <c r="M27" s="29">
        <f t="shared" si="6"/>
        <v>3.2978357952593608E-2</v>
      </c>
      <c r="N27" s="279">
        <f>L27-'23년 8월'!L28</f>
        <v>0</v>
      </c>
      <c r="O27" s="152">
        <v>76</v>
      </c>
      <c r="P27" s="152">
        <v>116</v>
      </c>
      <c r="Q27" s="175">
        <v>8430</v>
      </c>
      <c r="R27" s="279">
        <f>Q27-'23년 8월'!Q28</f>
        <v>34</v>
      </c>
      <c r="S27" s="233">
        <v>2.6</v>
      </c>
      <c r="T27" s="38"/>
      <c r="U27" s="204"/>
      <c r="V27" s="153">
        <v>21830</v>
      </c>
      <c r="W27" s="175">
        <v>8390</v>
      </c>
    </row>
    <row r="28" spans="1:23">
      <c r="A28" s="237"/>
      <c r="B28" s="27" t="s">
        <v>288</v>
      </c>
      <c r="C28" s="28">
        <f t="shared" si="0"/>
        <v>28408</v>
      </c>
      <c r="D28" s="52">
        <f>C28/$C$8</f>
        <v>7.2514894551172424E-2</v>
      </c>
      <c r="E28" s="153">
        <v>28153</v>
      </c>
      <c r="F28" s="194">
        <f t="shared" si="2"/>
        <v>7.2948084118445736E-2</v>
      </c>
      <c r="G28" s="279">
        <f>E28-'23년 8월'!E29</f>
        <v>-2</v>
      </c>
      <c r="H28" s="209">
        <v>13822</v>
      </c>
      <c r="I28" s="194">
        <f t="shared" si="3"/>
        <v>3.5814599463117852E-2</v>
      </c>
      <c r="J28" s="209">
        <v>14331</v>
      </c>
      <c r="K28" s="194">
        <f t="shared" si="4"/>
        <v>3.7133484655327884E-2</v>
      </c>
      <c r="L28" s="153">
        <f t="shared" si="5"/>
        <v>255</v>
      </c>
      <c r="M28" s="29">
        <f t="shared" si="6"/>
        <v>4.3799381655788387E-2</v>
      </c>
      <c r="N28" s="279">
        <f>L28-'23년 8월'!L29</f>
        <v>63</v>
      </c>
      <c r="O28" s="152">
        <v>131</v>
      </c>
      <c r="P28" s="152">
        <v>124</v>
      </c>
      <c r="Q28" s="175">
        <v>11831</v>
      </c>
      <c r="R28" s="279">
        <f>Q28-'23년 8월'!Q29</f>
        <v>-30</v>
      </c>
      <c r="S28" s="233">
        <v>2.38</v>
      </c>
      <c r="T28" s="38"/>
      <c r="U28" s="204"/>
      <c r="V28" s="153">
        <v>28108</v>
      </c>
      <c r="W28" s="175">
        <v>11868</v>
      </c>
    </row>
    <row r="29" spans="1:23">
      <c r="A29" s="237"/>
      <c r="B29" s="27" t="s">
        <v>42</v>
      </c>
      <c r="C29" s="28">
        <f t="shared" si="0"/>
        <v>19102</v>
      </c>
      <c r="D29" s="52">
        <f t="shared" si="1"/>
        <v>4.8760191344568278E-2</v>
      </c>
      <c r="E29" s="153">
        <v>19041</v>
      </c>
      <c r="F29" s="194">
        <f t="shared" si="2"/>
        <v>4.933770716084699E-2</v>
      </c>
      <c r="G29" s="279">
        <f>E29-'23년 8월'!E30</f>
        <v>36</v>
      </c>
      <c r="H29" s="209">
        <v>9345</v>
      </c>
      <c r="I29" s="194">
        <f t="shared" si="3"/>
        <v>2.4214110257765618E-2</v>
      </c>
      <c r="J29" s="209">
        <v>9696</v>
      </c>
      <c r="K29" s="194">
        <f t="shared" si="4"/>
        <v>2.5123596903081372E-2</v>
      </c>
      <c r="L29" s="153">
        <f t="shared" si="5"/>
        <v>61</v>
      </c>
      <c r="M29" s="29">
        <f t="shared" si="6"/>
        <v>1.0477499141188595E-2</v>
      </c>
      <c r="N29" s="279">
        <f>L29-'23년 8월'!L30</f>
        <v>-1</v>
      </c>
      <c r="O29" s="152">
        <v>20</v>
      </c>
      <c r="P29" s="152">
        <v>41</v>
      </c>
      <c r="Q29" s="175">
        <v>6974</v>
      </c>
      <c r="R29" s="279">
        <f>Q29-'23년 8월'!Q30</f>
        <v>34</v>
      </c>
      <c r="S29" s="233">
        <v>2.73</v>
      </c>
      <c r="T29" s="38"/>
      <c r="U29" s="204"/>
      <c r="V29" s="153">
        <v>18980</v>
      </c>
      <c r="W29" s="175">
        <v>6924</v>
      </c>
    </row>
    <row r="30" spans="1:23">
      <c r="A30" s="237"/>
      <c r="B30" s="41" t="s">
        <v>289</v>
      </c>
      <c r="C30" s="28">
        <f t="shared" si="0"/>
        <v>11339</v>
      </c>
      <c r="D30" s="52">
        <f t="shared" si="1"/>
        <v>2.894418436059364E-2</v>
      </c>
      <c r="E30" s="153">
        <v>11308</v>
      </c>
      <c r="F30" s="194">
        <f t="shared" si="2"/>
        <v>2.9300498533420396E-2</v>
      </c>
      <c r="G30" s="279">
        <f>E30-'23년 8월'!E31</f>
        <v>33</v>
      </c>
      <c r="H30" s="209">
        <v>5585</v>
      </c>
      <c r="I30" s="194">
        <f t="shared" si="3"/>
        <v>1.4471461293699408E-2</v>
      </c>
      <c r="J30" s="209">
        <v>5723</v>
      </c>
      <c r="K30" s="194">
        <f t="shared" si="4"/>
        <v>1.4829037239720988E-2</v>
      </c>
      <c r="L30" s="153">
        <f t="shared" si="5"/>
        <v>31</v>
      </c>
      <c r="M30" s="29">
        <f t="shared" si="6"/>
        <v>5.3246307110958431E-3</v>
      </c>
      <c r="N30" s="279">
        <f>L30-'23년 8월'!L31</f>
        <v>1</v>
      </c>
      <c r="O30" s="152">
        <v>8</v>
      </c>
      <c r="P30" s="152">
        <v>23</v>
      </c>
      <c r="Q30" s="175">
        <v>4389</v>
      </c>
      <c r="R30" s="279">
        <f>Q30-'23년 8월'!Q31</f>
        <v>18</v>
      </c>
      <c r="S30" s="233">
        <v>2.58</v>
      </c>
      <c r="T30" s="32"/>
      <c r="U30" s="204"/>
      <c r="V30" s="153">
        <v>11256</v>
      </c>
      <c r="W30" s="175">
        <v>4368</v>
      </c>
    </row>
    <row r="31" spans="1:23">
      <c r="A31" s="238"/>
      <c r="B31" s="41" t="s">
        <v>290</v>
      </c>
      <c r="C31" s="28">
        <f t="shared" si="0"/>
        <v>28658</v>
      </c>
      <c r="D31" s="52">
        <f t="shared" si="1"/>
        <v>7.3153050128396901E-2</v>
      </c>
      <c r="E31" s="153">
        <v>28582</v>
      </c>
      <c r="F31" s="194">
        <f t="shared" si="2"/>
        <v>7.4059678907165E-2</v>
      </c>
      <c r="G31" s="279">
        <f>E31-'23년 8월'!E32</f>
        <v>9</v>
      </c>
      <c r="H31" s="209">
        <v>13719</v>
      </c>
      <c r="I31" s="194">
        <f t="shared" si="3"/>
        <v>3.554771306862349E-2</v>
      </c>
      <c r="J31" s="209">
        <v>14863</v>
      </c>
      <c r="K31" s="194">
        <f t="shared" si="4"/>
        <v>3.8511965838541502E-2</v>
      </c>
      <c r="L31" s="153">
        <f t="shared" si="5"/>
        <v>76</v>
      </c>
      <c r="M31" s="29">
        <f t="shared" si="6"/>
        <v>1.3053933356234971E-2</v>
      </c>
      <c r="N31" s="279">
        <f>L31-'23년 8월'!L32</f>
        <v>-5</v>
      </c>
      <c r="O31" s="152">
        <v>27</v>
      </c>
      <c r="P31" s="152">
        <v>49</v>
      </c>
      <c r="Q31" s="175">
        <v>10829</v>
      </c>
      <c r="R31" s="279">
        <f>Q31-'23년 8월'!Q32</f>
        <v>7</v>
      </c>
      <c r="S31" s="233">
        <v>2.64</v>
      </c>
      <c r="T31" s="32"/>
      <c r="U31" s="204"/>
      <c r="V31" s="153">
        <v>28539</v>
      </c>
      <c r="W31" s="175">
        <v>10819</v>
      </c>
    </row>
    <row r="32" spans="1:23">
      <c r="A32" s="239"/>
      <c r="B32" s="240"/>
      <c r="C32" s="197"/>
      <c r="D32" s="197"/>
      <c r="E32" s="241"/>
      <c r="F32" s="241"/>
      <c r="G32" s="242"/>
      <c r="H32" s="241"/>
      <c r="I32" s="243"/>
      <c r="J32" s="241"/>
      <c r="K32" s="243"/>
      <c r="L32" s="203"/>
      <c r="N32" s="204"/>
      <c r="Q32" s="244"/>
      <c r="R32" s="245"/>
      <c r="S32" s="246"/>
      <c r="T32" s="247"/>
      <c r="U32" s="204"/>
    </row>
    <row r="33" spans="1:21">
      <c r="A33" s="195"/>
      <c r="B33" s="196" t="s">
        <v>291</v>
      </c>
      <c r="E33" s="197"/>
      <c r="F33" s="197"/>
      <c r="G33" s="197"/>
      <c r="H33" s="198"/>
      <c r="I33" s="199"/>
      <c r="J33" s="200"/>
      <c r="K33" s="200"/>
      <c r="Q33" s="201"/>
      <c r="R33" s="202"/>
      <c r="S33" s="203"/>
      <c r="U33" s="204"/>
    </row>
    <row r="34" spans="1:21">
      <c r="A34" s="195"/>
      <c r="B34" s="248"/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</sheetData>
  <mergeCells count="12">
    <mergeCell ref="Q6:Q7"/>
    <mergeCell ref="R6:R7"/>
    <mergeCell ref="B2:T2"/>
    <mergeCell ref="B5:B7"/>
    <mergeCell ref="E5:K5"/>
    <mergeCell ref="Q5:R5"/>
    <mergeCell ref="S5:S7"/>
    <mergeCell ref="T5:T7"/>
    <mergeCell ref="C6:C7"/>
    <mergeCell ref="D6:D7"/>
    <mergeCell ref="E6:K6"/>
    <mergeCell ref="L6:P6"/>
  </mergeCells>
  <phoneticPr fontId="2" type="noConversion"/>
  <pageMargins left="0.25" right="0.25" top="0.75" bottom="0.75" header="0.3" footer="0.3"/>
  <pageSetup paperSize="9" scale="7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0"/>
  <sheetViews>
    <sheetView workbookViewId="0">
      <selection activeCell="D32" sqref="D32"/>
    </sheetView>
  </sheetViews>
  <sheetFormatPr defaultRowHeight="16.5"/>
  <cols>
    <col min="1" max="1" width="1.6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67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68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69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86" t="s">
        <v>21</v>
      </c>
      <c r="F7" s="17" t="s">
        <v>22</v>
      </c>
      <c r="G7" s="18" t="s">
        <v>20</v>
      </c>
      <c r="H7" s="87" t="s">
        <v>23</v>
      </c>
      <c r="I7" s="18" t="s">
        <v>24</v>
      </c>
      <c r="J7" s="87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369315</v>
      </c>
      <c r="D8" s="51">
        <f>SUM(D9:D28)</f>
        <v>1</v>
      </c>
      <c r="E8" s="20">
        <f t="shared" ref="E8:E28" si="0">H8+J8</f>
        <v>364364</v>
      </c>
      <c r="F8" s="21">
        <f t="shared" ref="F8:F28" si="1">E8/$E$8</f>
        <v>1</v>
      </c>
      <c r="G8" s="68">
        <v>1369</v>
      </c>
      <c r="H8" s="22">
        <v>181996</v>
      </c>
      <c r="I8" s="21">
        <f>SUM(I9:I28)</f>
        <v>0.4994895214675435</v>
      </c>
      <c r="J8" s="22">
        <v>182368</v>
      </c>
      <c r="K8" s="21">
        <f>SUM(K9:K28)</f>
        <v>0.50051047853245656</v>
      </c>
      <c r="L8" s="58">
        <f>SUM(L9:L28)</f>
        <v>4951</v>
      </c>
      <c r="M8" s="23">
        <f>SUM(M9:M28)</f>
        <v>0.99999999999999978</v>
      </c>
      <c r="N8" s="53">
        <f t="shared" ref="N8:N28" si="2">L8-V8</f>
        <v>-59</v>
      </c>
      <c r="O8" s="59">
        <f>SUM(O9:O28)</f>
        <v>3058</v>
      </c>
      <c r="P8" s="59">
        <f>SUM(P9:P28)</f>
        <v>1893</v>
      </c>
      <c r="Q8" s="24">
        <v>149580</v>
      </c>
      <c r="R8" s="53">
        <v>976</v>
      </c>
      <c r="S8" s="56">
        <v>2.4359138922315817</v>
      </c>
      <c r="T8" s="25"/>
      <c r="U8" s="26"/>
      <c r="V8" s="61">
        <v>5010</v>
      </c>
      <c r="W8" s="26"/>
    </row>
    <row r="9" spans="1:23">
      <c r="A9" s="1"/>
      <c r="B9" s="27" t="s">
        <v>1</v>
      </c>
      <c r="C9" s="28">
        <f t="shared" ref="C9:C28" si="3">E9+L9</f>
        <v>44686</v>
      </c>
      <c r="D9" s="52">
        <f t="shared" ref="D9:D28" si="4">C9/$C$8</f>
        <v>0.12099698089706619</v>
      </c>
      <c r="E9" s="20">
        <f t="shared" si="0"/>
        <v>43355</v>
      </c>
      <c r="F9" s="29">
        <f t="shared" si="1"/>
        <v>0.11898815470244041</v>
      </c>
      <c r="G9" s="63">
        <v>83</v>
      </c>
      <c r="H9" s="30">
        <v>22560</v>
      </c>
      <c r="I9" s="29">
        <f>H9/E8</f>
        <v>6.1916105872149831E-2</v>
      </c>
      <c r="J9" s="30">
        <v>20795</v>
      </c>
      <c r="K9" s="21">
        <f>J9/E8</f>
        <v>5.7072048830290587E-2</v>
      </c>
      <c r="L9" s="58">
        <v>1331</v>
      </c>
      <c r="M9" s="29">
        <f t="shared" ref="M9:M28" si="5">L9/$L$8</f>
        <v>0.26883457887295498</v>
      </c>
      <c r="N9" s="53">
        <f t="shared" si="2"/>
        <v>-31</v>
      </c>
      <c r="O9" s="60">
        <v>685</v>
      </c>
      <c r="P9" s="60">
        <v>646</v>
      </c>
      <c r="Q9" s="73">
        <v>20829</v>
      </c>
      <c r="R9" s="31">
        <v>89</v>
      </c>
      <c r="S9" s="64">
        <v>2.0814729463728456</v>
      </c>
      <c r="T9" s="33"/>
      <c r="U9" s="26"/>
      <c r="V9" s="61">
        <v>1362</v>
      </c>
      <c r="W9" s="26"/>
    </row>
    <row r="10" spans="1:23">
      <c r="A10" s="1"/>
      <c r="B10" s="27" t="s">
        <v>2</v>
      </c>
      <c r="C10" s="28">
        <f t="shared" si="3"/>
        <v>2868</v>
      </c>
      <c r="D10" s="52">
        <f t="shared" si="4"/>
        <v>7.7657284431988955E-3</v>
      </c>
      <c r="E10" s="20">
        <f t="shared" si="0"/>
        <v>2773</v>
      </c>
      <c r="F10" s="29">
        <f t="shared" si="1"/>
        <v>7.6105213467850827E-3</v>
      </c>
      <c r="G10" s="63">
        <v>3</v>
      </c>
      <c r="H10" s="30">
        <v>1589</v>
      </c>
      <c r="I10" s="29">
        <f>H10/E8</f>
        <v>4.3610235917928225E-3</v>
      </c>
      <c r="J10" s="30">
        <v>1184</v>
      </c>
      <c r="K10" s="21">
        <f>J10/E8</f>
        <v>3.2494977549922606E-3</v>
      </c>
      <c r="L10" s="58">
        <v>95</v>
      </c>
      <c r="M10" s="29">
        <f t="shared" si="5"/>
        <v>1.9188042819632399E-2</v>
      </c>
      <c r="N10" s="53">
        <f t="shared" si="2"/>
        <v>-1</v>
      </c>
      <c r="O10" s="60">
        <v>63</v>
      </c>
      <c r="P10" s="60">
        <v>32</v>
      </c>
      <c r="Q10" s="73">
        <v>1650</v>
      </c>
      <c r="R10" s="31">
        <v>12</v>
      </c>
      <c r="S10" s="64">
        <v>1.6806060606060607</v>
      </c>
      <c r="T10" s="33"/>
      <c r="U10" s="26"/>
      <c r="V10" s="61">
        <v>96</v>
      </c>
      <c r="W10" s="26"/>
    </row>
    <row r="11" spans="1:23">
      <c r="A11" s="1"/>
      <c r="B11" s="27" t="s">
        <v>3</v>
      </c>
      <c r="C11" s="28">
        <f t="shared" si="3"/>
        <v>3557</v>
      </c>
      <c r="D11" s="52">
        <f t="shared" si="4"/>
        <v>9.6313445161989083E-3</v>
      </c>
      <c r="E11" s="20">
        <f t="shared" si="0"/>
        <v>3149</v>
      </c>
      <c r="F11" s="29">
        <f t="shared" si="1"/>
        <v>8.6424564446542472E-3</v>
      </c>
      <c r="G11" s="63">
        <v>-6</v>
      </c>
      <c r="H11" s="30">
        <v>1651</v>
      </c>
      <c r="I11" s="29">
        <f>H11/E8</f>
        <v>4.5311831026116738E-3</v>
      </c>
      <c r="J11" s="30">
        <v>1498</v>
      </c>
      <c r="K11" s="21">
        <f>J11/E8</f>
        <v>4.1112733420425726E-3</v>
      </c>
      <c r="L11" s="58">
        <v>408</v>
      </c>
      <c r="M11" s="29">
        <f t="shared" si="5"/>
        <v>8.2407594425368616E-2</v>
      </c>
      <c r="N11" s="53">
        <f t="shared" si="2"/>
        <v>-17</v>
      </c>
      <c r="O11" s="60">
        <v>385</v>
      </c>
      <c r="P11" s="60">
        <v>23</v>
      </c>
      <c r="Q11" s="73">
        <v>1745</v>
      </c>
      <c r="R11" s="31">
        <v>11</v>
      </c>
      <c r="S11" s="64">
        <v>1.8045845272206305</v>
      </c>
      <c r="T11" s="33"/>
      <c r="U11" s="26"/>
      <c r="V11" s="61">
        <v>425</v>
      </c>
      <c r="W11" s="26"/>
    </row>
    <row r="12" spans="1:23">
      <c r="A12" s="1"/>
      <c r="B12" s="27" t="s">
        <v>4</v>
      </c>
      <c r="C12" s="28">
        <f t="shared" si="3"/>
        <v>6454</v>
      </c>
      <c r="D12" s="52">
        <f t="shared" si="4"/>
        <v>1.7475596712833219E-2</v>
      </c>
      <c r="E12" s="20">
        <f t="shared" si="0"/>
        <v>6219</v>
      </c>
      <c r="F12" s="29">
        <f t="shared" si="1"/>
        <v>1.7068096738426408E-2</v>
      </c>
      <c r="G12" s="63">
        <v>-7</v>
      </c>
      <c r="H12" s="30">
        <v>3438</v>
      </c>
      <c r="I12" s="29">
        <f>H12/E8</f>
        <v>9.4356193257292154E-3</v>
      </c>
      <c r="J12" s="30">
        <v>2781</v>
      </c>
      <c r="K12" s="21">
        <f>J12/E8</f>
        <v>7.6324774126971928E-3</v>
      </c>
      <c r="L12" s="58">
        <v>235</v>
      </c>
      <c r="M12" s="29">
        <f t="shared" si="5"/>
        <v>4.7465158553827512E-2</v>
      </c>
      <c r="N12" s="53">
        <f t="shared" si="2"/>
        <v>-5</v>
      </c>
      <c r="O12" s="60">
        <v>185</v>
      </c>
      <c r="P12" s="60">
        <v>50</v>
      </c>
      <c r="Q12" s="73">
        <v>3391</v>
      </c>
      <c r="R12" s="31">
        <v>19</v>
      </c>
      <c r="S12" s="64">
        <v>1.8339722795635505</v>
      </c>
      <c r="T12" s="33"/>
      <c r="U12" s="26"/>
      <c r="V12" s="61">
        <v>240</v>
      </c>
      <c r="W12" s="26"/>
    </row>
    <row r="13" spans="1:23">
      <c r="A13" s="1"/>
      <c r="B13" s="27" t="s">
        <v>5</v>
      </c>
      <c r="C13" s="28">
        <f t="shared" si="3"/>
        <v>9263</v>
      </c>
      <c r="D13" s="52">
        <f t="shared" si="4"/>
        <v>2.5081569933525581E-2</v>
      </c>
      <c r="E13" s="20">
        <f t="shared" si="0"/>
        <v>8956</v>
      </c>
      <c r="F13" s="29">
        <f t="shared" si="1"/>
        <v>2.4579815788606997E-2</v>
      </c>
      <c r="G13" s="63">
        <v>12</v>
      </c>
      <c r="H13" s="30">
        <v>4760</v>
      </c>
      <c r="I13" s="29">
        <f>H13/E8</f>
        <v>1.3063859217705372E-2</v>
      </c>
      <c r="J13" s="30">
        <v>4196</v>
      </c>
      <c r="K13" s="21">
        <f>J13/E8</f>
        <v>1.1515956570901625E-2</v>
      </c>
      <c r="L13" s="58">
        <v>307</v>
      </c>
      <c r="M13" s="29">
        <f t="shared" si="5"/>
        <v>6.2007675217127856E-2</v>
      </c>
      <c r="N13" s="53">
        <f t="shared" si="2"/>
        <v>-2</v>
      </c>
      <c r="O13" s="60">
        <v>194</v>
      </c>
      <c r="P13" s="60">
        <v>113</v>
      </c>
      <c r="Q13" s="73">
        <v>4912</v>
      </c>
      <c r="R13" s="31">
        <v>36</v>
      </c>
      <c r="S13" s="64">
        <v>1.8232899022801303</v>
      </c>
      <c r="T13" s="33"/>
      <c r="U13" s="26"/>
      <c r="V13" s="61">
        <v>309</v>
      </c>
      <c r="W13" s="26"/>
    </row>
    <row r="14" spans="1:23">
      <c r="A14" s="1"/>
      <c r="B14" s="27" t="s">
        <v>6</v>
      </c>
      <c r="C14" s="28">
        <f t="shared" si="3"/>
        <v>7450</v>
      </c>
      <c r="D14" s="52">
        <f t="shared" si="4"/>
        <v>2.0172481485994341E-2</v>
      </c>
      <c r="E14" s="20">
        <f t="shared" si="0"/>
        <v>6971</v>
      </c>
      <c r="F14" s="29">
        <f t="shared" si="1"/>
        <v>1.9131966934164735E-2</v>
      </c>
      <c r="G14" s="63">
        <v>32</v>
      </c>
      <c r="H14" s="30">
        <v>4030</v>
      </c>
      <c r="I14" s="29">
        <f>H14/E8</f>
        <v>1.1060368203225346E-2</v>
      </c>
      <c r="J14" s="30">
        <v>2941</v>
      </c>
      <c r="K14" s="21">
        <f>J14/E8</f>
        <v>8.0715987309393899E-3</v>
      </c>
      <c r="L14" s="58">
        <v>479</v>
      </c>
      <c r="M14" s="29">
        <f t="shared" si="5"/>
        <v>9.6748131690567563E-2</v>
      </c>
      <c r="N14" s="53">
        <f t="shared" si="2"/>
        <v>5</v>
      </c>
      <c r="O14" s="60">
        <v>361</v>
      </c>
      <c r="P14" s="60">
        <v>118</v>
      </c>
      <c r="Q14" s="73">
        <v>4184</v>
      </c>
      <c r="R14" s="31">
        <v>31</v>
      </c>
      <c r="S14" s="64">
        <v>1.6661089866156789</v>
      </c>
      <c r="T14" s="33"/>
      <c r="U14" s="26"/>
      <c r="V14" s="61">
        <v>474</v>
      </c>
      <c r="W14" s="26"/>
    </row>
    <row r="15" spans="1:23">
      <c r="A15" s="1"/>
      <c r="B15" s="27" t="s">
        <v>7</v>
      </c>
      <c r="C15" s="28">
        <f t="shared" si="3"/>
        <v>7643</v>
      </c>
      <c r="D15" s="52">
        <f t="shared" si="4"/>
        <v>2.0695070603685202E-2</v>
      </c>
      <c r="E15" s="20">
        <f t="shared" si="0"/>
        <v>7448</v>
      </c>
      <c r="F15" s="29">
        <f t="shared" si="1"/>
        <v>2.0441097364174286E-2</v>
      </c>
      <c r="G15" s="63">
        <v>33</v>
      </c>
      <c r="H15" s="30">
        <v>4075</v>
      </c>
      <c r="I15" s="29">
        <f>H15/E8</f>
        <v>1.1183871073980963E-2</v>
      </c>
      <c r="J15" s="30">
        <v>3373</v>
      </c>
      <c r="K15" s="21">
        <f>J15/E8</f>
        <v>9.2572262901933228E-3</v>
      </c>
      <c r="L15" s="58">
        <v>195</v>
      </c>
      <c r="M15" s="29">
        <f t="shared" si="5"/>
        <v>3.9385982629771762E-2</v>
      </c>
      <c r="N15" s="53">
        <f t="shared" si="2"/>
        <v>-7</v>
      </c>
      <c r="O15" s="60">
        <v>148</v>
      </c>
      <c r="P15" s="60">
        <v>47</v>
      </c>
      <c r="Q15" s="73">
        <v>3970</v>
      </c>
      <c r="R15" s="31">
        <v>30</v>
      </c>
      <c r="S15" s="64">
        <v>1.8760705289672543</v>
      </c>
      <c r="T15" s="33"/>
      <c r="U15" s="26"/>
      <c r="V15" s="61">
        <v>202</v>
      </c>
      <c r="W15" s="26"/>
    </row>
    <row r="16" spans="1:23">
      <c r="A16" s="1"/>
      <c r="B16" s="27" t="s">
        <v>8</v>
      </c>
      <c r="C16" s="28">
        <f t="shared" si="3"/>
        <v>5936</v>
      </c>
      <c r="D16" s="52">
        <f t="shared" si="4"/>
        <v>1.6073000013538577E-2</v>
      </c>
      <c r="E16" s="20">
        <f t="shared" si="0"/>
        <v>5552</v>
      </c>
      <c r="F16" s="29">
        <f t="shared" si="1"/>
        <v>1.5237509743004248E-2</v>
      </c>
      <c r="G16" s="63">
        <v>-23</v>
      </c>
      <c r="H16" s="30">
        <v>2959</v>
      </c>
      <c r="I16" s="29">
        <f>H16/E8</f>
        <v>8.1209998792416381E-3</v>
      </c>
      <c r="J16" s="30">
        <v>2593</v>
      </c>
      <c r="K16" s="21">
        <f>J16/E8</f>
        <v>7.1165098637626109E-3</v>
      </c>
      <c r="L16" s="58">
        <v>384</v>
      </c>
      <c r="M16" s="29">
        <f t="shared" si="5"/>
        <v>7.756008887093517E-2</v>
      </c>
      <c r="N16" s="53">
        <f t="shared" si="2"/>
        <v>3</v>
      </c>
      <c r="O16" s="60">
        <v>313</v>
      </c>
      <c r="P16" s="60">
        <v>71</v>
      </c>
      <c r="Q16" s="73">
        <v>3008</v>
      </c>
      <c r="R16" s="31">
        <v>1</v>
      </c>
      <c r="S16" s="64">
        <v>1.8457446808510638</v>
      </c>
      <c r="T16" s="33"/>
      <c r="U16" s="26"/>
      <c r="V16" s="61">
        <v>381</v>
      </c>
      <c r="W16" s="26"/>
    </row>
    <row r="17" spans="1:23">
      <c r="A17" s="1"/>
      <c r="B17" s="27" t="s">
        <v>9</v>
      </c>
      <c r="C17" s="28">
        <f t="shared" si="3"/>
        <v>3565</v>
      </c>
      <c r="D17" s="52">
        <f t="shared" si="4"/>
        <v>9.6530062412845397E-3</v>
      </c>
      <c r="E17" s="20">
        <f t="shared" si="0"/>
        <v>3430</v>
      </c>
      <c r="F17" s="29">
        <f t="shared" si="1"/>
        <v>9.4136632598171063E-3</v>
      </c>
      <c r="G17" s="63">
        <v>-31</v>
      </c>
      <c r="H17" s="30">
        <v>1858</v>
      </c>
      <c r="I17" s="29">
        <f>H17/E8</f>
        <v>5.099296308087517E-3</v>
      </c>
      <c r="J17" s="30">
        <v>1572</v>
      </c>
      <c r="K17" s="21">
        <f>J17/E8</f>
        <v>4.3143669517295893E-3</v>
      </c>
      <c r="L17" s="58">
        <v>135</v>
      </c>
      <c r="M17" s="29">
        <f t="shared" si="5"/>
        <v>2.7267218743688145E-2</v>
      </c>
      <c r="N17" s="53">
        <f t="shared" si="2"/>
        <v>-4</v>
      </c>
      <c r="O17" s="60">
        <v>102</v>
      </c>
      <c r="P17" s="60">
        <v>33</v>
      </c>
      <c r="Q17" s="73">
        <v>2003</v>
      </c>
      <c r="R17" s="31">
        <v>-11</v>
      </c>
      <c r="S17" s="64">
        <v>1.7124313529705442</v>
      </c>
      <c r="T17" s="33"/>
      <c r="U17" s="26"/>
      <c r="V17" s="61">
        <v>139</v>
      </c>
      <c r="W17" s="26"/>
    </row>
    <row r="18" spans="1:23">
      <c r="A18" s="1"/>
      <c r="B18" s="27" t="s">
        <v>10</v>
      </c>
      <c r="C18" s="28">
        <f t="shared" si="3"/>
        <v>2554</v>
      </c>
      <c r="D18" s="52">
        <f t="shared" si="4"/>
        <v>6.9155057335878586E-3</v>
      </c>
      <c r="E18" s="20">
        <f t="shared" si="0"/>
        <v>2372</v>
      </c>
      <c r="F18" s="29">
        <f t="shared" si="1"/>
        <v>6.5099735429405758E-3</v>
      </c>
      <c r="G18" s="63">
        <v>-18</v>
      </c>
      <c r="H18" s="30">
        <v>1257</v>
      </c>
      <c r="I18" s="29">
        <f>H18/E8</f>
        <v>3.4498468564402632E-3</v>
      </c>
      <c r="J18" s="30">
        <v>1115</v>
      </c>
      <c r="K18" s="21">
        <f>J18/E8</f>
        <v>3.060126686500313E-3</v>
      </c>
      <c r="L18" s="58">
        <v>182</v>
      </c>
      <c r="M18" s="29">
        <f t="shared" si="5"/>
        <v>3.6760250454453643E-2</v>
      </c>
      <c r="N18" s="53">
        <f t="shared" si="2"/>
        <v>2</v>
      </c>
      <c r="O18" s="60">
        <v>138</v>
      </c>
      <c r="P18" s="60">
        <v>44</v>
      </c>
      <c r="Q18" s="73">
        <v>1216</v>
      </c>
      <c r="R18" s="31">
        <v>-4</v>
      </c>
      <c r="S18" s="64">
        <v>1.950657894736842</v>
      </c>
      <c r="T18" s="33"/>
      <c r="U18" s="26"/>
      <c r="V18" s="61">
        <v>180</v>
      </c>
      <c r="W18" s="26"/>
    </row>
    <row r="19" spans="1:23">
      <c r="A19" s="1"/>
      <c r="B19" s="27" t="s">
        <v>32</v>
      </c>
      <c r="C19" s="28">
        <f t="shared" si="3"/>
        <v>19089</v>
      </c>
      <c r="D19" s="52">
        <f t="shared" si="4"/>
        <v>5.1687583769952479E-2</v>
      </c>
      <c r="E19" s="20">
        <f t="shared" si="0"/>
        <v>19025</v>
      </c>
      <c r="F19" s="29">
        <f t="shared" si="1"/>
        <v>5.2214269247236281E-2</v>
      </c>
      <c r="G19" s="63">
        <v>-61</v>
      </c>
      <c r="H19" s="30">
        <v>9368</v>
      </c>
      <c r="I19" s="29">
        <f>H19/E8</f>
        <v>2.5710553183080655E-2</v>
      </c>
      <c r="J19" s="30">
        <v>9657</v>
      </c>
      <c r="K19" s="21">
        <f>J19/E8</f>
        <v>2.6503716064155625E-2</v>
      </c>
      <c r="L19" s="58">
        <v>64</v>
      </c>
      <c r="M19" s="29">
        <f t="shared" si="5"/>
        <v>1.2926681478489193E-2</v>
      </c>
      <c r="N19" s="53">
        <f t="shared" si="2"/>
        <v>-1</v>
      </c>
      <c r="O19" s="60">
        <v>28</v>
      </c>
      <c r="P19" s="60">
        <v>36</v>
      </c>
      <c r="Q19" s="73">
        <v>6489</v>
      </c>
      <c r="R19" s="31">
        <v>4</v>
      </c>
      <c r="S19" s="64">
        <v>2.9318847280012328</v>
      </c>
      <c r="T19" s="34"/>
      <c r="U19" s="26"/>
      <c r="V19" s="61">
        <v>65</v>
      </c>
      <c r="W19" s="26"/>
    </row>
    <row r="20" spans="1:23">
      <c r="A20" s="1"/>
      <c r="B20" s="27" t="s">
        <v>33</v>
      </c>
      <c r="C20" s="28">
        <f t="shared" si="3"/>
        <v>33333</v>
      </c>
      <c r="D20" s="52">
        <f t="shared" si="4"/>
        <v>9.0256285284919371E-2</v>
      </c>
      <c r="E20" s="20">
        <f t="shared" si="0"/>
        <v>33108</v>
      </c>
      <c r="F20" s="29">
        <f t="shared" si="1"/>
        <v>9.0865178777266686E-2</v>
      </c>
      <c r="G20" s="63">
        <v>912</v>
      </c>
      <c r="H20" s="30">
        <v>16018</v>
      </c>
      <c r="I20" s="29">
        <f>H20/E8</f>
        <v>4.3961532972521984E-2</v>
      </c>
      <c r="J20" s="30">
        <v>17090</v>
      </c>
      <c r="K20" s="21">
        <f>J20/E8</f>
        <v>4.6903645804744709E-2</v>
      </c>
      <c r="L20" s="58">
        <v>225</v>
      </c>
      <c r="M20" s="29">
        <f t="shared" si="5"/>
        <v>4.5445364572813576E-2</v>
      </c>
      <c r="N20" s="53">
        <f t="shared" si="2"/>
        <v>0</v>
      </c>
      <c r="O20" s="60">
        <v>97</v>
      </c>
      <c r="P20" s="60">
        <v>128</v>
      </c>
      <c r="Q20" s="73">
        <v>13463</v>
      </c>
      <c r="R20" s="31">
        <v>319</v>
      </c>
      <c r="S20" s="64">
        <v>2.4591844314045903</v>
      </c>
      <c r="T20" s="34"/>
      <c r="U20" s="26"/>
      <c r="V20" s="61">
        <v>225</v>
      </c>
      <c r="W20" s="26"/>
    </row>
    <row r="21" spans="1:23">
      <c r="A21" s="1"/>
      <c r="B21" s="27" t="s">
        <v>34</v>
      </c>
      <c r="C21" s="28">
        <f t="shared" si="3"/>
        <v>41251</v>
      </c>
      <c r="D21" s="52">
        <f t="shared" si="4"/>
        <v>0.11169597768842317</v>
      </c>
      <c r="E21" s="20">
        <f t="shared" si="0"/>
        <v>41058</v>
      </c>
      <c r="F21" s="29">
        <f t="shared" si="1"/>
        <v>0.11268401927742587</v>
      </c>
      <c r="G21" s="63">
        <v>4</v>
      </c>
      <c r="H21" s="30">
        <v>19868</v>
      </c>
      <c r="I21" s="29">
        <f>H21/E8</f>
        <v>5.452788969272486E-2</v>
      </c>
      <c r="J21" s="30">
        <v>21190</v>
      </c>
      <c r="K21" s="21">
        <f>J21/E8</f>
        <v>5.8156129584701011E-2</v>
      </c>
      <c r="L21" s="58">
        <v>193</v>
      </c>
      <c r="M21" s="29">
        <f t="shared" si="5"/>
        <v>3.8982023833568975E-2</v>
      </c>
      <c r="N21" s="53">
        <f t="shared" si="2"/>
        <v>2</v>
      </c>
      <c r="O21" s="60">
        <v>75</v>
      </c>
      <c r="P21" s="60">
        <v>118</v>
      </c>
      <c r="Q21" s="73">
        <v>17009</v>
      </c>
      <c r="R21" s="31">
        <v>66</v>
      </c>
      <c r="S21" s="64">
        <v>2.413898524310659</v>
      </c>
      <c r="T21" s="34"/>
      <c r="U21" s="26"/>
      <c r="V21" s="61">
        <v>191</v>
      </c>
      <c r="W21" s="26"/>
    </row>
    <row r="22" spans="1:23">
      <c r="A22" s="1"/>
      <c r="B22" s="27" t="s">
        <v>35</v>
      </c>
      <c r="C22" s="28">
        <f t="shared" si="3"/>
        <v>23681</v>
      </c>
      <c r="D22" s="52">
        <f t="shared" si="4"/>
        <v>6.4121413969104965E-2</v>
      </c>
      <c r="E22" s="20">
        <f t="shared" si="0"/>
        <v>23613</v>
      </c>
      <c r="F22" s="29">
        <f t="shared" si="1"/>
        <v>6.4806073047831286E-2</v>
      </c>
      <c r="G22" s="63">
        <v>-9</v>
      </c>
      <c r="H22" s="30">
        <v>11689</v>
      </c>
      <c r="I22" s="29">
        <f>H22/E8</f>
        <v>3.208055680583153E-2</v>
      </c>
      <c r="J22" s="30">
        <v>11924</v>
      </c>
      <c r="K22" s="21">
        <f>J22/E8</f>
        <v>3.2725516241999757E-2</v>
      </c>
      <c r="L22" s="58">
        <v>68</v>
      </c>
      <c r="M22" s="29">
        <f t="shared" si="5"/>
        <v>1.3734599070894769E-2</v>
      </c>
      <c r="N22" s="53">
        <f t="shared" si="2"/>
        <v>-3</v>
      </c>
      <c r="O22" s="60">
        <v>26</v>
      </c>
      <c r="P22" s="60">
        <v>42</v>
      </c>
      <c r="Q22" s="73">
        <v>7807</v>
      </c>
      <c r="R22" s="31">
        <v>20</v>
      </c>
      <c r="S22" s="64">
        <v>3.0245933136928396</v>
      </c>
      <c r="T22" s="34"/>
      <c r="U22" s="26"/>
      <c r="V22" s="61">
        <v>71</v>
      </c>
      <c r="W22" s="26"/>
    </row>
    <row r="23" spans="1:23">
      <c r="A23" s="35"/>
      <c r="B23" s="27" t="s">
        <v>36</v>
      </c>
      <c r="C23" s="28">
        <f t="shared" si="3"/>
        <v>29571</v>
      </c>
      <c r="D23" s="52">
        <f t="shared" si="4"/>
        <v>8.0069859063401166E-2</v>
      </c>
      <c r="E23" s="20">
        <f t="shared" si="0"/>
        <v>29460</v>
      </c>
      <c r="F23" s="29">
        <f t="shared" si="1"/>
        <v>8.0853212721344589E-2</v>
      </c>
      <c r="G23" s="63">
        <v>66</v>
      </c>
      <c r="H23" s="30">
        <v>14334</v>
      </c>
      <c r="I23" s="29">
        <f>H23/E8</f>
        <v>3.9339781098022858E-2</v>
      </c>
      <c r="J23" s="30">
        <v>15126</v>
      </c>
      <c r="K23" s="21">
        <f>J23/E8</f>
        <v>4.1513431623321731E-2</v>
      </c>
      <c r="L23" s="58">
        <v>111</v>
      </c>
      <c r="M23" s="29">
        <f t="shared" si="5"/>
        <v>2.2419713189254696E-2</v>
      </c>
      <c r="N23" s="53">
        <f t="shared" si="2"/>
        <v>-2</v>
      </c>
      <c r="O23" s="60">
        <v>25</v>
      </c>
      <c r="P23" s="60">
        <v>86</v>
      </c>
      <c r="Q23" s="73">
        <v>10849</v>
      </c>
      <c r="R23" s="31">
        <v>75</v>
      </c>
      <c r="S23" s="64">
        <v>2.7154576458659783</v>
      </c>
      <c r="T23" s="32"/>
      <c r="U23" s="36"/>
      <c r="V23" s="48">
        <v>113</v>
      </c>
      <c r="W23" s="36"/>
    </row>
    <row r="24" spans="1:23">
      <c r="A24" s="37"/>
      <c r="B24" s="27" t="s">
        <v>37</v>
      </c>
      <c r="C24" s="28">
        <f t="shared" si="3"/>
        <v>34538</v>
      </c>
      <c r="D24" s="52">
        <f t="shared" si="4"/>
        <v>9.3519082625942621E-2</v>
      </c>
      <c r="E24" s="20">
        <f t="shared" si="0"/>
        <v>34453</v>
      </c>
      <c r="F24" s="29">
        <f t="shared" si="1"/>
        <v>9.4556542358740156E-2</v>
      </c>
      <c r="G24" s="63">
        <v>40</v>
      </c>
      <c r="H24" s="30">
        <v>16879</v>
      </c>
      <c r="I24" s="29">
        <f>H24/E8</f>
        <v>4.6324554566312806E-2</v>
      </c>
      <c r="J24" s="30">
        <v>17574</v>
      </c>
      <c r="K24" s="21">
        <f>J24/E8</f>
        <v>4.823198779242735E-2</v>
      </c>
      <c r="L24" s="58">
        <v>85</v>
      </c>
      <c r="M24" s="29">
        <f t="shared" si="5"/>
        <v>1.716824883861846E-2</v>
      </c>
      <c r="N24" s="53">
        <f t="shared" si="2"/>
        <v>-2</v>
      </c>
      <c r="O24" s="60">
        <v>24</v>
      </c>
      <c r="P24" s="60">
        <v>61</v>
      </c>
      <c r="Q24" s="73">
        <v>11965</v>
      </c>
      <c r="R24" s="31">
        <v>13</v>
      </c>
      <c r="S24" s="64">
        <v>2.8794818219807774</v>
      </c>
      <c r="T24" s="38"/>
      <c r="U24" s="39"/>
      <c r="V24" s="45">
        <v>87</v>
      </c>
      <c r="W24" s="39"/>
    </row>
    <row r="25" spans="1:23">
      <c r="A25" s="37"/>
      <c r="B25" s="27" t="s">
        <v>41</v>
      </c>
      <c r="C25" s="28">
        <f t="shared" si="3"/>
        <v>34548</v>
      </c>
      <c r="D25" s="52">
        <f t="shared" si="4"/>
        <v>9.3546159782299659E-2</v>
      </c>
      <c r="E25" s="20">
        <f t="shared" si="0"/>
        <v>34239</v>
      </c>
      <c r="F25" s="29">
        <f t="shared" si="1"/>
        <v>9.3969217595591223E-2</v>
      </c>
      <c r="G25" s="63">
        <v>206</v>
      </c>
      <c r="H25" s="30">
        <v>16823</v>
      </c>
      <c r="I25" s="29">
        <f>H25/E8</f>
        <v>4.6170862104928038E-2</v>
      </c>
      <c r="J25" s="30">
        <v>17416</v>
      </c>
      <c r="K25" s="21">
        <f>J25/E8</f>
        <v>4.7798355490663184E-2</v>
      </c>
      <c r="L25" s="58">
        <v>309</v>
      </c>
      <c r="M25" s="29">
        <f t="shared" si="5"/>
        <v>6.2411634013330643E-2</v>
      </c>
      <c r="N25" s="53">
        <f t="shared" si="2"/>
        <v>1</v>
      </c>
      <c r="O25" s="60">
        <v>169</v>
      </c>
      <c r="P25" s="60">
        <v>140</v>
      </c>
      <c r="Q25" s="73">
        <v>13053</v>
      </c>
      <c r="R25" s="31">
        <v>151</v>
      </c>
      <c r="S25" s="64">
        <v>2.6230751551367502</v>
      </c>
      <c r="T25" s="38"/>
      <c r="U25" s="39"/>
      <c r="V25" s="45">
        <v>308</v>
      </c>
      <c r="W25" s="39"/>
    </row>
    <row r="26" spans="1:23">
      <c r="A26" s="37"/>
      <c r="B26" s="27" t="s">
        <v>42</v>
      </c>
      <c r="C26" s="28">
        <f t="shared" si="3"/>
        <v>19486</v>
      </c>
      <c r="D26" s="52">
        <f t="shared" si="4"/>
        <v>5.2762546877326941E-2</v>
      </c>
      <c r="E26" s="20">
        <f t="shared" si="0"/>
        <v>19425</v>
      </c>
      <c r="F26" s="29">
        <f t="shared" si="1"/>
        <v>5.3312072542841774E-2</v>
      </c>
      <c r="G26" s="63">
        <v>52</v>
      </c>
      <c r="H26" s="30">
        <v>9503</v>
      </c>
      <c r="I26" s="29">
        <f>H26/E8</f>
        <v>2.6081061795347509E-2</v>
      </c>
      <c r="J26" s="30">
        <v>9922</v>
      </c>
      <c r="K26" s="21">
        <f>J26/E8</f>
        <v>2.7231010747494264E-2</v>
      </c>
      <c r="L26" s="58">
        <v>61</v>
      </c>
      <c r="M26" s="29">
        <f t="shared" si="5"/>
        <v>1.2320743284185013E-2</v>
      </c>
      <c r="N26" s="53">
        <f t="shared" si="2"/>
        <v>0</v>
      </c>
      <c r="O26" s="60">
        <v>19</v>
      </c>
      <c r="P26" s="60">
        <v>42</v>
      </c>
      <c r="Q26" s="73">
        <v>6989</v>
      </c>
      <c r="R26" s="31">
        <v>49</v>
      </c>
      <c r="S26" s="64">
        <v>2.7793675776219775</v>
      </c>
      <c r="T26" s="38"/>
      <c r="U26" s="39"/>
      <c r="V26" s="45">
        <v>61</v>
      </c>
      <c r="W26" s="39"/>
    </row>
    <row r="27" spans="1:23">
      <c r="A27" s="37"/>
      <c r="B27" s="27" t="s">
        <v>43</v>
      </c>
      <c r="C27" s="28">
        <f t="shared" si="3"/>
        <v>11335</v>
      </c>
      <c r="D27" s="52">
        <f t="shared" si="4"/>
        <v>3.0691956730704142E-2</v>
      </c>
      <c r="E27" s="20">
        <f t="shared" si="0"/>
        <v>11307</v>
      </c>
      <c r="F27" s="29">
        <f t="shared" si="1"/>
        <v>3.1032154658528283E-2</v>
      </c>
      <c r="G27" s="63">
        <v>10</v>
      </c>
      <c r="H27" s="30">
        <v>5607</v>
      </c>
      <c r="I27" s="29">
        <f>H27/E8</f>
        <v>1.5388457696150003E-2</v>
      </c>
      <c r="J27" s="30">
        <v>5700</v>
      </c>
      <c r="K27" s="21">
        <f>J27/E8</f>
        <v>1.564369696237828E-2</v>
      </c>
      <c r="L27" s="58">
        <v>28</v>
      </c>
      <c r="M27" s="29">
        <f t="shared" si="5"/>
        <v>5.6554231468390224E-3</v>
      </c>
      <c r="N27" s="53">
        <f t="shared" si="2"/>
        <v>1</v>
      </c>
      <c r="O27" s="60">
        <v>5</v>
      </c>
      <c r="P27" s="60">
        <v>23</v>
      </c>
      <c r="Q27" s="73">
        <v>4341</v>
      </c>
      <c r="R27" s="31">
        <v>24</v>
      </c>
      <c r="S27" s="64">
        <v>2.604699378023497</v>
      </c>
      <c r="T27" s="38"/>
      <c r="U27" s="39"/>
      <c r="V27" s="45">
        <v>27</v>
      </c>
      <c r="W27" s="39"/>
    </row>
    <row r="28" spans="1:23">
      <c r="A28" s="40"/>
      <c r="B28" s="41" t="s">
        <v>44</v>
      </c>
      <c r="C28" s="28">
        <f t="shared" si="3"/>
        <v>28507</v>
      </c>
      <c r="D28" s="52">
        <f t="shared" si="4"/>
        <v>7.7188849627012168E-2</v>
      </c>
      <c r="E28" s="20">
        <f t="shared" si="0"/>
        <v>28451</v>
      </c>
      <c r="F28" s="29">
        <f t="shared" si="1"/>
        <v>7.8084003908179739E-2</v>
      </c>
      <c r="G28" s="63">
        <v>71</v>
      </c>
      <c r="H28" s="30">
        <v>13730</v>
      </c>
      <c r="I28" s="29">
        <f>H28/E8</f>
        <v>3.7682098121658562E-2</v>
      </c>
      <c r="J28" s="30">
        <v>14721</v>
      </c>
      <c r="K28" s="21">
        <f>J28/E8</f>
        <v>4.0401905786521169E-2</v>
      </c>
      <c r="L28" s="58">
        <v>56</v>
      </c>
      <c r="M28" s="29">
        <f t="shared" si="5"/>
        <v>1.1310846293678045E-2</v>
      </c>
      <c r="N28" s="53">
        <f t="shared" si="2"/>
        <v>2</v>
      </c>
      <c r="O28" s="60">
        <v>16</v>
      </c>
      <c r="P28" s="60">
        <v>40</v>
      </c>
      <c r="Q28" s="73">
        <v>10707</v>
      </c>
      <c r="R28" s="31">
        <v>41</v>
      </c>
      <c r="S28" s="64">
        <v>2.6572335855048101</v>
      </c>
      <c r="T28" s="32"/>
      <c r="U28" s="42"/>
      <c r="V28" s="62">
        <v>54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L6:P6"/>
    <mergeCell ref="Q6:Q7"/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0"/>
  <sheetViews>
    <sheetView workbookViewId="0">
      <selection activeCell="F20" sqref="F20"/>
    </sheetView>
  </sheetViews>
  <sheetFormatPr defaultRowHeight="16.5"/>
  <cols>
    <col min="1" max="1" width="1.6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64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65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66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84" t="s">
        <v>21</v>
      </c>
      <c r="F7" s="17" t="s">
        <v>22</v>
      </c>
      <c r="G7" s="18" t="s">
        <v>20</v>
      </c>
      <c r="H7" s="85" t="s">
        <v>23</v>
      </c>
      <c r="I7" s="18" t="s">
        <v>24</v>
      </c>
      <c r="J7" s="85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368005</v>
      </c>
      <c r="D8" s="51">
        <f>SUM(D9:D28)</f>
        <v>1</v>
      </c>
      <c r="E8" s="20">
        <f t="shared" ref="E8:E28" si="0">H8+J8</f>
        <v>362995</v>
      </c>
      <c r="F8" s="21">
        <f t="shared" ref="F8:F28" si="1">E8/$E$8</f>
        <v>1</v>
      </c>
      <c r="G8" s="68">
        <v>959</v>
      </c>
      <c r="H8" s="22">
        <v>181328</v>
      </c>
      <c r="I8" s="21">
        <f>SUM(I9:I28)</f>
        <v>0.49953305141944104</v>
      </c>
      <c r="J8" s="22">
        <v>181667</v>
      </c>
      <c r="K8" s="21">
        <f>SUM(K9:K28)</f>
        <v>0.50046694858055896</v>
      </c>
      <c r="L8" s="58">
        <f>SUM(L9:L28)</f>
        <v>5010</v>
      </c>
      <c r="M8" s="23">
        <f>SUM(M9:M28)</f>
        <v>0.99999999999999989</v>
      </c>
      <c r="N8" s="53">
        <f t="shared" ref="N8:N28" si="2">L8-V8</f>
        <v>35</v>
      </c>
      <c r="O8" s="59">
        <f>SUM(O9:O28)</f>
        <v>3099</v>
      </c>
      <c r="P8" s="59">
        <f>SUM(P9:P28)</f>
        <v>1911</v>
      </c>
      <c r="Q8" s="24">
        <v>148604</v>
      </c>
      <c r="R8" s="53">
        <v>756</v>
      </c>
      <c r="S8" s="56">
        <v>2.4427000619095045</v>
      </c>
      <c r="T8" s="25"/>
      <c r="U8" s="26"/>
      <c r="V8" s="61">
        <v>4975</v>
      </c>
      <c r="W8" s="26"/>
    </row>
    <row r="9" spans="1:23">
      <c r="A9" s="1"/>
      <c r="B9" s="27" t="s">
        <v>1</v>
      </c>
      <c r="C9" s="28">
        <f t="shared" ref="C9:C28" si="3">E9+L9</f>
        <v>44634</v>
      </c>
      <c r="D9" s="52">
        <f t="shared" ref="D9:D28" si="4">C9/$C$8</f>
        <v>0.12128639556527765</v>
      </c>
      <c r="E9" s="20">
        <f t="shared" si="0"/>
        <v>43272</v>
      </c>
      <c r="F9" s="29">
        <f t="shared" si="1"/>
        <v>0.11920825355721153</v>
      </c>
      <c r="G9" s="63">
        <v>7</v>
      </c>
      <c r="H9" s="30">
        <v>22485</v>
      </c>
      <c r="I9" s="29">
        <f>H9/E8</f>
        <v>6.1943001969724104E-2</v>
      </c>
      <c r="J9" s="30">
        <v>20787</v>
      </c>
      <c r="K9" s="21">
        <f>J9/E8</f>
        <v>5.726525158748743E-2</v>
      </c>
      <c r="L9" s="58">
        <f t="shared" ref="L9:L28" si="5">O9+P9</f>
        <v>1362</v>
      </c>
      <c r="M9" s="29">
        <f t="shared" ref="M9:M28" si="6">L9/$L$8</f>
        <v>0.27185628742514972</v>
      </c>
      <c r="N9" s="53">
        <f t="shared" si="2"/>
        <v>-10</v>
      </c>
      <c r="O9" s="60">
        <v>697</v>
      </c>
      <c r="P9" s="60">
        <v>665</v>
      </c>
      <c r="Q9" s="73">
        <v>20740</v>
      </c>
      <c r="R9" s="31">
        <v>53</v>
      </c>
      <c r="S9" s="64">
        <v>2.0864030858244935</v>
      </c>
      <c r="T9" s="33"/>
      <c r="U9" s="26"/>
      <c r="V9" s="61">
        <v>1372</v>
      </c>
      <c r="W9" s="26"/>
    </row>
    <row r="10" spans="1:23">
      <c r="A10" s="1"/>
      <c r="B10" s="27" t="s">
        <v>2</v>
      </c>
      <c r="C10" s="28">
        <f t="shared" si="3"/>
        <v>2866</v>
      </c>
      <c r="D10" s="52">
        <f t="shared" si="4"/>
        <v>7.7879376638904365E-3</v>
      </c>
      <c r="E10" s="20">
        <f t="shared" si="0"/>
        <v>2770</v>
      </c>
      <c r="F10" s="29">
        <f t="shared" si="1"/>
        <v>7.6309591041198912E-3</v>
      </c>
      <c r="G10" s="63">
        <v>6</v>
      </c>
      <c r="H10" s="30">
        <v>1589</v>
      </c>
      <c r="I10" s="29">
        <f>H10/E8</f>
        <v>4.3774707640601108E-3</v>
      </c>
      <c r="J10" s="30">
        <v>1181</v>
      </c>
      <c r="K10" s="21">
        <f>J10/E8</f>
        <v>3.2534883400597804E-3</v>
      </c>
      <c r="L10" s="58">
        <f t="shared" si="5"/>
        <v>96</v>
      </c>
      <c r="M10" s="29">
        <f t="shared" si="6"/>
        <v>1.9161676646706587E-2</v>
      </c>
      <c r="N10" s="53">
        <f t="shared" si="2"/>
        <v>0</v>
      </c>
      <c r="O10" s="60">
        <v>66</v>
      </c>
      <c r="P10" s="60">
        <v>30</v>
      </c>
      <c r="Q10" s="73">
        <v>1638</v>
      </c>
      <c r="R10" s="31">
        <v>11</v>
      </c>
      <c r="S10" s="64">
        <v>1.6910866910866911</v>
      </c>
      <c r="T10" s="33"/>
      <c r="U10" s="26"/>
      <c r="V10" s="61">
        <v>96</v>
      </c>
      <c r="W10" s="26"/>
    </row>
    <row r="11" spans="1:23">
      <c r="A11" s="1"/>
      <c r="B11" s="27" t="s">
        <v>3</v>
      </c>
      <c r="C11" s="28">
        <f t="shared" si="3"/>
        <v>3580</v>
      </c>
      <c r="D11" s="52">
        <f t="shared" si="4"/>
        <v>9.7281286939036159E-3</v>
      </c>
      <c r="E11" s="20">
        <f t="shared" si="0"/>
        <v>3155</v>
      </c>
      <c r="F11" s="29">
        <f t="shared" si="1"/>
        <v>8.6915797738260862E-3</v>
      </c>
      <c r="G11" s="63">
        <v>-6</v>
      </c>
      <c r="H11" s="30">
        <v>1654</v>
      </c>
      <c r="I11" s="29">
        <f>H11/E8</f>
        <v>4.556536591413105E-3</v>
      </c>
      <c r="J11" s="30">
        <v>1501</v>
      </c>
      <c r="K11" s="21">
        <f>J11/E8</f>
        <v>4.1350431824129811E-3</v>
      </c>
      <c r="L11" s="58">
        <f t="shared" si="5"/>
        <v>425</v>
      </c>
      <c r="M11" s="29">
        <f t="shared" si="6"/>
        <v>8.4830339321357279E-2</v>
      </c>
      <c r="N11" s="53">
        <f t="shared" si="2"/>
        <v>-1</v>
      </c>
      <c r="O11" s="60">
        <v>402</v>
      </c>
      <c r="P11" s="60">
        <v>23</v>
      </c>
      <c r="Q11" s="73">
        <v>1734</v>
      </c>
      <c r="R11" s="31">
        <v>-2</v>
      </c>
      <c r="S11" s="64">
        <v>1.8194925028835063</v>
      </c>
      <c r="T11" s="33"/>
      <c r="U11" s="26"/>
      <c r="V11" s="61">
        <v>426</v>
      </c>
      <c r="W11" s="26"/>
    </row>
    <row r="12" spans="1:23">
      <c r="A12" s="1"/>
      <c r="B12" s="27" t="s">
        <v>4</v>
      </c>
      <c r="C12" s="28">
        <f t="shared" si="3"/>
        <v>6466</v>
      </c>
      <c r="D12" s="52">
        <f t="shared" si="4"/>
        <v>1.7570413445469491E-2</v>
      </c>
      <c r="E12" s="20">
        <f t="shared" si="0"/>
        <v>6226</v>
      </c>
      <c r="F12" s="29">
        <f t="shared" si="1"/>
        <v>1.7151751401534455E-2</v>
      </c>
      <c r="G12" s="63">
        <v>37</v>
      </c>
      <c r="H12" s="30">
        <v>3440</v>
      </c>
      <c r="I12" s="29">
        <f>H12/E8</f>
        <v>9.4767145552969046E-3</v>
      </c>
      <c r="J12" s="30">
        <v>2786</v>
      </c>
      <c r="K12" s="21">
        <f>J12/E8</f>
        <v>7.6750368462375511E-3</v>
      </c>
      <c r="L12" s="58">
        <f t="shared" si="5"/>
        <v>240</v>
      </c>
      <c r="M12" s="29">
        <f t="shared" si="6"/>
        <v>4.790419161676647E-2</v>
      </c>
      <c r="N12" s="53">
        <f t="shared" si="2"/>
        <v>1</v>
      </c>
      <c r="O12" s="60">
        <v>188</v>
      </c>
      <c r="P12" s="60">
        <v>52</v>
      </c>
      <c r="Q12" s="73">
        <v>3372</v>
      </c>
      <c r="R12" s="31">
        <v>19</v>
      </c>
      <c r="S12" s="64">
        <v>1.8463819691577699</v>
      </c>
      <c r="T12" s="33"/>
      <c r="U12" s="26"/>
      <c r="V12" s="61">
        <v>239</v>
      </c>
      <c r="W12" s="26"/>
    </row>
    <row r="13" spans="1:23">
      <c r="A13" s="1"/>
      <c r="B13" s="27" t="s">
        <v>5</v>
      </c>
      <c r="C13" s="28">
        <f t="shared" si="3"/>
        <v>9253</v>
      </c>
      <c r="D13" s="52">
        <f t="shared" si="4"/>
        <v>2.5143680113041942E-2</v>
      </c>
      <c r="E13" s="20">
        <f t="shared" si="0"/>
        <v>8944</v>
      </c>
      <c r="F13" s="29">
        <f t="shared" si="1"/>
        <v>2.4639457843771952E-2</v>
      </c>
      <c r="G13" s="63">
        <v>9</v>
      </c>
      <c r="H13" s="30">
        <v>4754</v>
      </c>
      <c r="I13" s="29">
        <f>H13/E8</f>
        <v>1.3096599126709735E-2</v>
      </c>
      <c r="J13" s="30">
        <v>4190</v>
      </c>
      <c r="K13" s="21">
        <f>J13/E8</f>
        <v>1.1542858717062218E-2</v>
      </c>
      <c r="L13" s="58">
        <f t="shared" si="5"/>
        <v>309</v>
      </c>
      <c r="M13" s="29">
        <f t="shared" si="6"/>
        <v>6.1676646706586825E-2</v>
      </c>
      <c r="N13" s="53">
        <f t="shared" si="2"/>
        <v>-2</v>
      </c>
      <c r="O13" s="60">
        <v>195</v>
      </c>
      <c r="P13" s="60">
        <v>114</v>
      </c>
      <c r="Q13" s="73">
        <v>4876</v>
      </c>
      <c r="R13" s="31">
        <v>23</v>
      </c>
      <c r="S13" s="64">
        <v>1.8342904019688269</v>
      </c>
      <c r="T13" s="33"/>
      <c r="U13" s="26"/>
      <c r="V13" s="61">
        <v>311</v>
      </c>
      <c r="W13" s="26"/>
    </row>
    <row r="14" spans="1:23">
      <c r="A14" s="1"/>
      <c r="B14" s="27" t="s">
        <v>6</v>
      </c>
      <c r="C14" s="28">
        <f t="shared" si="3"/>
        <v>7413</v>
      </c>
      <c r="D14" s="52">
        <f t="shared" si="4"/>
        <v>2.0143748046901538E-2</v>
      </c>
      <c r="E14" s="20">
        <f t="shared" si="0"/>
        <v>6939</v>
      </c>
      <c r="F14" s="29">
        <f t="shared" si="1"/>
        <v>1.9115965784652682E-2</v>
      </c>
      <c r="G14" s="63">
        <v>45</v>
      </c>
      <c r="H14" s="30">
        <v>4020</v>
      </c>
      <c r="I14" s="29">
        <f>H14/E8</f>
        <v>1.1074532707062081E-2</v>
      </c>
      <c r="J14" s="30">
        <v>2919</v>
      </c>
      <c r="K14" s="21">
        <f>J14/E8</f>
        <v>8.0414330775906012E-3</v>
      </c>
      <c r="L14" s="58">
        <f t="shared" si="5"/>
        <v>474</v>
      </c>
      <c r="M14" s="29">
        <f t="shared" si="6"/>
        <v>9.4610778443113774E-2</v>
      </c>
      <c r="N14" s="53">
        <f t="shared" si="2"/>
        <v>-6</v>
      </c>
      <c r="O14" s="60">
        <v>359</v>
      </c>
      <c r="P14" s="60">
        <v>115</v>
      </c>
      <c r="Q14" s="73">
        <v>4153</v>
      </c>
      <c r="R14" s="31">
        <v>42</v>
      </c>
      <c r="S14" s="64">
        <v>1.6708403563688901</v>
      </c>
      <c r="T14" s="33"/>
      <c r="U14" s="26"/>
      <c r="V14" s="61">
        <v>480</v>
      </c>
      <c r="W14" s="26"/>
    </row>
    <row r="15" spans="1:23">
      <c r="A15" s="1"/>
      <c r="B15" s="27" t="s">
        <v>7</v>
      </c>
      <c r="C15" s="28">
        <f t="shared" si="3"/>
        <v>7617</v>
      </c>
      <c r="D15" s="52">
        <f t="shared" si="4"/>
        <v>2.0698088341191016E-2</v>
      </c>
      <c r="E15" s="20">
        <f t="shared" si="0"/>
        <v>7415</v>
      </c>
      <c r="F15" s="29">
        <f t="shared" si="1"/>
        <v>2.0427278612653067E-2</v>
      </c>
      <c r="G15" s="63">
        <v>8</v>
      </c>
      <c r="H15" s="30">
        <v>4052</v>
      </c>
      <c r="I15" s="29">
        <f>H15/E8</f>
        <v>1.11626881912974E-2</v>
      </c>
      <c r="J15" s="30">
        <v>3363</v>
      </c>
      <c r="K15" s="21">
        <f>J15/E8</f>
        <v>9.2645904213556653E-3</v>
      </c>
      <c r="L15" s="58">
        <f t="shared" si="5"/>
        <v>202</v>
      </c>
      <c r="M15" s="29">
        <f t="shared" si="6"/>
        <v>4.0319361277445107E-2</v>
      </c>
      <c r="N15" s="53">
        <f t="shared" si="2"/>
        <v>-5</v>
      </c>
      <c r="O15" s="60">
        <v>152</v>
      </c>
      <c r="P15" s="60">
        <v>50</v>
      </c>
      <c r="Q15" s="73">
        <v>3940</v>
      </c>
      <c r="R15" s="31">
        <v>11</v>
      </c>
      <c r="S15" s="64">
        <v>1.881979695431472</v>
      </c>
      <c r="T15" s="33"/>
      <c r="U15" s="26"/>
      <c r="V15" s="61">
        <v>207</v>
      </c>
      <c r="W15" s="26"/>
    </row>
    <row r="16" spans="1:23">
      <c r="A16" s="1"/>
      <c r="B16" s="27" t="s">
        <v>8</v>
      </c>
      <c r="C16" s="28">
        <f t="shared" si="3"/>
        <v>5956</v>
      </c>
      <c r="D16" s="52">
        <f t="shared" si="4"/>
        <v>1.6184562709745793E-2</v>
      </c>
      <c r="E16" s="20">
        <f t="shared" si="0"/>
        <v>5575</v>
      </c>
      <c r="F16" s="29">
        <f t="shared" si="1"/>
        <v>1.5358338269122165E-2</v>
      </c>
      <c r="G16" s="63">
        <v>1</v>
      </c>
      <c r="H16" s="30">
        <v>2970</v>
      </c>
      <c r="I16" s="29">
        <f>H16/E8</f>
        <v>8.1819308805906425E-3</v>
      </c>
      <c r="J16" s="30">
        <v>2605</v>
      </c>
      <c r="K16" s="21">
        <f>J16/E8</f>
        <v>7.1764073885315222E-3</v>
      </c>
      <c r="L16" s="58">
        <f t="shared" si="5"/>
        <v>381</v>
      </c>
      <c r="M16" s="29">
        <f t="shared" si="6"/>
        <v>7.6047904191616764E-2</v>
      </c>
      <c r="N16" s="53">
        <f t="shared" si="2"/>
        <v>3</v>
      </c>
      <c r="O16" s="60">
        <v>312</v>
      </c>
      <c r="P16" s="60">
        <v>69</v>
      </c>
      <c r="Q16" s="73">
        <v>3007</v>
      </c>
      <c r="R16" s="31">
        <v>0</v>
      </c>
      <c r="S16" s="64">
        <v>1.8540073162620552</v>
      </c>
      <c r="T16" s="33"/>
      <c r="U16" s="26"/>
      <c r="V16" s="61">
        <v>378</v>
      </c>
      <c r="W16" s="26"/>
    </row>
    <row r="17" spans="1:23">
      <c r="A17" s="1"/>
      <c r="B17" s="27" t="s">
        <v>9</v>
      </c>
      <c r="C17" s="28">
        <f t="shared" si="3"/>
        <v>3600</v>
      </c>
      <c r="D17" s="52">
        <f t="shared" si="4"/>
        <v>9.7824757815790555E-3</v>
      </c>
      <c r="E17" s="20">
        <f t="shared" si="0"/>
        <v>3461</v>
      </c>
      <c r="F17" s="29">
        <f t="shared" si="1"/>
        <v>9.534566591826334E-3</v>
      </c>
      <c r="G17" s="63">
        <v>-10</v>
      </c>
      <c r="H17" s="30">
        <v>1878</v>
      </c>
      <c r="I17" s="29">
        <f>H17/E8</f>
        <v>5.1736249810603449E-3</v>
      </c>
      <c r="J17" s="30">
        <v>1583</v>
      </c>
      <c r="K17" s="21">
        <f>J17/E8</f>
        <v>4.3609416107659883E-3</v>
      </c>
      <c r="L17" s="58">
        <f t="shared" si="5"/>
        <v>139</v>
      </c>
      <c r="M17" s="29">
        <f t="shared" si="6"/>
        <v>2.7744510978043913E-2</v>
      </c>
      <c r="N17" s="53">
        <f t="shared" si="2"/>
        <v>-6</v>
      </c>
      <c r="O17" s="60">
        <v>104</v>
      </c>
      <c r="P17" s="60">
        <v>35</v>
      </c>
      <c r="Q17" s="73">
        <v>2014</v>
      </c>
      <c r="R17" s="31">
        <v>-8</v>
      </c>
      <c r="S17" s="64">
        <v>1.7184707050645482</v>
      </c>
      <c r="T17" s="33"/>
      <c r="U17" s="26"/>
      <c r="V17" s="61">
        <v>145</v>
      </c>
      <c r="W17" s="26"/>
    </row>
    <row r="18" spans="1:23">
      <c r="A18" s="1"/>
      <c r="B18" s="27" t="s">
        <v>10</v>
      </c>
      <c r="C18" s="28">
        <f t="shared" si="3"/>
        <v>2570</v>
      </c>
      <c r="D18" s="52">
        <f t="shared" si="4"/>
        <v>6.9836007662939358E-3</v>
      </c>
      <c r="E18" s="20">
        <f t="shared" si="0"/>
        <v>2390</v>
      </c>
      <c r="F18" s="29">
        <f t="shared" si="1"/>
        <v>6.5841127288254657E-3</v>
      </c>
      <c r="G18" s="63">
        <v>-5</v>
      </c>
      <c r="H18" s="30">
        <v>1265</v>
      </c>
      <c r="I18" s="29">
        <f>H18/E8</f>
        <v>3.4848964861774957E-3</v>
      </c>
      <c r="J18" s="30">
        <v>1125</v>
      </c>
      <c r="K18" s="21">
        <f>J18/E8</f>
        <v>3.0992162426479704E-3</v>
      </c>
      <c r="L18" s="58">
        <f t="shared" si="5"/>
        <v>180</v>
      </c>
      <c r="M18" s="29">
        <f t="shared" si="6"/>
        <v>3.5928143712574849E-2</v>
      </c>
      <c r="N18" s="53">
        <f t="shared" si="2"/>
        <v>6</v>
      </c>
      <c r="O18" s="60">
        <v>138</v>
      </c>
      <c r="P18" s="60">
        <v>42</v>
      </c>
      <c r="Q18" s="73">
        <v>1220</v>
      </c>
      <c r="R18" s="31">
        <v>3</v>
      </c>
      <c r="S18" s="64">
        <v>1.959016393442623</v>
      </c>
      <c r="T18" s="33"/>
      <c r="U18" s="26"/>
      <c r="V18" s="61">
        <v>174</v>
      </c>
      <c r="W18" s="26"/>
    </row>
    <row r="19" spans="1:23">
      <c r="A19" s="1"/>
      <c r="B19" s="27" t="s">
        <v>32</v>
      </c>
      <c r="C19" s="28">
        <f t="shared" si="3"/>
        <v>19151</v>
      </c>
      <c r="D19" s="52">
        <f t="shared" si="4"/>
        <v>5.2040053803616801E-2</v>
      </c>
      <c r="E19" s="20">
        <f t="shared" si="0"/>
        <v>19086</v>
      </c>
      <c r="F19" s="29">
        <f t="shared" si="1"/>
        <v>5.2579236628603698E-2</v>
      </c>
      <c r="G19" s="63">
        <v>-80</v>
      </c>
      <c r="H19" s="30">
        <v>9401</v>
      </c>
      <c r="I19" s="29">
        <f>H19/E8</f>
        <v>2.5898428353007617E-2</v>
      </c>
      <c r="J19" s="30">
        <v>9685</v>
      </c>
      <c r="K19" s="21">
        <f>J19/E8</f>
        <v>2.6680808275596081E-2</v>
      </c>
      <c r="L19" s="58">
        <f t="shared" si="5"/>
        <v>65</v>
      </c>
      <c r="M19" s="29">
        <f t="shared" si="6"/>
        <v>1.2974051896207584E-2</v>
      </c>
      <c r="N19" s="53">
        <f t="shared" si="2"/>
        <v>-3</v>
      </c>
      <c r="O19" s="60">
        <v>28</v>
      </c>
      <c r="P19" s="60">
        <v>37</v>
      </c>
      <c r="Q19" s="73">
        <v>6485</v>
      </c>
      <c r="R19" s="31">
        <v>-6</v>
      </c>
      <c r="S19" s="64">
        <v>2.9430994602929839</v>
      </c>
      <c r="T19" s="34"/>
      <c r="U19" s="26"/>
      <c r="V19" s="61">
        <v>68</v>
      </c>
      <c r="W19" s="26"/>
    </row>
    <row r="20" spans="1:23">
      <c r="A20" s="1"/>
      <c r="B20" s="27" t="s">
        <v>33</v>
      </c>
      <c r="C20" s="28">
        <f t="shared" si="3"/>
        <v>32421</v>
      </c>
      <c r="D20" s="52">
        <f t="shared" si="4"/>
        <v>8.8099346476270698E-2</v>
      </c>
      <c r="E20" s="20">
        <f t="shared" si="0"/>
        <v>32196</v>
      </c>
      <c r="F20" s="29">
        <f t="shared" si="1"/>
        <v>8.8695436576261374E-2</v>
      </c>
      <c r="G20" s="63">
        <v>539</v>
      </c>
      <c r="H20" s="30">
        <v>15597</v>
      </c>
      <c r="I20" s="29">
        <f>H20/E8</f>
        <v>4.296753398807146E-2</v>
      </c>
      <c r="J20" s="30">
        <v>16599</v>
      </c>
      <c r="K20" s="21">
        <f>J20/E8</f>
        <v>4.5727902588189921E-2</v>
      </c>
      <c r="L20" s="58">
        <f t="shared" si="5"/>
        <v>225</v>
      </c>
      <c r="M20" s="29">
        <f t="shared" si="6"/>
        <v>4.4910179640718563E-2</v>
      </c>
      <c r="N20" s="53">
        <f t="shared" si="2"/>
        <v>-9</v>
      </c>
      <c r="O20" s="60">
        <v>99</v>
      </c>
      <c r="P20" s="60">
        <v>126</v>
      </c>
      <c r="Q20" s="73">
        <v>13144</v>
      </c>
      <c r="R20" s="31">
        <v>245</v>
      </c>
      <c r="S20" s="64">
        <v>2.4494826536822885</v>
      </c>
      <c r="T20" s="34"/>
      <c r="U20" s="26"/>
      <c r="V20" s="61">
        <v>234</v>
      </c>
      <c r="W20" s="26"/>
    </row>
    <row r="21" spans="1:23">
      <c r="A21" s="1"/>
      <c r="B21" s="27" t="s">
        <v>34</v>
      </c>
      <c r="C21" s="28">
        <f t="shared" si="3"/>
        <v>41245</v>
      </c>
      <c r="D21" s="52">
        <f t="shared" si="4"/>
        <v>0.11207728155867447</v>
      </c>
      <c r="E21" s="20">
        <f t="shared" si="0"/>
        <v>41054</v>
      </c>
      <c r="F21" s="29">
        <f t="shared" si="1"/>
        <v>0.11309797655615091</v>
      </c>
      <c r="G21" s="63">
        <v>17</v>
      </c>
      <c r="H21" s="30">
        <v>19866</v>
      </c>
      <c r="I21" s="29">
        <f>H21/E8</f>
        <v>5.4728026556839629E-2</v>
      </c>
      <c r="J21" s="30">
        <v>21188</v>
      </c>
      <c r="K21" s="21">
        <f>J21/E8</f>
        <v>5.8369949999311284E-2</v>
      </c>
      <c r="L21" s="58">
        <f t="shared" si="5"/>
        <v>191</v>
      </c>
      <c r="M21" s="29">
        <f t="shared" si="6"/>
        <v>3.8123752495009981E-2</v>
      </c>
      <c r="N21" s="53">
        <f t="shared" si="2"/>
        <v>6</v>
      </c>
      <c r="O21" s="60">
        <v>76</v>
      </c>
      <c r="P21" s="60">
        <v>115</v>
      </c>
      <c r="Q21" s="73">
        <v>16943</v>
      </c>
      <c r="R21" s="31">
        <v>1</v>
      </c>
      <c r="S21" s="64">
        <v>2.4230655728029276</v>
      </c>
      <c r="T21" s="34"/>
      <c r="U21" s="26"/>
      <c r="V21" s="61">
        <v>185</v>
      </c>
      <c r="W21" s="26"/>
    </row>
    <row r="22" spans="1:23">
      <c r="A22" s="1"/>
      <c r="B22" s="27" t="s">
        <v>35</v>
      </c>
      <c r="C22" s="28">
        <f t="shared" si="3"/>
        <v>23693</v>
      </c>
      <c r="D22" s="52">
        <f t="shared" si="4"/>
        <v>6.4382277414709033E-2</v>
      </c>
      <c r="E22" s="20">
        <f t="shared" si="0"/>
        <v>23622</v>
      </c>
      <c r="F22" s="29">
        <f t="shared" si="1"/>
        <v>6.5075276518960321E-2</v>
      </c>
      <c r="G22" s="63">
        <v>13</v>
      </c>
      <c r="H22" s="30">
        <v>11688</v>
      </c>
      <c r="I22" s="29">
        <f>H22/E8</f>
        <v>3.2198790616950648E-2</v>
      </c>
      <c r="J22" s="30">
        <v>11934</v>
      </c>
      <c r="K22" s="21">
        <f>J22/E8</f>
        <v>3.2876485902009672E-2</v>
      </c>
      <c r="L22" s="58">
        <f t="shared" si="5"/>
        <v>71</v>
      </c>
      <c r="M22" s="29">
        <f t="shared" si="6"/>
        <v>1.4171656686626746E-2</v>
      </c>
      <c r="N22" s="53">
        <f t="shared" si="2"/>
        <v>-1</v>
      </c>
      <c r="O22" s="60">
        <v>27</v>
      </c>
      <c r="P22" s="60">
        <v>44</v>
      </c>
      <c r="Q22" s="73">
        <v>7787</v>
      </c>
      <c r="R22" s="31">
        <v>18</v>
      </c>
      <c r="S22" s="64">
        <v>3.0335174007961987</v>
      </c>
      <c r="T22" s="34"/>
      <c r="U22" s="26"/>
      <c r="V22" s="61">
        <v>72</v>
      </c>
      <c r="W22" s="26"/>
    </row>
    <row r="23" spans="1:23">
      <c r="A23" s="35"/>
      <c r="B23" s="27" t="s">
        <v>36</v>
      </c>
      <c r="C23" s="28">
        <f t="shared" si="3"/>
        <v>29507</v>
      </c>
      <c r="D23" s="52">
        <f t="shared" si="4"/>
        <v>8.0180975801959209E-2</v>
      </c>
      <c r="E23" s="20">
        <f t="shared" si="0"/>
        <v>29394</v>
      </c>
      <c r="F23" s="29">
        <f t="shared" si="1"/>
        <v>8.0976321987906164E-2</v>
      </c>
      <c r="G23" s="63">
        <v>-4</v>
      </c>
      <c r="H23" s="30">
        <v>14303</v>
      </c>
      <c r="I23" s="29">
        <f>H23/E8</f>
        <v>3.9402746594305704E-2</v>
      </c>
      <c r="J23" s="30">
        <v>15091</v>
      </c>
      <c r="K23" s="21">
        <f>J23/E8</f>
        <v>4.1573575393600466E-2</v>
      </c>
      <c r="L23" s="58">
        <f t="shared" si="5"/>
        <v>113</v>
      </c>
      <c r="M23" s="29">
        <f t="shared" si="6"/>
        <v>2.2554890219560877E-2</v>
      </c>
      <c r="N23" s="53">
        <f t="shared" si="2"/>
        <v>-4</v>
      </c>
      <c r="O23" s="60">
        <v>26</v>
      </c>
      <c r="P23" s="60">
        <v>87</v>
      </c>
      <c r="Q23" s="73">
        <v>10774</v>
      </c>
      <c r="R23" s="31">
        <v>-5</v>
      </c>
      <c r="S23" s="64">
        <v>2.7282346389456098</v>
      </c>
      <c r="T23" s="32"/>
      <c r="U23" s="36"/>
      <c r="V23" s="48">
        <v>117</v>
      </c>
      <c r="W23" s="36"/>
    </row>
    <row r="24" spans="1:23">
      <c r="A24" s="37"/>
      <c r="B24" s="27" t="s">
        <v>37</v>
      </c>
      <c r="C24" s="28">
        <f t="shared" si="3"/>
        <v>34500</v>
      </c>
      <c r="D24" s="52">
        <f t="shared" si="4"/>
        <v>9.3748726240132613E-2</v>
      </c>
      <c r="E24" s="20">
        <f t="shared" si="0"/>
        <v>34413</v>
      </c>
      <c r="F24" s="29">
        <f t="shared" si="1"/>
        <v>9.4802958718439648E-2</v>
      </c>
      <c r="G24" s="63">
        <v>-16</v>
      </c>
      <c r="H24" s="30">
        <v>16851</v>
      </c>
      <c r="I24" s="29">
        <f>H24/E8</f>
        <v>4.6422127026543067E-2</v>
      </c>
      <c r="J24" s="30">
        <v>17562</v>
      </c>
      <c r="K24" s="21">
        <f>J24/E8</f>
        <v>4.8380831691896581E-2</v>
      </c>
      <c r="L24" s="58">
        <f t="shared" si="5"/>
        <v>87</v>
      </c>
      <c r="M24" s="29">
        <f t="shared" si="6"/>
        <v>1.7365269461077845E-2</v>
      </c>
      <c r="N24" s="53">
        <f t="shared" si="2"/>
        <v>-3</v>
      </c>
      <c r="O24" s="60">
        <v>25</v>
      </c>
      <c r="P24" s="60">
        <v>62</v>
      </c>
      <c r="Q24" s="73">
        <v>11952</v>
      </c>
      <c r="R24" s="31">
        <v>24</v>
      </c>
      <c r="S24" s="64">
        <v>2.8792670682730925</v>
      </c>
      <c r="T24" s="38"/>
      <c r="U24" s="39"/>
      <c r="V24" s="45">
        <v>90</v>
      </c>
      <c r="W24" s="39"/>
    </row>
    <row r="25" spans="1:23">
      <c r="A25" s="37"/>
      <c r="B25" s="27" t="s">
        <v>41</v>
      </c>
      <c r="C25" s="28">
        <f t="shared" si="3"/>
        <v>34341</v>
      </c>
      <c r="D25" s="52">
        <f t="shared" si="4"/>
        <v>9.3316666893112868E-2</v>
      </c>
      <c r="E25" s="20">
        <f t="shared" si="0"/>
        <v>34033</v>
      </c>
      <c r="F25" s="29">
        <f t="shared" si="1"/>
        <v>9.3756112343145223E-2</v>
      </c>
      <c r="G25" s="63">
        <v>187</v>
      </c>
      <c r="H25" s="30">
        <v>16740</v>
      </c>
      <c r="I25" s="29">
        <f>H25/E8</f>
        <v>4.6116337690601798E-2</v>
      </c>
      <c r="J25" s="30">
        <v>17293</v>
      </c>
      <c r="K25" s="21">
        <f>J25/E8</f>
        <v>4.7639774652543425E-2</v>
      </c>
      <c r="L25" s="58">
        <f t="shared" si="5"/>
        <v>308</v>
      </c>
      <c r="M25" s="29">
        <f t="shared" si="6"/>
        <v>6.1477045908183633E-2</v>
      </c>
      <c r="N25" s="53">
        <f t="shared" si="2"/>
        <v>71</v>
      </c>
      <c r="O25" s="60">
        <v>168</v>
      </c>
      <c r="P25" s="60">
        <v>140</v>
      </c>
      <c r="Q25" s="73">
        <v>12902</v>
      </c>
      <c r="R25" s="31">
        <v>209</v>
      </c>
      <c r="S25" s="64">
        <v>2.6378080917687181</v>
      </c>
      <c r="T25" s="38"/>
      <c r="U25" s="39"/>
      <c r="V25" s="45">
        <v>237</v>
      </c>
      <c r="W25" s="39"/>
    </row>
    <row r="26" spans="1:23">
      <c r="A26" s="37"/>
      <c r="B26" s="27" t="s">
        <v>42</v>
      </c>
      <c r="C26" s="28">
        <f t="shared" si="3"/>
        <v>19434</v>
      </c>
      <c r="D26" s="52">
        <f t="shared" si="4"/>
        <v>5.2809065094224263E-2</v>
      </c>
      <c r="E26" s="20">
        <f t="shared" si="0"/>
        <v>19373</v>
      </c>
      <c r="F26" s="29">
        <f t="shared" si="1"/>
        <v>5.3369881127839226E-2</v>
      </c>
      <c r="G26" s="63">
        <v>16</v>
      </c>
      <c r="H26" s="30">
        <v>9480</v>
      </c>
      <c r="I26" s="29">
        <f>H26/E8</f>
        <v>2.6116062204713564E-2</v>
      </c>
      <c r="J26" s="30">
        <v>9893</v>
      </c>
      <c r="K26" s="21">
        <f>J26/E8</f>
        <v>2.7253818923125662E-2</v>
      </c>
      <c r="L26" s="58">
        <f t="shared" si="5"/>
        <v>61</v>
      </c>
      <c r="M26" s="29">
        <f t="shared" si="6"/>
        <v>1.2175648702594811E-2</v>
      </c>
      <c r="N26" s="53">
        <f t="shared" si="2"/>
        <v>-2</v>
      </c>
      <c r="O26" s="60">
        <v>18</v>
      </c>
      <c r="P26" s="60">
        <v>43</v>
      </c>
      <c r="Q26" s="73">
        <v>6940</v>
      </c>
      <c r="R26" s="31">
        <v>14</v>
      </c>
      <c r="S26" s="64">
        <v>2.7914985590778096</v>
      </c>
      <c r="T26" s="38"/>
      <c r="U26" s="39"/>
      <c r="V26" s="45">
        <v>63</v>
      </c>
      <c r="W26" s="39"/>
    </row>
    <row r="27" spans="1:23">
      <c r="A27" s="37"/>
      <c r="B27" s="27" t="s">
        <v>43</v>
      </c>
      <c r="C27" s="28">
        <f t="shared" si="3"/>
        <v>11324</v>
      </c>
      <c r="D27" s="52">
        <f t="shared" si="4"/>
        <v>3.0771321041833669E-2</v>
      </c>
      <c r="E27" s="20">
        <f t="shared" si="0"/>
        <v>11297</v>
      </c>
      <c r="F27" s="29">
        <f t="shared" si="1"/>
        <v>3.1121640793950332E-2</v>
      </c>
      <c r="G27" s="63">
        <v>17</v>
      </c>
      <c r="H27" s="30">
        <v>5594</v>
      </c>
      <c r="I27" s="29">
        <f>H27/E8</f>
        <v>1.5410680587886886E-2</v>
      </c>
      <c r="J27" s="30">
        <v>5703</v>
      </c>
      <c r="K27" s="21">
        <f>J27/E8</f>
        <v>1.5710960206063444E-2</v>
      </c>
      <c r="L27" s="58">
        <f t="shared" si="5"/>
        <v>27</v>
      </c>
      <c r="M27" s="29">
        <f t="shared" si="6"/>
        <v>5.3892215568862277E-3</v>
      </c>
      <c r="N27" s="53">
        <f t="shared" si="2"/>
        <v>-2</v>
      </c>
      <c r="O27" s="60">
        <v>5</v>
      </c>
      <c r="P27" s="60">
        <v>22</v>
      </c>
      <c r="Q27" s="73">
        <v>4317</v>
      </c>
      <c r="R27" s="31">
        <v>16</v>
      </c>
      <c r="S27" s="64">
        <v>2.6168635626592542</v>
      </c>
      <c r="T27" s="38"/>
      <c r="U27" s="39"/>
      <c r="V27" s="45">
        <v>29</v>
      </c>
      <c r="W27" s="39"/>
    </row>
    <row r="28" spans="1:23">
      <c r="A28" s="40"/>
      <c r="B28" s="41" t="s">
        <v>44</v>
      </c>
      <c r="C28" s="28">
        <f t="shared" si="3"/>
        <v>28434</v>
      </c>
      <c r="D28" s="52">
        <f t="shared" si="4"/>
        <v>7.7265254548171902E-2</v>
      </c>
      <c r="E28" s="20">
        <f t="shared" si="0"/>
        <v>28380</v>
      </c>
      <c r="F28" s="29">
        <f t="shared" si="1"/>
        <v>7.8182895081199466E-2</v>
      </c>
      <c r="G28" s="63">
        <v>178</v>
      </c>
      <c r="H28" s="30">
        <v>13701</v>
      </c>
      <c r="I28" s="29">
        <f>H28/E8</f>
        <v>3.7744321547128749E-2</v>
      </c>
      <c r="J28" s="30">
        <v>14679</v>
      </c>
      <c r="K28" s="21">
        <f>J28/E8</f>
        <v>4.0438573534070717E-2</v>
      </c>
      <c r="L28" s="58">
        <f t="shared" si="5"/>
        <v>54</v>
      </c>
      <c r="M28" s="29">
        <f t="shared" si="6"/>
        <v>1.0778443113772455E-2</v>
      </c>
      <c r="N28" s="53">
        <f t="shared" si="2"/>
        <v>2</v>
      </c>
      <c r="O28" s="60">
        <v>14</v>
      </c>
      <c r="P28" s="60">
        <v>40</v>
      </c>
      <c r="Q28" s="73">
        <v>10666</v>
      </c>
      <c r="R28" s="31">
        <v>88</v>
      </c>
      <c r="S28" s="64">
        <v>2.660791299456216</v>
      </c>
      <c r="T28" s="32"/>
      <c r="U28" s="42"/>
      <c r="V28" s="62">
        <v>52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L6:P6"/>
    <mergeCell ref="Q6:Q7"/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0"/>
  <sheetViews>
    <sheetView workbookViewId="0">
      <selection activeCell="J21" sqref="J21"/>
    </sheetView>
  </sheetViews>
  <sheetFormatPr defaultRowHeight="16.5"/>
  <cols>
    <col min="1" max="1" width="3.375" customWidth="1"/>
    <col min="20" max="20" width="12.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61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62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63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80" t="s">
        <v>21</v>
      </c>
      <c r="F7" s="17" t="s">
        <v>22</v>
      </c>
      <c r="G7" s="18" t="s">
        <v>20</v>
      </c>
      <c r="H7" s="81" t="s">
        <v>23</v>
      </c>
      <c r="I7" s="18" t="s">
        <v>24</v>
      </c>
      <c r="J7" s="8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367011</v>
      </c>
      <c r="D8" s="51">
        <f>SUM(D9:D28)</f>
        <v>0.99999999999999989</v>
      </c>
      <c r="E8" s="20">
        <f>H8+J8</f>
        <v>362036</v>
      </c>
      <c r="F8" s="21">
        <f>E8/$E$8</f>
        <v>1</v>
      </c>
      <c r="G8" s="68">
        <v>1574</v>
      </c>
      <c r="H8" s="22">
        <v>180778</v>
      </c>
      <c r="I8" s="21">
        <f t="shared" ref="I8:M8" si="0">SUM(I9:I28)</f>
        <v>0.49933708250008291</v>
      </c>
      <c r="J8" s="22">
        <v>181258</v>
      </c>
      <c r="K8" s="21">
        <f t="shared" si="0"/>
        <v>0.5006629174999172</v>
      </c>
      <c r="L8" s="58">
        <f t="shared" si="0"/>
        <v>4975</v>
      </c>
      <c r="M8" s="23">
        <f t="shared" si="0"/>
        <v>0.99999999999999989</v>
      </c>
      <c r="N8" s="53">
        <f t="shared" ref="N8:N28" si="1">L8-V8</f>
        <v>-39</v>
      </c>
      <c r="O8" s="59">
        <f>SUM(O9:O28)</f>
        <v>3073</v>
      </c>
      <c r="P8" s="59">
        <f>SUM(P9:P28)</f>
        <v>1902</v>
      </c>
      <c r="Q8" s="24">
        <v>147848</v>
      </c>
      <c r="R8" s="53">
        <v>556</v>
      </c>
      <c r="S8" s="56">
        <v>2.4487040744548456</v>
      </c>
      <c r="T8" s="25"/>
      <c r="U8" s="26"/>
      <c r="V8" s="61">
        <v>5014</v>
      </c>
      <c r="W8" s="26"/>
    </row>
    <row r="9" spans="1:23">
      <c r="A9" s="1"/>
      <c r="B9" s="27" t="s">
        <v>1</v>
      </c>
      <c r="C9" s="28">
        <f>E9+L9</f>
        <v>44637</v>
      </c>
      <c r="D9" s="52">
        <f>C9/$C$8</f>
        <v>0.1216230576195264</v>
      </c>
      <c r="E9" s="20">
        <f t="shared" ref="E9:E25" si="2">H9+J9</f>
        <v>43265</v>
      </c>
      <c r="F9" s="29">
        <f t="shared" ref="F9:F28" si="3">E9/$E$8</f>
        <v>0.11950469014131192</v>
      </c>
      <c r="G9" s="63">
        <v>-39</v>
      </c>
      <c r="H9" s="30">
        <v>22480</v>
      </c>
      <c r="I9" s="29">
        <f>H9/E8</f>
        <v>6.2093272492238338E-2</v>
      </c>
      <c r="J9" s="30">
        <v>20785</v>
      </c>
      <c r="K9" s="21">
        <f>J9/E8</f>
        <v>5.7411417649073572E-2</v>
      </c>
      <c r="L9" s="58">
        <f>O9+P9</f>
        <v>1372</v>
      </c>
      <c r="M9" s="29">
        <f>L9/$L$8</f>
        <v>0.27577889447236181</v>
      </c>
      <c r="N9" s="53">
        <f t="shared" si="1"/>
        <v>-22</v>
      </c>
      <c r="O9" s="60">
        <v>700</v>
      </c>
      <c r="P9" s="60">
        <v>672</v>
      </c>
      <c r="Q9" s="73">
        <v>20687</v>
      </c>
      <c r="R9" s="31">
        <v>38</v>
      </c>
      <c r="S9" s="64">
        <v>2.0914100642915843</v>
      </c>
      <c r="T9" s="33"/>
      <c r="U9" s="26"/>
      <c r="V9" s="61">
        <v>1394</v>
      </c>
      <c r="W9" s="26"/>
    </row>
    <row r="10" spans="1:23">
      <c r="A10" s="1"/>
      <c r="B10" s="27" t="s">
        <v>2</v>
      </c>
      <c r="C10" s="28">
        <f t="shared" ref="C10:C28" si="4">E10+L10</f>
        <v>2860</v>
      </c>
      <c r="D10" s="52">
        <f t="shared" ref="D10:D28" si="5">C10/$C$8</f>
        <v>7.7926819632109122E-3</v>
      </c>
      <c r="E10" s="20">
        <f t="shared" si="2"/>
        <v>2764</v>
      </c>
      <c r="F10" s="29">
        <f t="shared" si="3"/>
        <v>7.634599874045675E-3</v>
      </c>
      <c r="G10" s="63">
        <v>6</v>
      </c>
      <c r="H10" s="30">
        <v>1583</v>
      </c>
      <c r="I10" s="29">
        <f>H10/E8</f>
        <v>4.3724933432034386E-3</v>
      </c>
      <c r="J10" s="30">
        <v>1181</v>
      </c>
      <c r="K10" s="21">
        <f>J10/E8</f>
        <v>3.2621065308422368E-3</v>
      </c>
      <c r="L10" s="58">
        <f t="shared" ref="L10:L28" si="6">O10+P10</f>
        <v>96</v>
      </c>
      <c r="M10" s="29">
        <f t="shared" ref="M10:M28" si="7">L10/$L$8</f>
        <v>1.9296482412060303E-2</v>
      </c>
      <c r="N10" s="53">
        <f t="shared" si="1"/>
        <v>-5</v>
      </c>
      <c r="O10" s="60">
        <v>67</v>
      </c>
      <c r="P10" s="60">
        <v>29</v>
      </c>
      <c r="Q10" s="73">
        <v>1627</v>
      </c>
      <c r="R10" s="31">
        <v>-7</v>
      </c>
      <c r="S10" s="64">
        <v>1.6988322065150583</v>
      </c>
      <c r="T10" s="33"/>
      <c r="U10" s="26"/>
      <c r="V10" s="61">
        <v>101</v>
      </c>
      <c r="W10" s="26"/>
    </row>
    <row r="11" spans="1:23">
      <c r="A11" s="1"/>
      <c r="B11" s="27" t="s">
        <v>3</v>
      </c>
      <c r="C11" s="28">
        <f t="shared" si="4"/>
        <v>3587</v>
      </c>
      <c r="D11" s="52">
        <f t="shared" si="5"/>
        <v>9.7735490216914484E-3</v>
      </c>
      <c r="E11" s="20">
        <f t="shared" si="2"/>
        <v>3161</v>
      </c>
      <c r="F11" s="29">
        <f t="shared" si="3"/>
        <v>8.7311759051586033E-3</v>
      </c>
      <c r="G11" s="63">
        <v>5</v>
      </c>
      <c r="H11" s="30">
        <v>1663</v>
      </c>
      <c r="I11" s="29">
        <f>H11/E8</f>
        <v>4.5934658431758171E-3</v>
      </c>
      <c r="J11" s="30">
        <v>1498</v>
      </c>
      <c r="K11" s="21">
        <f>J11/E8</f>
        <v>4.1377100619827863E-3</v>
      </c>
      <c r="L11" s="58">
        <f t="shared" si="6"/>
        <v>426</v>
      </c>
      <c r="M11" s="29">
        <f t="shared" si="7"/>
        <v>8.5628140703517583E-2</v>
      </c>
      <c r="N11" s="53">
        <f t="shared" si="1"/>
        <v>-11</v>
      </c>
      <c r="O11" s="60">
        <v>403</v>
      </c>
      <c r="P11" s="60">
        <v>23</v>
      </c>
      <c r="Q11" s="73">
        <v>1736</v>
      </c>
      <c r="R11" s="31">
        <v>11</v>
      </c>
      <c r="S11" s="64">
        <v>1.820852534562212</v>
      </c>
      <c r="T11" s="33"/>
      <c r="U11" s="26"/>
      <c r="V11" s="61">
        <v>437</v>
      </c>
      <c r="W11" s="26"/>
    </row>
    <row r="12" spans="1:23">
      <c r="A12" s="1"/>
      <c r="B12" s="27" t="s">
        <v>4</v>
      </c>
      <c r="C12" s="28">
        <f t="shared" si="4"/>
        <v>6428</v>
      </c>
      <c r="D12" s="52">
        <f t="shared" si="5"/>
        <v>1.7514461419412496E-2</v>
      </c>
      <c r="E12" s="20">
        <f t="shared" si="2"/>
        <v>6189</v>
      </c>
      <c r="F12" s="29">
        <f t="shared" si="3"/>
        <v>1.7094985029113125E-2</v>
      </c>
      <c r="G12" s="63">
        <v>-62</v>
      </c>
      <c r="H12" s="30">
        <v>3419</v>
      </c>
      <c r="I12" s="29">
        <f>H12/E8</f>
        <v>9.4438122175695242E-3</v>
      </c>
      <c r="J12" s="30">
        <v>2770</v>
      </c>
      <c r="K12" s="21">
        <f>J12/E8</f>
        <v>7.6511728115436035E-3</v>
      </c>
      <c r="L12" s="58">
        <f t="shared" si="6"/>
        <v>239</v>
      </c>
      <c r="M12" s="29">
        <f t="shared" si="7"/>
        <v>4.8040201005025124E-2</v>
      </c>
      <c r="N12" s="53">
        <f t="shared" si="1"/>
        <v>4</v>
      </c>
      <c r="O12" s="60">
        <v>185</v>
      </c>
      <c r="P12" s="60">
        <v>54</v>
      </c>
      <c r="Q12" s="73">
        <v>3353</v>
      </c>
      <c r="R12" s="31">
        <v>-3</v>
      </c>
      <c r="S12" s="64">
        <v>1.8458097226364449</v>
      </c>
      <c r="T12" s="33"/>
      <c r="U12" s="26"/>
      <c r="V12" s="61">
        <v>235</v>
      </c>
      <c r="W12" s="26"/>
    </row>
    <row r="13" spans="1:23">
      <c r="A13" s="1"/>
      <c r="B13" s="27" t="s">
        <v>5</v>
      </c>
      <c r="C13" s="28">
        <f t="shared" si="4"/>
        <v>9246</v>
      </c>
      <c r="D13" s="52">
        <f t="shared" si="5"/>
        <v>2.519270539575108E-2</v>
      </c>
      <c r="E13" s="20">
        <f t="shared" si="2"/>
        <v>8935</v>
      </c>
      <c r="F13" s="29">
        <f t="shared" si="3"/>
        <v>2.4679866090665015E-2</v>
      </c>
      <c r="G13" s="63">
        <v>23</v>
      </c>
      <c r="H13" s="30">
        <v>4738</v>
      </c>
      <c r="I13" s="29">
        <f>H13/E8</f>
        <v>1.3087096310864113E-2</v>
      </c>
      <c r="J13" s="30">
        <v>4197</v>
      </c>
      <c r="K13" s="21">
        <f>J13/E8</f>
        <v>1.1592769779800904E-2</v>
      </c>
      <c r="L13" s="58">
        <f t="shared" si="6"/>
        <v>311</v>
      </c>
      <c r="M13" s="29">
        <f t="shared" si="7"/>
        <v>6.2512562814070347E-2</v>
      </c>
      <c r="N13" s="53">
        <f t="shared" si="1"/>
        <v>-9</v>
      </c>
      <c r="O13" s="60">
        <v>199</v>
      </c>
      <c r="P13" s="60">
        <v>112</v>
      </c>
      <c r="Q13" s="73">
        <v>4853</v>
      </c>
      <c r="R13" s="31">
        <v>5</v>
      </c>
      <c r="S13" s="64">
        <v>1.8411291984339584</v>
      </c>
      <c r="T13" s="33"/>
      <c r="U13" s="26"/>
      <c r="V13" s="61">
        <v>320</v>
      </c>
      <c r="W13" s="26"/>
    </row>
    <row r="14" spans="1:23">
      <c r="A14" s="1"/>
      <c r="B14" s="27" t="s">
        <v>6</v>
      </c>
      <c r="C14" s="28">
        <f t="shared" si="4"/>
        <v>7374</v>
      </c>
      <c r="D14" s="52">
        <f t="shared" si="5"/>
        <v>2.0092040838013029E-2</v>
      </c>
      <c r="E14" s="20">
        <f t="shared" si="2"/>
        <v>6894</v>
      </c>
      <c r="F14" s="29">
        <f t="shared" si="3"/>
        <v>1.904230518511971E-2</v>
      </c>
      <c r="G14" s="63">
        <v>17</v>
      </c>
      <c r="H14" s="30">
        <v>3993</v>
      </c>
      <c r="I14" s="29">
        <f>H14/E8</f>
        <v>1.1029289904871339E-2</v>
      </c>
      <c r="J14" s="30">
        <v>2901</v>
      </c>
      <c r="K14" s="21">
        <f>J14/E8</f>
        <v>8.0130152802483732E-3</v>
      </c>
      <c r="L14" s="58">
        <f t="shared" si="6"/>
        <v>480</v>
      </c>
      <c r="M14" s="29">
        <f t="shared" si="7"/>
        <v>9.6482412060301503E-2</v>
      </c>
      <c r="N14" s="53">
        <f t="shared" si="1"/>
        <v>-3</v>
      </c>
      <c r="O14" s="60">
        <v>360</v>
      </c>
      <c r="P14" s="60">
        <v>120</v>
      </c>
      <c r="Q14" s="73">
        <v>4111</v>
      </c>
      <c r="R14" s="31">
        <v>6</v>
      </c>
      <c r="S14" s="64">
        <v>1.6769642422768183</v>
      </c>
      <c r="T14" s="33"/>
      <c r="U14" s="26"/>
      <c r="V14" s="61">
        <v>483</v>
      </c>
      <c r="W14" s="26"/>
    </row>
    <row r="15" spans="1:23">
      <c r="A15" s="1"/>
      <c r="B15" s="27" t="s">
        <v>7</v>
      </c>
      <c r="C15" s="28">
        <f t="shared" si="4"/>
        <v>7614</v>
      </c>
      <c r="D15" s="52">
        <f t="shared" si="5"/>
        <v>2.0745972191569189E-2</v>
      </c>
      <c r="E15" s="20">
        <f t="shared" si="2"/>
        <v>7407</v>
      </c>
      <c r="F15" s="29">
        <f t="shared" si="3"/>
        <v>2.0459291341192589E-2</v>
      </c>
      <c r="G15" s="63">
        <v>-45</v>
      </c>
      <c r="H15" s="30">
        <v>4038</v>
      </c>
      <c r="I15" s="29">
        <f>H15/E8</f>
        <v>1.1153586936105802E-2</v>
      </c>
      <c r="J15" s="30">
        <v>3369</v>
      </c>
      <c r="K15" s="21">
        <f>J15/E8</f>
        <v>9.3057044050867867E-3</v>
      </c>
      <c r="L15" s="58">
        <f t="shared" si="6"/>
        <v>207</v>
      </c>
      <c r="M15" s="29">
        <f t="shared" si="7"/>
        <v>4.1608040201005024E-2</v>
      </c>
      <c r="N15" s="53">
        <f t="shared" si="1"/>
        <v>5</v>
      </c>
      <c r="O15" s="60">
        <v>157</v>
      </c>
      <c r="P15" s="60">
        <v>50</v>
      </c>
      <c r="Q15" s="73">
        <v>3929</v>
      </c>
      <c r="R15" s="31">
        <v>2</v>
      </c>
      <c r="S15" s="64">
        <v>1.8852125222702978</v>
      </c>
      <c r="T15" s="33"/>
      <c r="U15" s="26"/>
      <c r="V15" s="61">
        <v>202</v>
      </c>
      <c r="W15" s="26"/>
    </row>
    <row r="16" spans="1:23">
      <c r="A16" s="1"/>
      <c r="B16" s="27" t="s">
        <v>8</v>
      </c>
      <c r="C16" s="28">
        <f t="shared" si="4"/>
        <v>5952</v>
      </c>
      <c r="D16" s="52">
        <f t="shared" si="5"/>
        <v>1.6217497568192778E-2</v>
      </c>
      <c r="E16" s="20">
        <f t="shared" si="2"/>
        <v>5574</v>
      </c>
      <c r="F16" s="29">
        <f t="shared" si="3"/>
        <v>1.5396258935575467E-2</v>
      </c>
      <c r="G16" s="63">
        <v>-40</v>
      </c>
      <c r="H16" s="30">
        <v>2965</v>
      </c>
      <c r="I16" s="29">
        <f>H16/E8</f>
        <v>8.1897932802262752E-3</v>
      </c>
      <c r="J16" s="30">
        <v>2609</v>
      </c>
      <c r="K16" s="21">
        <f>J16/E8</f>
        <v>7.206465655349192E-3</v>
      </c>
      <c r="L16" s="58">
        <f t="shared" si="6"/>
        <v>378</v>
      </c>
      <c r="M16" s="29">
        <f t="shared" si="7"/>
        <v>7.5979899497487444E-2</v>
      </c>
      <c r="N16" s="53">
        <f t="shared" si="1"/>
        <v>6</v>
      </c>
      <c r="O16" s="60">
        <v>308</v>
      </c>
      <c r="P16" s="60">
        <v>70</v>
      </c>
      <c r="Q16" s="73">
        <v>3007</v>
      </c>
      <c r="R16" s="31">
        <v>-6</v>
      </c>
      <c r="S16" s="64">
        <v>1.8536747588959095</v>
      </c>
      <c r="T16" s="33"/>
      <c r="U16" s="26"/>
      <c r="V16" s="61">
        <v>372</v>
      </c>
      <c r="W16" s="26"/>
    </row>
    <row r="17" spans="1:23">
      <c r="A17" s="1"/>
      <c r="B17" s="27" t="s">
        <v>9</v>
      </c>
      <c r="C17" s="28">
        <f t="shared" si="4"/>
        <v>3616</v>
      </c>
      <c r="D17" s="52">
        <f t="shared" si="5"/>
        <v>9.852565726912817E-3</v>
      </c>
      <c r="E17" s="20">
        <f t="shared" si="2"/>
        <v>3471</v>
      </c>
      <c r="F17" s="29">
        <f t="shared" si="3"/>
        <v>9.5874443425515692E-3</v>
      </c>
      <c r="G17" s="63">
        <v>-13</v>
      </c>
      <c r="H17" s="30">
        <v>1879</v>
      </c>
      <c r="I17" s="29">
        <f>H17/E8</f>
        <v>5.1900915931012382E-3</v>
      </c>
      <c r="J17" s="30">
        <v>1592</v>
      </c>
      <c r="K17" s="21">
        <f>J17/E8</f>
        <v>4.397352749450331E-3</v>
      </c>
      <c r="L17" s="58">
        <f t="shared" si="6"/>
        <v>145</v>
      </c>
      <c r="M17" s="29">
        <f t="shared" si="7"/>
        <v>2.914572864321608E-2</v>
      </c>
      <c r="N17" s="53">
        <f t="shared" si="1"/>
        <v>-3</v>
      </c>
      <c r="O17" s="60">
        <v>110</v>
      </c>
      <c r="P17" s="60">
        <v>35</v>
      </c>
      <c r="Q17" s="73">
        <v>2022</v>
      </c>
      <c r="R17" s="31">
        <v>-10</v>
      </c>
      <c r="S17" s="64">
        <v>1.7166172106824926</v>
      </c>
      <c r="T17" s="33"/>
      <c r="U17" s="26"/>
      <c r="V17" s="61">
        <v>148</v>
      </c>
      <c r="W17" s="26"/>
    </row>
    <row r="18" spans="1:23">
      <c r="A18" s="1"/>
      <c r="B18" s="27" t="s">
        <v>10</v>
      </c>
      <c r="C18" s="28">
        <f t="shared" si="4"/>
        <v>2569</v>
      </c>
      <c r="D18" s="52">
        <f t="shared" si="5"/>
        <v>6.9997901970240677E-3</v>
      </c>
      <c r="E18" s="20">
        <f t="shared" si="2"/>
        <v>2395</v>
      </c>
      <c r="F18" s="29">
        <f t="shared" si="3"/>
        <v>6.6153642179230792E-3</v>
      </c>
      <c r="G18" s="63">
        <v>-17</v>
      </c>
      <c r="H18" s="30">
        <v>1270</v>
      </c>
      <c r="I18" s="29">
        <f>H18/E8</f>
        <v>3.5079384370615076E-3</v>
      </c>
      <c r="J18" s="30">
        <v>1125</v>
      </c>
      <c r="K18" s="21">
        <f>J18/E8</f>
        <v>3.1074257808615716E-3</v>
      </c>
      <c r="L18" s="58">
        <f t="shared" si="6"/>
        <v>174</v>
      </c>
      <c r="M18" s="29">
        <f t="shared" si="7"/>
        <v>3.4974874371859296E-2</v>
      </c>
      <c r="N18" s="53">
        <f t="shared" si="1"/>
        <v>-1</v>
      </c>
      <c r="O18" s="60">
        <v>132</v>
      </c>
      <c r="P18" s="60">
        <v>42</v>
      </c>
      <c r="Q18" s="73">
        <v>1217</v>
      </c>
      <c r="R18" s="31">
        <v>-3</v>
      </c>
      <c r="S18" s="64">
        <v>1.9679539852095316</v>
      </c>
      <c r="T18" s="33"/>
      <c r="U18" s="26"/>
      <c r="V18" s="61">
        <v>175</v>
      </c>
      <c r="W18" s="26"/>
    </row>
    <row r="19" spans="1:23">
      <c r="A19" s="1"/>
      <c r="B19" s="27" t="s">
        <v>32</v>
      </c>
      <c r="C19" s="28">
        <f t="shared" si="4"/>
        <v>19234</v>
      </c>
      <c r="D19" s="52">
        <f t="shared" si="5"/>
        <v>5.2407148559579959E-2</v>
      </c>
      <c r="E19" s="20">
        <f t="shared" si="2"/>
        <v>19166</v>
      </c>
      <c r="F19" s="29">
        <f t="shared" si="3"/>
        <v>5.2939486680882566E-2</v>
      </c>
      <c r="G19" s="63">
        <v>-18</v>
      </c>
      <c r="H19" s="30">
        <v>9438</v>
      </c>
      <c r="I19" s="29">
        <f>H19/E8</f>
        <v>2.6069230684241346E-2</v>
      </c>
      <c r="J19" s="30">
        <v>9728</v>
      </c>
      <c r="K19" s="21">
        <f>J19/E8</f>
        <v>2.6870255996641217E-2</v>
      </c>
      <c r="L19" s="58">
        <f t="shared" si="6"/>
        <v>68</v>
      </c>
      <c r="M19" s="29">
        <f t="shared" si="7"/>
        <v>1.3668341708542713E-2</v>
      </c>
      <c r="N19" s="53">
        <f t="shared" si="1"/>
        <v>1</v>
      </c>
      <c r="O19" s="60">
        <v>29</v>
      </c>
      <c r="P19" s="60">
        <v>39</v>
      </c>
      <c r="Q19" s="73">
        <v>6491</v>
      </c>
      <c r="R19" s="31">
        <v>0</v>
      </c>
      <c r="S19" s="64">
        <v>2.952703743645047</v>
      </c>
      <c r="T19" s="34"/>
      <c r="U19" s="26"/>
      <c r="V19" s="61">
        <v>67</v>
      </c>
      <c r="W19" s="26"/>
    </row>
    <row r="20" spans="1:23">
      <c r="A20" s="1"/>
      <c r="B20" s="27" t="s">
        <v>33</v>
      </c>
      <c r="C20" s="28">
        <f t="shared" si="4"/>
        <v>31891</v>
      </c>
      <c r="D20" s="52">
        <f t="shared" si="5"/>
        <v>8.6893853317747974E-2</v>
      </c>
      <c r="E20" s="20">
        <f t="shared" si="2"/>
        <v>31657</v>
      </c>
      <c r="F20" s="29">
        <f t="shared" si="3"/>
        <v>8.7441580395319796E-2</v>
      </c>
      <c r="G20" s="63">
        <v>687</v>
      </c>
      <c r="H20" s="30">
        <v>15315</v>
      </c>
      <c r="I20" s="29">
        <f>H20/E8</f>
        <v>4.2302422963462198E-2</v>
      </c>
      <c r="J20" s="30">
        <v>16342</v>
      </c>
      <c r="K20" s="21">
        <f>J20/E8</f>
        <v>4.5139157431857604E-2</v>
      </c>
      <c r="L20" s="58">
        <f t="shared" si="6"/>
        <v>234</v>
      </c>
      <c r="M20" s="29">
        <f>L20/$L$8</f>
        <v>4.7035175879396984E-2</v>
      </c>
      <c r="N20" s="53">
        <f t="shared" si="1"/>
        <v>0</v>
      </c>
      <c r="O20" s="60">
        <v>104</v>
      </c>
      <c r="P20" s="60">
        <v>130</v>
      </c>
      <c r="Q20" s="73">
        <v>12899</v>
      </c>
      <c r="R20" s="31">
        <v>89</v>
      </c>
      <c r="S20" s="64">
        <v>2.454221257461819</v>
      </c>
      <c r="T20" s="34"/>
      <c r="U20" s="26"/>
      <c r="V20" s="61">
        <v>234</v>
      </c>
      <c r="W20" s="26"/>
    </row>
    <row r="21" spans="1:23">
      <c r="A21" s="1"/>
      <c r="B21" s="27" t="s">
        <v>34</v>
      </c>
      <c r="C21" s="28">
        <f t="shared" si="4"/>
        <v>41222</v>
      </c>
      <c r="D21" s="52">
        <f t="shared" si="5"/>
        <v>0.11231815940121685</v>
      </c>
      <c r="E21" s="20">
        <f t="shared" si="2"/>
        <v>41037</v>
      </c>
      <c r="F21" s="29">
        <f t="shared" si="3"/>
        <v>0.11335060601708118</v>
      </c>
      <c r="G21" s="63">
        <v>190</v>
      </c>
      <c r="H21" s="30">
        <v>19834</v>
      </c>
      <c r="I21" s="29">
        <f>H21/E8</f>
        <v>5.4784607055651927E-2</v>
      </c>
      <c r="J21" s="30">
        <v>21203</v>
      </c>
      <c r="K21" s="21">
        <f>J21/E8</f>
        <v>5.856599896142925E-2</v>
      </c>
      <c r="L21" s="58">
        <f t="shared" si="6"/>
        <v>185</v>
      </c>
      <c r="M21" s="29">
        <f t="shared" si="7"/>
        <v>3.7185929648241203E-2</v>
      </c>
      <c r="N21" s="53">
        <f t="shared" si="1"/>
        <v>-1</v>
      </c>
      <c r="O21" s="60">
        <v>75</v>
      </c>
      <c r="P21" s="60">
        <v>110</v>
      </c>
      <c r="Q21" s="73">
        <v>16942</v>
      </c>
      <c r="R21" s="31">
        <v>86</v>
      </c>
      <c r="S21" s="64">
        <v>2.4222051705819858</v>
      </c>
      <c r="T21" s="34"/>
      <c r="U21" s="26"/>
      <c r="V21" s="61">
        <v>186</v>
      </c>
      <c r="W21" s="26"/>
    </row>
    <row r="22" spans="1:23">
      <c r="A22" s="1"/>
      <c r="B22" s="27" t="s">
        <v>35</v>
      </c>
      <c r="C22" s="28">
        <f t="shared" si="4"/>
        <v>23681</v>
      </c>
      <c r="D22" s="52">
        <f t="shared" si="5"/>
        <v>6.4523951598180987E-2</v>
      </c>
      <c r="E22" s="20">
        <f>H22+J22</f>
        <v>23609</v>
      </c>
      <c r="F22" s="29">
        <f t="shared" si="3"/>
        <v>6.5211746898098527E-2</v>
      </c>
      <c r="G22" s="63">
        <v>-11</v>
      </c>
      <c r="H22" s="30">
        <v>11688</v>
      </c>
      <c r="I22" s="29">
        <f>H22/E8</f>
        <v>3.228408224596449E-2</v>
      </c>
      <c r="J22" s="30">
        <v>11921</v>
      </c>
      <c r="K22" s="21">
        <f>J22/E8</f>
        <v>3.2927664652134044E-2</v>
      </c>
      <c r="L22" s="58">
        <f t="shared" si="6"/>
        <v>72</v>
      </c>
      <c r="M22" s="29">
        <f t="shared" si="7"/>
        <v>1.4472361809045226E-2</v>
      </c>
      <c r="N22" s="53">
        <f t="shared" si="1"/>
        <v>-1</v>
      </c>
      <c r="O22" s="60">
        <v>26</v>
      </c>
      <c r="P22" s="60">
        <v>46</v>
      </c>
      <c r="Q22" s="73">
        <v>7769</v>
      </c>
      <c r="R22" s="31">
        <v>10</v>
      </c>
      <c r="S22" s="64">
        <v>3.0388724417556956</v>
      </c>
      <c r="T22" s="34"/>
      <c r="U22" s="26"/>
      <c r="V22" s="61">
        <v>73</v>
      </c>
      <c r="W22" s="26"/>
    </row>
    <row r="23" spans="1:23">
      <c r="A23" s="35"/>
      <c r="B23" s="27" t="s">
        <v>36</v>
      </c>
      <c r="C23" s="28">
        <f t="shared" si="4"/>
        <v>29515</v>
      </c>
      <c r="D23" s="52">
        <f t="shared" si="5"/>
        <v>8.0419932917541986E-2</v>
      </c>
      <c r="E23" s="20">
        <f t="shared" si="2"/>
        <v>29398</v>
      </c>
      <c r="F23" s="29">
        <f t="shared" si="3"/>
        <v>8.1201869427349763E-2</v>
      </c>
      <c r="G23" s="63">
        <v>-57</v>
      </c>
      <c r="H23" s="30">
        <v>14294</v>
      </c>
      <c r="I23" s="29">
        <f>H23/E8</f>
        <v>3.9482261432564718E-2</v>
      </c>
      <c r="J23" s="30">
        <v>15104</v>
      </c>
      <c r="K23" s="21">
        <f>J23/E8</f>
        <v>4.1719607994785052E-2</v>
      </c>
      <c r="L23" s="58">
        <f t="shared" si="6"/>
        <v>117</v>
      </c>
      <c r="M23" s="29">
        <f t="shared" si="7"/>
        <v>2.3517587939698492E-2</v>
      </c>
      <c r="N23" s="53">
        <f t="shared" si="1"/>
        <v>2</v>
      </c>
      <c r="O23" s="60">
        <v>28</v>
      </c>
      <c r="P23" s="60">
        <v>89</v>
      </c>
      <c r="Q23" s="73">
        <v>10779</v>
      </c>
      <c r="R23" s="31">
        <v>3</v>
      </c>
      <c r="S23" s="64">
        <v>2.7273401985341867</v>
      </c>
      <c r="T23" s="32"/>
      <c r="U23" s="36"/>
      <c r="V23" s="48">
        <v>115</v>
      </c>
      <c r="W23" s="36"/>
    </row>
    <row r="24" spans="1:23">
      <c r="A24" s="37"/>
      <c r="B24" s="27" t="s">
        <v>37</v>
      </c>
      <c r="C24" s="28">
        <f t="shared" si="4"/>
        <v>34519</v>
      </c>
      <c r="D24" s="52">
        <f t="shared" si="5"/>
        <v>9.4054401639187921E-2</v>
      </c>
      <c r="E24" s="20">
        <f t="shared" si="2"/>
        <v>34429</v>
      </c>
      <c r="F24" s="29">
        <f t="shared" si="3"/>
        <v>9.5098277519362714E-2</v>
      </c>
      <c r="G24" s="63">
        <v>28</v>
      </c>
      <c r="H24" s="30">
        <v>16848</v>
      </c>
      <c r="I24" s="29">
        <f>H24/E8</f>
        <v>4.6536808494182902E-2</v>
      </c>
      <c r="J24" s="30">
        <v>17581</v>
      </c>
      <c r="K24" s="21">
        <f>J24/E8</f>
        <v>4.856146902517982E-2</v>
      </c>
      <c r="L24" s="58">
        <f t="shared" si="6"/>
        <v>90</v>
      </c>
      <c r="M24" s="29">
        <f t="shared" si="7"/>
        <v>1.8090452261306532E-2</v>
      </c>
      <c r="N24" s="53">
        <f t="shared" si="1"/>
        <v>-1</v>
      </c>
      <c r="O24" s="60">
        <v>27</v>
      </c>
      <c r="P24" s="60">
        <v>63</v>
      </c>
      <c r="Q24" s="73">
        <v>11928</v>
      </c>
      <c r="R24" s="31">
        <v>13</v>
      </c>
      <c r="S24" s="64">
        <v>2.8864017437961098</v>
      </c>
      <c r="T24" s="38"/>
      <c r="U24" s="39"/>
      <c r="V24" s="45">
        <v>91</v>
      </c>
      <c r="W24" s="39"/>
    </row>
    <row r="25" spans="1:23">
      <c r="A25" s="37"/>
      <c r="B25" s="27" t="s">
        <v>41</v>
      </c>
      <c r="C25" s="28">
        <f t="shared" si="4"/>
        <v>34083</v>
      </c>
      <c r="D25" s="52">
        <f t="shared" si="5"/>
        <v>9.2866426346894237E-2</v>
      </c>
      <c r="E25" s="20">
        <f t="shared" si="2"/>
        <v>33846</v>
      </c>
      <c r="F25" s="29">
        <f t="shared" si="3"/>
        <v>9.3487940425814001E-2</v>
      </c>
      <c r="G25" s="63">
        <v>498</v>
      </c>
      <c r="H25" s="30">
        <v>16640</v>
      </c>
      <c r="I25" s="29">
        <f>H25/E8</f>
        <v>4.5962279994254715E-2</v>
      </c>
      <c r="J25" s="30">
        <v>17206</v>
      </c>
      <c r="K25" s="21">
        <f>J25/E8</f>
        <v>4.7525660431559293E-2</v>
      </c>
      <c r="L25" s="58">
        <f t="shared" si="6"/>
        <v>237</v>
      </c>
      <c r="M25" s="29">
        <f t="shared" si="7"/>
        <v>4.7638190954773868E-2</v>
      </c>
      <c r="N25" s="53">
        <f t="shared" si="1"/>
        <v>-3</v>
      </c>
      <c r="O25" s="60">
        <v>126</v>
      </c>
      <c r="P25" s="60">
        <v>111</v>
      </c>
      <c r="Q25" s="73">
        <v>12693</v>
      </c>
      <c r="R25" s="31">
        <v>185</v>
      </c>
      <c r="S25" s="64">
        <v>2.6665090995036635</v>
      </c>
      <c r="T25" s="38"/>
      <c r="U25" s="39"/>
      <c r="V25" s="45">
        <v>240</v>
      </c>
      <c r="W25" s="39"/>
    </row>
    <row r="26" spans="1:23">
      <c r="A26" s="37"/>
      <c r="B26" s="27" t="s">
        <v>42</v>
      </c>
      <c r="C26" s="28">
        <f t="shared" si="4"/>
        <v>19420</v>
      </c>
      <c r="D26" s="52">
        <f t="shared" si="5"/>
        <v>5.2913945358585984E-2</v>
      </c>
      <c r="E26" s="20">
        <f>H26+J26</f>
        <v>19357</v>
      </c>
      <c r="F26" s="29">
        <f t="shared" si="3"/>
        <v>5.3467058524566617E-2</v>
      </c>
      <c r="G26" s="63">
        <v>0</v>
      </c>
      <c r="H26" s="30">
        <v>9491</v>
      </c>
      <c r="I26" s="29">
        <f>H26/E8</f>
        <v>2.6215624965473049E-2</v>
      </c>
      <c r="J26" s="30">
        <v>9866</v>
      </c>
      <c r="K26" s="21">
        <f>J26/E8</f>
        <v>2.7251433559093572E-2</v>
      </c>
      <c r="L26" s="58">
        <f t="shared" si="6"/>
        <v>63</v>
      </c>
      <c r="M26" s="29">
        <f t="shared" si="7"/>
        <v>1.2663316582914573E-2</v>
      </c>
      <c r="N26" s="53">
        <f t="shared" si="1"/>
        <v>-2</v>
      </c>
      <c r="O26" s="60">
        <v>18</v>
      </c>
      <c r="P26" s="60">
        <v>45</v>
      </c>
      <c r="Q26" s="73">
        <v>6926</v>
      </c>
      <c r="R26" s="31">
        <v>1</v>
      </c>
      <c r="S26" s="64">
        <v>2.7948310713254405</v>
      </c>
      <c r="T26" s="38"/>
      <c r="U26" s="39"/>
      <c r="V26" s="45">
        <v>65</v>
      </c>
      <c r="W26" s="39"/>
    </row>
    <row r="27" spans="1:23">
      <c r="A27" s="37"/>
      <c r="B27" s="27" t="s">
        <v>43</v>
      </c>
      <c r="C27" s="28">
        <f t="shared" si="4"/>
        <v>11309</v>
      </c>
      <c r="D27" s="52">
        <f t="shared" si="5"/>
        <v>3.0813790322360909E-2</v>
      </c>
      <c r="E27" s="20">
        <f t="shared" ref="E27:E28" si="8">H27+J27</f>
        <v>11280</v>
      </c>
      <c r="F27" s="29">
        <f t="shared" si="3"/>
        <v>3.1157122496105361E-2</v>
      </c>
      <c r="G27" s="63">
        <v>70</v>
      </c>
      <c r="H27" s="30">
        <v>5595</v>
      </c>
      <c r="I27" s="29">
        <f>H27/E8</f>
        <v>1.5454264216818217E-2</v>
      </c>
      <c r="J27" s="30">
        <v>5685</v>
      </c>
      <c r="K27" s="21">
        <f>J27/E8</f>
        <v>1.5702858279287142E-2</v>
      </c>
      <c r="L27" s="58">
        <f t="shared" si="6"/>
        <v>29</v>
      </c>
      <c r="M27" s="29">
        <f t="shared" si="7"/>
        <v>5.8291457286432161E-3</v>
      </c>
      <c r="N27" s="53">
        <f t="shared" si="1"/>
        <v>0</v>
      </c>
      <c r="O27" s="60">
        <v>6</v>
      </c>
      <c r="P27" s="60">
        <v>23</v>
      </c>
      <c r="Q27" s="73">
        <v>4301</v>
      </c>
      <c r="R27" s="31">
        <v>14</v>
      </c>
      <c r="S27" s="64">
        <v>2.6226458963031853</v>
      </c>
      <c r="T27" s="38"/>
      <c r="U27" s="39"/>
      <c r="V27" s="45">
        <v>29</v>
      </c>
      <c r="W27" s="39"/>
    </row>
    <row r="28" spans="1:23">
      <c r="A28" s="40"/>
      <c r="B28" s="41" t="s">
        <v>44</v>
      </c>
      <c r="C28" s="28">
        <f t="shared" si="4"/>
        <v>28254</v>
      </c>
      <c r="D28" s="52">
        <f t="shared" si="5"/>
        <v>7.6984068597398994E-2</v>
      </c>
      <c r="E28" s="20">
        <f t="shared" si="8"/>
        <v>28202</v>
      </c>
      <c r="F28" s="29">
        <f t="shared" si="3"/>
        <v>7.7898330552762712E-2</v>
      </c>
      <c r="G28" s="63">
        <v>352</v>
      </c>
      <c r="H28" s="30">
        <v>13607</v>
      </c>
      <c r="I28" s="29">
        <f>H28/E8</f>
        <v>3.7584660089051918E-2</v>
      </c>
      <c r="J28" s="30">
        <v>14595</v>
      </c>
      <c r="K28" s="21">
        <f>J28/E8</f>
        <v>4.0313670463710788E-2</v>
      </c>
      <c r="L28" s="58">
        <f t="shared" si="6"/>
        <v>52</v>
      </c>
      <c r="M28" s="29">
        <f t="shared" si="7"/>
        <v>1.0452261306532663E-2</v>
      </c>
      <c r="N28" s="53">
        <f t="shared" si="1"/>
        <v>5</v>
      </c>
      <c r="O28" s="60">
        <v>13</v>
      </c>
      <c r="P28" s="60">
        <v>39</v>
      </c>
      <c r="Q28" s="73">
        <v>10578</v>
      </c>
      <c r="R28" s="31">
        <v>122</v>
      </c>
      <c r="S28" s="64">
        <v>2.6660994516921912</v>
      </c>
      <c r="T28" s="32"/>
      <c r="U28" s="42"/>
      <c r="V28" s="62">
        <v>47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30"/>
  <sheetViews>
    <sheetView topLeftCell="A3" workbookViewId="0">
      <selection activeCell="H23" sqref="H23"/>
    </sheetView>
  </sheetViews>
  <sheetFormatPr defaultRowHeight="16.5"/>
  <cols>
    <col min="1" max="1" width="2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57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58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60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78" t="s">
        <v>21</v>
      </c>
      <c r="F7" s="17" t="s">
        <v>22</v>
      </c>
      <c r="G7" s="18" t="s">
        <v>20</v>
      </c>
      <c r="H7" s="79" t="s">
        <v>23</v>
      </c>
      <c r="I7" s="18" t="s">
        <v>24</v>
      </c>
      <c r="J7" s="79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366410</v>
      </c>
      <c r="D8" s="51">
        <f>SUM(D9:D28)</f>
        <v>1</v>
      </c>
      <c r="E8" s="20">
        <f>H8+J8</f>
        <v>361396</v>
      </c>
      <c r="F8" s="21">
        <f>E8/$E$8</f>
        <v>1</v>
      </c>
      <c r="G8" s="68">
        <v>934</v>
      </c>
      <c r="H8" s="22">
        <v>180462</v>
      </c>
      <c r="I8" s="21">
        <f t="shared" ref="I8:M8" si="0">SUM(I9:I28)</f>
        <v>0.49934697672359407</v>
      </c>
      <c r="J8" s="22">
        <v>180934</v>
      </c>
      <c r="K8" s="21">
        <f t="shared" si="0"/>
        <v>0.50065302327640593</v>
      </c>
      <c r="L8" s="58">
        <f t="shared" si="0"/>
        <v>5014</v>
      </c>
      <c r="M8" s="23">
        <f t="shared" si="0"/>
        <v>0.99999999999999978</v>
      </c>
      <c r="N8" s="53">
        <f t="shared" ref="N8:N28" si="1">L8-V8</f>
        <v>-8</v>
      </c>
      <c r="O8" s="59">
        <f>SUM(O9:O28)</f>
        <v>3103</v>
      </c>
      <c r="P8" s="59">
        <f>SUM(P9:P28)</f>
        <v>1911</v>
      </c>
      <c r="Q8" s="24">
        <v>147292</v>
      </c>
      <c r="R8" s="53">
        <v>529</v>
      </c>
      <c r="S8" s="56">
        <f>E8/Q8</f>
        <v>2.4536023680851642</v>
      </c>
      <c r="T8" s="25"/>
      <c r="U8" s="26"/>
      <c r="V8" s="61">
        <v>5022</v>
      </c>
      <c r="W8" s="26"/>
    </row>
    <row r="9" spans="1:23">
      <c r="A9" s="1"/>
      <c r="B9" s="27" t="s">
        <v>1</v>
      </c>
      <c r="C9" s="28">
        <f>E9+L9</f>
        <v>44684</v>
      </c>
      <c r="D9" s="52">
        <f>C9/$C$8</f>
        <v>0.12195082011953823</v>
      </c>
      <c r="E9" s="20">
        <f t="shared" ref="E9:E25" si="2">H9+J9</f>
        <v>43290</v>
      </c>
      <c r="F9" s="29">
        <f t="shared" ref="F9:F28" si="3">E9/$E$8</f>
        <v>0.11978549845598734</v>
      </c>
      <c r="G9" s="63">
        <v>-14</v>
      </c>
      <c r="H9" s="30">
        <v>22487</v>
      </c>
      <c r="I9" s="29">
        <f>H9/E8</f>
        <v>6.2222603459916544E-2</v>
      </c>
      <c r="J9" s="30">
        <v>20803</v>
      </c>
      <c r="K9" s="21">
        <f>J9/E8</f>
        <v>5.7562894996070792E-2</v>
      </c>
      <c r="L9" s="58">
        <f>O9+P9</f>
        <v>1394</v>
      </c>
      <c r="M9" s="29">
        <f>L9/$L$8</f>
        <v>0.27802153968887117</v>
      </c>
      <c r="N9" s="53">
        <f t="shared" si="1"/>
        <v>37</v>
      </c>
      <c r="O9" s="60">
        <v>713</v>
      </c>
      <c r="P9" s="60">
        <v>681</v>
      </c>
      <c r="Q9" s="73">
        <v>20649</v>
      </c>
      <c r="R9" s="31">
        <v>39</v>
      </c>
      <c r="S9" s="64">
        <f t="shared" ref="S9:S28" si="4">E9/Q9</f>
        <v>2.0964695626906873</v>
      </c>
      <c r="T9" s="33"/>
      <c r="U9" s="26"/>
      <c r="V9" s="61">
        <v>1357</v>
      </c>
      <c r="W9" s="26"/>
    </row>
    <row r="10" spans="1:23">
      <c r="A10" s="1"/>
      <c r="B10" s="27" t="s">
        <v>2</v>
      </c>
      <c r="C10" s="28">
        <f t="shared" ref="C10:C28" si="5">E10+L10</f>
        <v>2882</v>
      </c>
      <c r="D10" s="52">
        <f t="shared" ref="D10:D28" si="6">C10/$C$8</f>
        <v>7.8655058540978689E-3</v>
      </c>
      <c r="E10" s="20">
        <f t="shared" si="2"/>
        <v>2781</v>
      </c>
      <c r="F10" s="29">
        <f t="shared" si="3"/>
        <v>7.695159880020808E-3</v>
      </c>
      <c r="G10" s="63">
        <v>23</v>
      </c>
      <c r="H10" s="30">
        <v>1586</v>
      </c>
      <c r="I10" s="29">
        <f>H10/E8</f>
        <v>4.3885377812704074E-3</v>
      </c>
      <c r="J10" s="30">
        <v>1195</v>
      </c>
      <c r="K10" s="21">
        <f>J10/E8</f>
        <v>3.306622098750401E-3</v>
      </c>
      <c r="L10" s="58">
        <f t="shared" ref="L10:L28" si="7">O10+P10</f>
        <v>101</v>
      </c>
      <c r="M10" s="29">
        <f t="shared" ref="M10:M28" si="8">L10/$L$8</f>
        <v>2.0143597925807739E-2</v>
      </c>
      <c r="N10" s="53">
        <f t="shared" si="1"/>
        <v>-3</v>
      </c>
      <c r="O10" s="60">
        <v>72</v>
      </c>
      <c r="P10" s="60">
        <v>29</v>
      </c>
      <c r="Q10" s="73">
        <v>1634</v>
      </c>
      <c r="R10" s="31">
        <v>11</v>
      </c>
      <c r="S10" s="64">
        <f t="shared" si="4"/>
        <v>1.7019583843329253</v>
      </c>
      <c r="T10" s="33"/>
      <c r="U10" s="26"/>
      <c r="V10" s="61">
        <v>104</v>
      </c>
      <c r="W10" s="26"/>
    </row>
    <row r="11" spans="1:23">
      <c r="A11" s="1"/>
      <c r="B11" s="27" t="s">
        <v>3</v>
      </c>
      <c r="C11" s="28">
        <f t="shared" si="5"/>
        <v>3590</v>
      </c>
      <c r="D11" s="52">
        <f t="shared" si="6"/>
        <v>9.7977675281788155E-3</v>
      </c>
      <c r="E11" s="20">
        <f t="shared" si="2"/>
        <v>3153</v>
      </c>
      <c r="F11" s="29">
        <f t="shared" si="3"/>
        <v>8.7245016546945737E-3</v>
      </c>
      <c r="G11" s="63">
        <v>-3</v>
      </c>
      <c r="H11" s="30">
        <v>1653</v>
      </c>
      <c r="I11" s="29">
        <f>H11/E8</f>
        <v>4.5739299826229396E-3</v>
      </c>
      <c r="J11" s="30">
        <v>1500</v>
      </c>
      <c r="K11" s="21">
        <f>J11/E8</f>
        <v>4.1505716720716332E-3</v>
      </c>
      <c r="L11" s="58">
        <f t="shared" si="7"/>
        <v>437</v>
      </c>
      <c r="M11" s="29">
        <f t="shared" si="8"/>
        <v>8.7155963302752298E-2</v>
      </c>
      <c r="N11" s="53">
        <f t="shared" si="1"/>
        <v>-9</v>
      </c>
      <c r="O11" s="60">
        <v>414</v>
      </c>
      <c r="P11" s="60">
        <v>23</v>
      </c>
      <c r="Q11" s="73">
        <v>1725</v>
      </c>
      <c r="R11" s="31">
        <v>9</v>
      </c>
      <c r="S11" s="64">
        <f t="shared" si="4"/>
        <v>1.8278260869565217</v>
      </c>
      <c r="T11" s="33"/>
      <c r="U11" s="26"/>
      <c r="V11" s="61">
        <v>446</v>
      </c>
      <c r="W11" s="26"/>
    </row>
    <row r="12" spans="1:23">
      <c r="A12" s="1"/>
      <c r="B12" s="27" t="s">
        <v>4</v>
      </c>
      <c r="C12" s="28">
        <f t="shared" si="5"/>
        <v>6446</v>
      </c>
      <c r="D12" s="52">
        <f t="shared" si="6"/>
        <v>1.7592314620234164E-2</v>
      </c>
      <c r="E12" s="20">
        <f t="shared" si="2"/>
        <v>6211</v>
      </c>
      <c r="F12" s="29">
        <f t="shared" si="3"/>
        <v>1.7186133770157944E-2</v>
      </c>
      <c r="G12" s="63">
        <v>-40</v>
      </c>
      <c r="H12" s="30">
        <v>3426</v>
      </c>
      <c r="I12" s="29">
        <f>H12/E8</f>
        <v>9.479905699011611E-3</v>
      </c>
      <c r="J12" s="30">
        <v>2785</v>
      </c>
      <c r="K12" s="21">
        <f>J12/E8</f>
        <v>7.7062280711463326E-3</v>
      </c>
      <c r="L12" s="58">
        <f t="shared" si="7"/>
        <v>235</v>
      </c>
      <c r="M12" s="29">
        <f t="shared" si="8"/>
        <v>4.6868767451136814E-2</v>
      </c>
      <c r="N12" s="53">
        <f t="shared" si="1"/>
        <v>-3</v>
      </c>
      <c r="O12" s="60">
        <v>183</v>
      </c>
      <c r="P12" s="60">
        <v>52</v>
      </c>
      <c r="Q12" s="73">
        <v>3356</v>
      </c>
      <c r="R12" s="31">
        <v>-15</v>
      </c>
      <c r="S12" s="64">
        <f t="shared" si="4"/>
        <v>1.850715137067938</v>
      </c>
      <c r="T12" s="33"/>
      <c r="U12" s="26"/>
      <c r="V12" s="61">
        <v>238</v>
      </c>
      <c r="W12" s="26"/>
    </row>
    <row r="13" spans="1:23">
      <c r="A13" s="1"/>
      <c r="B13" s="27" t="s">
        <v>5</v>
      </c>
      <c r="C13" s="28">
        <f t="shared" si="5"/>
        <v>9261</v>
      </c>
      <c r="D13" s="52">
        <f t="shared" si="6"/>
        <v>2.5274965202914768E-2</v>
      </c>
      <c r="E13" s="20">
        <f t="shared" si="2"/>
        <v>8941</v>
      </c>
      <c r="F13" s="29">
        <f t="shared" si="3"/>
        <v>2.4740174213328317E-2</v>
      </c>
      <c r="G13" s="63">
        <v>29</v>
      </c>
      <c r="H13" s="30">
        <v>4744</v>
      </c>
      <c r="I13" s="29">
        <f>H13/E8</f>
        <v>1.3126874674871886E-2</v>
      </c>
      <c r="J13" s="30">
        <v>4197</v>
      </c>
      <c r="K13" s="21">
        <f>J13/E8</f>
        <v>1.1613299538456429E-2</v>
      </c>
      <c r="L13" s="58">
        <f t="shared" si="7"/>
        <v>320</v>
      </c>
      <c r="M13" s="29">
        <f t="shared" si="8"/>
        <v>6.3821300358994817E-2</v>
      </c>
      <c r="N13" s="53">
        <f t="shared" si="1"/>
        <v>-3</v>
      </c>
      <c r="O13" s="60">
        <v>206</v>
      </c>
      <c r="P13" s="60">
        <v>114</v>
      </c>
      <c r="Q13" s="73">
        <v>4848</v>
      </c>
      <c r="R13" s="31">
        <v>28</v>
      </c>
      <c r="S13" s="64">
        <f t="shared" si="4"/>
        <v>1.8442656765676568</v>
      </c>
      <c r="T13" s="33"/>
      <c r="U13" s="26"/>
      <c r="V13" s="61">
        <v>323</v>
      </c>
      <c r="W13" s="26"/>
    </row>
    <row r="14" spans="1:23">
      <c r="A14" s="1"/>
      <c r="B14" s="27" t="s">
        <v>6</v>
      </c>
      <c r="C14" s="28">
        <f t="shared" si="5"/>
        <v>7378</v>
      </c>
      <c r="D14" s="52">
        <f t="shared" si="6"/>
        <v>2.0135913321142982E-2</v>
      </c>
      <c r="E14" s="20">
        <f t="shared" si="2"/>
        <v>6895</v>
      </c>
      <c r="F14" s="29">
        <f t="shared" si="3"/>
        <v>1.9078794452622609E-2</v>
      </c>
      <c r="G14" s="63">
        <v>18</v>
      </c>
      <c r="H14" s="30">
        <v>3991</v>
      </c>
      <c r="I14" s="29">
        <f>H14/E8</f>
        <v>1.1043287695491925E-2</v>
      </c>
      <c r="J14" s="30">
        <v>2904</v>
      </c>
      <c r="K14" s="21">
        <f>J14/E8</f>
        <v>8.0355067571306824E-3</v>
      </c>
      <c r="L14" s="58">
        <f t="shared" si="7"/>
        <v>483</v>
      </c>
      <c r="M14" s="29">
        <f t="shared" si="8"/>
        <v>9.6330275229357804E-2</v>
      </c>
      <c r="N14" s="53">
        <f t="shared" si="1"/>
        <v>-8</v>
      </c>
      <c r="O14" s="60">
        <v>365</v>
      </c>
      <c r="P14" s="60">
        <v>118</v>
      </c>
      <c r="Q14" s="73">
        <v>4105</v>
      </c>
      <c r="R14" s="31">
        <v>23</v>
      </c>
      <c r="S14" s="64">
        <f t="shared" si="4"/>
        <v>1.679658952496955</v>
      </c>
      <c r="T14" s="33"/>
      <c r="U14" s="26"/>
      <c r="V14" s="61">
        <v>491</v>
      </c>
      <c r="W14" s="26"/>
    </row>
    <row r="15" spans="1:23">
      <c r="A15" s="1"/>
      <c r="B15" s="27" t="s">
        <v>7</v>
      </c>
      <c r="C15" s="28">
        <f t="shared" si="5"/>
        <v>7624</v>
      </c>
      <c r="D15" s="52">
        <f t="shared" si="6"/>
        <v>2.0807292377391446E-2</v>
      </c>
      <c r="E15" s="20">
        <f t="shared" si="2"/>
        <v>7422</v>
      </c>
      <c r="F15" s="29">
        <f t="shared" si="3"/>
        <v>2.0537028633410441E-2</v>
      </c>
      <c r="G15" s="63">
        <v>-30</v>
      </c>
      <c r="H15" s="30">
        <v>4051</v>
      </c>
      <c r="I15" s="29">
        <f>H15/E8</f>
        <v>1.1209310562374791E-2</v>
      </c>
      <c r="J15" s="30">
        <v>3371</v>
      </c>
      <c r="K15" s="21">
        <f>J15/E8</f>
        <v>9.3277180710356501E-3</v>
      </c>
      <c r="L15" s="58">
        <f t="shared" si="7"/>
        <v>202</v>
      </c>
      <c r="M15" s="29">
        <f t="shared" si="8"/>
        <v>4.0287195851615477E-2</v>
      </c>
      <c r="N15" s="53">
        <f t="shared" si="1"/>
        <v>-9</v>
      </c>
      <c r="O15" s="60">
        <v>150</v>
      </c>
      <c r="P15" s="60">
        <v>52</v>
      </c>
      <c r="Q15" s="73">
        <v>3927</v>
      </c>
      <c r="R15" s="31">
        <v>-14</v>
      </c>
      <c r="S15" s="64">
        <f t="shared" si="4"/>
        <v>1.8899923605805959</v>
      </c>
      <c r="T15" s="33"/>
      <c r="U15" s="26"/>
      <c r="V15" s="61">
        <v>211</v>
      </c>
      <c r="W15" s="26"/>
    </row>
    <row r="16" spans="1:23">
      <c r="A16" s="1"/>
      <c r="B16" s="27" t="s">
        <v>8</v>
      </c>
      <c r="C16" s="28">
        <f t="shared" si="5"/>
        <v>5950</v>
      </c>
      <c r="D16" s="52">
        <f t="shared" si="6"/>
        <v>1.6238639775115308E-2</v>
      </c>
      <c r="E16" s="20">
        <f t="shared" si="2"/>
        <v>5578</v>
      </c>
      <c r="F16" s="29">
        <f t="shared" si="3"/>
        <v>1.5434592524543714E-2</v>
      </c>
      <c r="G16" s="63">
        <v>-36</v>
      </c>
      <c r="H16" s="30">
        <v>2962</v>
      </c>
      <c r="I16" s="29">
        <f>H16/E8</f>
        <v>8.1959955284507859E-3</v>
      </c>
      <c r="J16" s="30">
        <v>2616</v>
      </c>
      <c r="K16" s="21">
        <f>J16/E8</f>
        <v>7.2385969960929285E-3</v>
      </c>
      <c r="L16" s="58">
        <f t="shared" si="7"/>
        <v>372</v>
      </c>
      <c r="M16" s="29">
        <f t="shared" si="8"/>
        <v>7.4192261667331477E-2</v>
      </c>
      <c r="N16" s="53">
        <f t="shared" si="1"/>
        <v>-5</v>
      </c>
      <c r="O16" s="60">
        <v>301</v>
      </c>
      <c r="P16" s="60">
        <v>71</v>
      </c>
      <c r="Q16" s="73">
        <v>3013</v>
      </c>
      <c r="R16" s="31">
        <v>-10</v>
      </c>
      <c r="S16" s="64">
        <f t="shared" si="4"/>
        <v>1.8513109857285097</v>
      </c>
      <c r="T16" s="33"/>
      <c r="U16" s="26"/>
      <c r="V16" s="61">
        <v>377</v>
      </c>
      <c r="W16" s="26"/>
    </row>
    <row r="17" spans="1:23">
      <c r="A17" s="1"/>
      <c r="B17" s="27" t="s">
        <v>9</v>
      </c>
      <c r="C17" s="28">
        <f t="shared" si="5"/>
        <v>3634</v>
      </c>
      <c r="D17" s="52">
        <f t="shared" si="6"/>
        <v>9.9178515870200056E-3</v>
      </c>
      <c r="E17" s="20">
        <f t="shared" si="2"/>
        <v>3486</v>
      </c>
      <c r="F17" s="29">
        <f t="shared" si="3"/>
        <v>9.6459285658944752E-3</v>
      </c>
      <c r="G17" s="63">
        <v>2</v>
      </c>
      <c r="H17" s="30">
        <v>1891</v>
      </c>
      <c r="I17" s="29">
        <f>H17/E8</f>
        <v>5.2324873545916391E-3</v>
      </c>
      <c r="J17" s="30">
        <v>1595</v>
      </c>
      <c r="K17" s="21">
        <f>J17/E8</f>
        <v>4.4134412113028369E-3</v>
      </c>
      <c r="L17" s="58">
        <f t="shared" si="7"/>
        <v>148</v>
      </c>
      <c r="M17" s="29">
        <f t="shared" si="8"/>
        <v>2.9517351416035103E-2</v>
      </c>
      <c r="N17" s="53">
        <f t="shared" si="1"/>
        <v>1</v>
      </c>
      <c r="O17" s="60">
        <v>112</v>
      </c>
      <c r="P17" s="60">
        <v>36</v>
      </c>
      <c r="Q17" s="73">
        <v>2032</v>
      </c>
      <c r="R17" s="31">
        <v>2</v>
      </c>
      <c r="S17" s="64">
        <f t="shared" si="4"/>
        <v>1.7155511811023623</v>
      </c>
      <c r="T17" s="33"/>
      <c r="U17" s="26"/>
      <c r="V17" s="61">
        <v>147</v>
      </c>
      <c r="W17" s="26"/>
    </row>
    <row r="18" spans="1:23">
      <c r="A18" s="1"/>
      <c r="B18" s="27" t="s">
        <v>10</v>
      </c>
      <c r="C18" s="28">
        <f t="shared" si="5"/>
        <v>2588</v>
      </c>
      <c r="D18" s="52">
        <f t="shared" si="6"/>
        <v>7.0631260063862885E-3</v>
      </c>
      <c r="E18" s="20">
        <f t="shared" si="2"/>
        <v>2413</v>
      </c>
      <c r="F18" s="29">
        <f t="shared" si="3"/>
        <v>6.6768862964725678E-3</v>
      </c>
      <c r="G18" s="63">
        <v>1</v>
      </c>
      <c r="H18" s="30">
        <v>1281</v>
      </c>
      <c r="I18" s="29">
        <f>H18/E8</f>
        <v>3.5445882079491748E-3</v>
      </c>
      <c r="J18" s="30">
        <v>1132</v>
      </c>
      <c r="K18" s="21">
        <f>J18/E8</f>
        <v>3.1322980885233925E-3</v>
      </c>
      <c r="L18" s="58">
        <f t="shared" si="7"/>
        <v>175</v>
      </c>
      <c r="M18" s="29">
        <f t="shared" si="8"/>
        <v>3.4902273633825288E-2</v>
      </c>
      <c r="N18" s="53">
        <f t="shared" si="1"/>
        <v>-3</v>
      </c>
      <c r="O18" s="60">
        <v>134</v>
      </c>
      <c r="P18" s="60">
        <v>41</v>
      </c>
      <c r="Q18" s="73">
        <v>1220</v>
      </c>
      <c r="R18" s="31">
        <v>-2</v>
      </c>
      <c r="S18" s="64">
        <f t="shared" si="4"/>
        <v>1.9778688524590164</v>
      </c>
      <c r="T18" s="33"/>
      <c r="U18" s="26"/>
      <c r="V18" s="61">
        <v>178</v>
      </c>
      <c r="W18" s="26"/>
    </row>
    <row r="19" spans="1:23">
      <c r="A19" s="1"/>
      <c r="B19" s="27" t="s">
        <v>32</v>
      </c>
      <c r="C19" s="28">
        <f t="shared" si="5"/>
        <v>19248</v>
      </c>
      <c r="D19" s="52">
        <f t="shared" si="6"/>
        <v>5.2531317376709151E-2</v>
      </c>
      <c r="E19" s="20">
        <f t="shared" si="2"/>
        <v>19181</v>
      </c>
      <c r="F19" s="29">
        <f t="shared" si="3"/>
        <v>5.3074743494670666E-2</v>
      </c>
      <c r="G19" s="63">
        <v>-3</v>
      </c>
      <c r="H19" s="30">
        <v>9447</v>
      </c>
      <c r="I19" s="29">
        <f>H19/E8</f>
        <v>2.6140300390707145E-2</v>
      </c>
      <c r="J19" s="30">
        <v>9734</v>
      </c>
      <c r="K19" s="21">
        <f>J19/E8</f>
        <v>2.6934443103963521E-2</v>
      </c>
      <c r="L19" s="58">
        <f t="shared" si="7"/>
        <v>67</v>
      </c>
      <c r="M19" s="29">
        <f t="shared" si="8"/>
        <v>1.3362584762664539E-2</v>
      </c>
      <c r="N19" s="53">
        <f t="shared" si="1"/>
        <v>0</v>
      </c>
      <c r="O19" s="60">
        <v>29</v>
      </c>
      <c r="P19" s="60">
        <v>38</v>
      </c>
      <c r="Q19" s="73">
        <v>6491</v>
      </c>
      <c r="R19" s="31">
        <v>5</v>
      </c>
      <c r="S19" s="64">
        <f t="shared" si="4"/>
        <v>2.9550146356493605</v>
      </c>
      <c r="T19" s="34"/>
      <c r="U19" s="26"/>
      <c r="V19" s="61">
        <v>67</v>
      </c>
      <c r="W19" s="26"/>
    </row>
    <row r="20" spans="1:23">
      <c r="A20" s="1"/>
      <c r="B20" s="27" t="s">
        <v>33</v>
      </c>
      <c r="C20" s="28">
        <f t="shared" si="5"/>
        <v>31773</v>
      </c>
      <c r="D20" s="52">
        <f t="shared" si="6"/>
        <v>8.6714336399115743E-2</v>
      </c>
      <c r="E20" s="20">
        <f t="shared" si="2"/>
        <v>31539</v>
      </c>
      <c r="F20" s="29">
        <f t="shared" si="3"/>
        <v>8.7269919976978166E-2</v>
      </c>
      <c r="G20" s="63">
        <v>569</v>
      </c>
      <c r="H20" s="30">
        <v>15286</v>
      </c>
      <c r="I20" s="29">
        <f>H20/E8</f>
        <v>4.2297092386191323E-2</v>
      </c>
      <c r="J20" s="30">
        <v>16253</v>
      </c>
      <c r="K20" s="21">
        <f>J20/E8</f>
        <v>4.4972827590786836E-2</v>
      </c>
      <c r="L20" s="58">
        <f t="shared" si="7"/>
        <v>234</v>
      </c>
      <c r="M20" s="29">
        <f>L20/$L$8</f>
        <v>4.6669325887514955E-2</v>
      </c>
      <c r="N20" s="53">
        <f t="shared" si="1"/>
        <v>-4</v>
      </c>
      <c r="O20" s="60">
        <v>104</v>
      </c>
      <c r="P20" s="60">
        <v>130</v>
      </c>
      <c r="Q20" s="73">
        <v>12810</v>
      </c>
      <c r="R20" s="31">
        <v>186</v>
      </c>
      <c r="S20" s="64">
        <f t="shared" si="4"/>
        <v>2.4620608899297425</v>
      </c>
      <c r="T20" s="34"/>
      <c r="U20" s="26"/>
      <c r="V20" s="61">
        <v>238</v>
      </c>
      <c r="W20" s="26"/>
    </row>
    <row r="21" spans="1:23">
      <c r="A21" s="1"/>
      <c r="B21" s="27" t="s">
        <v>34</v>
      </c>
      <c r="C21" s="28">
        <f t="shared" si="5"/>
        <v>41093</v>
      </c>
      <c r="D21" s="52">
        <f t="shared" si="6"/>
        <v>0.11215032340820393</v>
      </c>
      <c r="E21" s="20">
        <f t="shared" si="2"/>
        <v>40907</v>
      </c>
      <c r="F21" s="29">
        <f t="shared" si="3"/>
        <v>0.1131916235929562</v>
      </c>
      <c r="G21" s="63">
        <v>60</v>
      </c>
      <c r="H21" s="30">
        <v>19768</v>
      </c>
      <c r="I21" s="29">
        <f>H21/E8</f>
        <v>5.4699000542341364E-2</v>
      </c>
      <c r="J21" s="30">
        <v>21139</v>
      </c>
      <c r="K21" s="21">
        <f>J21/E8</f>
        <v>5.8492623050614839E-2</v>
      </c>
      <c r="L21" s="58">
        <f t="shared" si="7"/>
        <v>186</v>
      </c>
      <c r="M21" s="29">
        <f t="shared" si="8"/>
        <v>3.7096130833665739E-2</v>
      </c>
      <c r="N21" s="53">
        <f t="shared" si="1"/>
        <v>3</v>
      </c>
      <c r="O21" s="60">
        <v>74</v>
      </c>
      <c r="P21" s="60">
        <v>112</v>
      </c>
      <c r="Q21" s="73">
        <v>16856</v>
      </c>
      <c r="R21" s="31">
        <v>38</v>
      </c>
      <c r="S21" s="64">
        <f t="shared" si="4"/>
        <v>2.4268509729473187</v>
      </c>
      <c r="T21" s="34"/>
      <c r="U21" s="26"/>
      <c r="V21" s="61">
        <v>183</v>
      </c>
      <c r="W21" s="26"/>
    </row>
    <row r="22" spans="1:23">
      <c r="A22" s="1"/>
      <c r="B22" s="27" t="s">
        <v>35</v>
      </c>
      <c r="C22" s="28">
        <f t="shared" si="5"/>
        <v>23691</v>
      </c>
      <c r="D22" s="52">
        <f t="shared" si="6"/>
        <v>6.4657078136513738E-2</v>
      </c>
      <c r="E22" s="20">
        <f>H22+J22</f>
        <v>23618</v>
      </c>
      <c r="F22" s="29">
        <f t="shared" si="3"/>
        <v>6.5352134500658562E-2</v>
      </c>
      <c r="G22" s="63">
        <v>-2</v>
      </c>
      <c r="H22" s="30">
        <v>11689</v>
      </c>
      <c r="I22" s="29">
        <f>H22/E8</f>
        <v>3.2344021516563549E-2</v>
      </c>
      <c r="J22" s="30">
        <v>11929</v>
      </c>
      <c r="K22" s="21">
        <f>J22/E8</f>
        <v>3.3008112984095006E-2</v>
      </c>
      <c r="L22" s="58">
        <f t="shared" si="7"/>
        <v>73</v>
      </c>
      <c r="M22" s="29">
        <f t="shared" si="8"/>
        <v>1.4559234144395692E-2</v>
      </c>
      <c r="N22" s="53">
        <f t="shared" si="1"/>
        <v>1</v>
      </c>
      <c r="O22" s="60">
        <v>26</v>
      </c>
      <c r="P22" s="60">
        <v>47</v>
      </c>
      <c r="Q22" s="73">
        <v>7759</v>
      </c>
      <c r="R22" s="31">
        <v>8</v>
      </c>
      <c r="S22" s="64">
        <f t="shared" si="4"/>
        <v>3.043948962495167</v>
      </c>
      <c r="T22" s="34"/>
      <c r="U22" s="26"/>
      <c r="V22" s="61">
        <v>72</v>
      </c>
      <c r="W22" s="26"/>
    </row>
    <row r="23" spans="1:23">
      <c r="A23" s="35"/>
      <c r="B23" s="27" t="s">
        <v>36</v>
      </c>
      <c r="C23" s="28">
        <f t="shared" si="5"/>
        <v>29537</v>
      </c>
      <c r="D23" s="52">
        <f t="shared" si="6"/>
        <v>8.0611882863458967E-2</v>
      </c>
      <c r="E23" s="20">
        <f t="shared" si="2"/>
        <v>29422</v>
      </c>
      <c r="F23" s="29">
        <f t="shared" si="3"/>
        <v>8.1412079823794392E-2</v>
      </c>
      <c r="G23" s="63">
        <v>-33</v>
      </c>
      <c r="H23" s="30">
        <v>14295</v>
      </c>
      <c r="I23" s="29">
        <f>H23/E8</f>
        <v>3.9554948034842663E-2</v>
      </c>
      <c r="J23" s="30">
        <v>15127</v>
      </c>
      <c r="K23" s="21">
        <f>J23/E8</f>
        <v>4.1857131788951729E-2</v>
      </c>
      <c r="L23" s="58">
        <f t="shared" si="7"/>
        <v>115</v>
      </c>
      <c r="M23" s="29">
        <f t="shared" si="8"/>
        <v>2.2935779816513763E-2</v>
      </c>
      <c r="N23" s="53">
        <f t="shared" si="1"/>
        <v>-3</v>
      </c>
      <c r="O23" s="60">
        <v>28</v>
      </c>
      <c r="P23" s="60">
        <v>87</v>
      </c>
      <c r="Q23" s="73">
        <v>10776</v>
      </c>
      <c r="R23" s="31">
        <v>-1</v>
      </c>
      <c r="S23" s="64">
        <f t="shared" si="4"/>
        <v>2.7303266518188569</v>
      </c>
      <c r="T23" s="32"/>
      <c r="U23" s="36"/>
      <c r="V23" s="48">
        <v>118</v>
      </c>
      <c r="W23" s="36"/>
    </row>
    <row r="24" spans="1:23">
      <c r="A24" s="37"/>
      <c r="B24" s="27" t="s">
        <v>37</v>
      </c>
      <c r="C24" s="28">
        <f t="shared" si="5"/>
        <v>34510</v>
      </c>
      <c r="D24" s="52">
        <f t="shared" si="6"/>
        <v>9.4184110695668788E-2</v>
      </c>
      <c r="E24" s="20">
        <f t="shared" si="2"/>
        <v>34419</v>
      </c>
      <c r="F24" s="29">
        <f t="shared" si="3"/>
        <v>9.5239017587355701E-2</v>
      </c>
      <c r="G24" s="63">
        <v>18</v>
      </c>
      <c r="H24" s="30">
        <v>16834</v>
      </c>
      <c r="I24" s="29">
        <f>H24/E8</f>
        <v>4.6580482351769252E-2</v>
      </c>
      <c r="J24" s="30">
        <v>17585</v>
      </c>
      <c r="K24" s="21">
        <f>J24/E8</f>
        <v>4.8658535235586449E-2</v>
      </c>
      <c r="L24" s="58">
        <f t="shared" si="7"/>
        <v>91</v>
      </c>
      <c r="M24" s="29">
        <f t="shared" si="8"/>
        <v>1.8149182289589151E-2</v>
      </c>
      <c r="N24" s="53">
        <f t="shared" si="1"/>
        <v>-4</v>
      </c>
      <c r="O24" s="60">
        <v>27</v>
      </c>
      <c r="P24" s="60">
        <v>64</v>
      </c>
      <c r="Q24" s="73">
        <v>11915</v>
      </c>
      <c r="R24" s="31">
        <v>9</v>
      </c>
      <c r="S24" s="64">
        <f t="shared" si="4"/>
        <v>2.8887117079311793</v>
      </c>
      <c r="T24" s="38"/>
      <c r="U24" s="39"/>
      <c r="V24" s="45">
        <v>95</v>
      </c>
      <c r="W24" s="39"/>
    </row>
    <row r="25" spans="1:23">
      <c r="A25" s="37"/>
      <c r="B25" s="27" t="s">
        <v>41</v>
      </c>
      <c r="C25" s="28">
        <f t="shared" si="5"/>
        <v>33836</v>
      </c>
      <c r="D25" s="52">
        <f t="shared" si="6"/>
        <v>9.2344641248874218E-2</v>
      </c>
      <c r="E25" s="20">
        <f t="shared" si="2"/>
        <v>33596</v>
      </c>
      <c r="F25" s="29">
        <f t="shared" si="3"/>
        <v>9.2961737263279068E-2</v>
      </c>
      <c r="G25" s="63">
        <v>248</v>
      </c>
      <c r="H25" s="30">
        <v>16524</v>
      </c>
      <c r="I25" s="29">
        <f>H25/E8</f>
        <v>4.5722697539541113E-2</v>
      </c>
      <c r="J25" s="30">
        <v>17072</v>
      </c>
      <c r="K25" s="21">
        <f>J25/E8</f>
        <v>4.7239039723737948E-2</v>
      </c>
      <c r="L25" s="58">
        <f t="shared" si="7"/>
        <v>240</v>
      </c>
      <c r="M25" s="29">
        <f t="shared" si="8"/>
        <v>4.786597526924611E-2</v>
      </c>
      <c r="N25" s="53">
        <f t="shared" si="1"/>
        <v>8</v>
      </c>
      <c r="O25" s="60">
        <v>128</v>
      </c>
      <c r="P25" s="60">
        <v>112</v>
      </c>
      <c r="Q25" s="73">
        <v>12508</v>
      </c>
      <c r="R25" s="31">
        <v>187</v>
      </c>
      <c r="S25" s="64">
        <f t="shared" si="4"/>
        <v>2.6859609849696193</v>
      </c>
      <c r="T25" s="38"/>
      <c r="U25" s="39"/>
      <c r="V25" s="45">
        <v>232</v>
      </c>
      <c r="W25" s="39"/>
    </row>
    <row r="26" spans="1:23">
      <c r="A26" s="37"/>
      <c r="B26" s="27" t="s">
        <v>42</v>
      </c>
      <c r="C26" s="28">
        <f t="shared" si="5"/>
        <v>19416</v>
      </c>
      <c r="D26" s="52">
        <f t="shared" si="6"/>
        <v>5.2989820146830055E-2</v>
      </c>
      <c r="E26" s="20">
        <f>H26+J26</f>
        <v>19351</v>
      </c>
      <c r="F26" s="29">
        <f t="shared" si="3"/>
        <v>5.3545141617505454E-2</v>
      </c>
      <c r="G26" s="63">
        <v>-6</v>
      </c>
      <c r="H26" s="30">
        <v>9493</v>
      </c>
      <c r="I26" s="29">
        <f>H26/E8</f>
        <v>2.6267584588650677E-2</v>
      </c>
      <c r="J26" s="30">
        <v>9858</v>
      </c>
      <c r="K26" s="21">
        <f>J26/E8</f>
        <v>2.7277557028854774E-2</v>
      </c>
      <c r="L26" s="58">
        <f t="shared" si="7"/>
        <v>65</v>
      </c>
      <c r="M26" s="29">
        <f t="shared" si="8"/>
        <v>1.2963701635420821E-2</v>
      </c>
      <c r="N26" s="53">
        <f t="shared" si="1"/>
        <v>-2</v>
      </c>
      <c r="O26" s="60">
        <v>19</v>
      </c>
      <c r="P26" s="60">
        <v>46</v>
      </c>
      <c r="Q26" s="73">
        <v>6925</v>
      </c>
      <c r="R26" s="31">
        <v>-4</v>
      </c>
      <c r="S26" s="64">
        <f t="shared" si="4"/>
        <v>2.7943682310469313</v>
      </c>
      <c r="T26" s="38"/>
      <c r="U26" s="39"/>
      <c r="V26" s="45">
        <v>67</v>
      </c>
      <c r="W26" s="39"/>
    </row>
    <row r="27" spans="1:23">
      <c r="A27" s="37"/>
      <c r="B27" s="27" t="s">
        <v>43</v>
      </c>
      <c r="C27" s="28">
        <f t="shared" si="5"/>
        <v>11288</v>
      </c>
      <c r="D27" s="52">
        <f t="shared" si="6"/>
        <v>3.08070194590759E-2</v>
      </c>
      <c r="E27" s="20">
        <f t="shared" ref="E27:E28" si="9">H27+J27</f>
        <v>11259</v>
      </c>
      <c r="F27" s="29">
        <f t="shared" si="3"/>
        <v>3.1154190970569678E-2</v>
      </c>
      <c r="G27" s="63">
        <v>49</v>
      </c>
      <c r="H27" s="30">
        <v>5576</v>
      </c>
      <c r="I27" s="29">
        <f>H27/E8</f>
        <v>1.5429058428980952E-2</v>
      </c>
      <c r="J27" s="30">
        <v>5683</v>
      </c>
      <c r="K27" s="21">
        <f>J27/E8</f>
        <v>1.5725132541588728E-2</v>
      </c>
      <c r="L27" s="58">
        <f t="shared" si="7"/>
        <v>29</v>
      </c>
      <c r="M27" s="29">
        <f t="shared" si="8"/>
        <v>5.7838053450339055E-3</v>
      </c>
      <c r="N27" s="53">
        <f t="shared" si="1"/>
        <v>-1</v>
      </c>
      <c r="O27" s="60">
        <v>6</v>
      </c>
      <c r="P27" s="60">
        <v>23</v>
      </c>
      <c r="Q27" s="73">
        <v>4287</v>
      </c>
      <c r="R27" s="31">
        <v>1</v>
      </c>
      <c r="S27" s="64">
        <f t="shared" si="4"/>
        <v>2.6263121063680894</v>
      </c>
      <c r="T27" s="38"/>
      <c r="U27" s="39"/>
      <c r="V27" s="45">
        <v>30</v>
      </c>
      <c r="W27" s="39"/>
    </row>
    <row r="28" spans="1:23">
      <c r="A28" s="40"/>
      <c r="B28" s="41" t="s">
        <v>44</v>
      </c>
      <c r="C28" s="28">
        <f t="shared" si="5"/>
        <v>27981</v>
      </c>
      <c r="D28" s="52">
        <f t="shared" si="6"/>
        <v>7.6365273873529649E-2</v>
      </c>
      <c r="E28" s="20">
        <f t="shared" si="9"/>
        <v>27934</v>
      </c>
      <c r="F28" s="29">
        <f t="shared" si="3"/>
        <v>7.7294712725099343E-2</v>
      </c>
      <c r="G28" s="63">
        <v>84</v>
      </c>
      <c r="H28" s="30">
        <v>13478</v>
      </c>
      <c r="I28" s="29">
        <f>H28/E8</f>
        <v>3.7294269997454318E-2</v>
      </c>
      <c r="J28" s="30">
        <v>14456</v>
      </c>
      <c r="K28" s="21">
        <f>J28/E8</f>
        <v>4.0000442727645018E-2</v>
      </c>
      <c r="L28" s="58">
        <f t="shared" si="7"/>
        <v>47</v>
      </c>
      <c r="M28" s="29">
        <f t="shared" si="8"/>
        <v>9.3737534902273642E-3</v>
      </c>
      <c r="N28" s="53">
        <f t="shared" si="1"/>
        <v>-1</v>
      </c>
      <c r="O28" s="60">
        <v>12</v>
      </c>
      <c r="P28" s="60">
        <v>35</v>
      </c>
      <c r="Q28" s="73">
        <v>10456</v>
      </c>
      <c r="R28" s="31">
        <v>29</v>
      </c>
      <c r="S28" s="64">
        <f t="shared" si="4"/>
        <v>2.6715761285386379</v>
      </c>
      <c r="T28" s="32"/>
      <c r="U28" s="42"/>
      <c r="V28" s="62">
        <v>48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30"/>
  <sheetViews>
    <sheetView workbookViewId="0">
      <selection activeCell="I11" sqref="I11"/>
    </sheetView>
  </sheetViews>
  <sheetFormatPr defaultRowHeight="16.5"/>
  <cols>
    <col min="1" max="1" width="3.5" customWidth="1"/>
    <col min="22" max="22" width="9" hidden="1" customWidth="1"/>
  </cols>
  <sheetData>
    <row r="1" spans="1:23" ht="11.2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55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56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59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76" t="s">
        <v>21</v>
      </c>
      <c r="F7" s="17" t="s">
        <v>22</v>
      </c>
      <c r="G7" s="18" t="s">
        <v>20</v>
      </c>
      <c r="H7" s="77" t="s">
        <v>23</v>
      </c>
      <c r="I7" s="18" t="s">
        <v>24</v>
      </c>
      <c r="J7" s="77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365484</v>
      </c>
      <c r="D8" s="51">
        <f>SUM(D9:D28)</f>
        <v>1</v>
      </c>
      <c r="E8" s="20">
        <f>H8+J8</f>
        <v>360462</v>
      </c>
      <c r="F8" s="21">
        <f>E8/$E$8</f>
        <v>1</v>
      </c>
      <c r="G8" s="68">
        <v>893</v>
      </c>
      <c r="H8" s="22">
        <f t="shared" ref="H8:M8" si="0">SUM(H9:H28)</f>
        <v>180030</v>
      </c>
      <c r="I8" s="21">
        <f t="shared" si="0"/>
        <v>0.49944238227607896</v>
      </c>
      <c r="J8" s="22">
        <f t="shared" si="0"/>
        <v>180432</v>
      </c>
      <c r="K8" s="21">
        <f t="shared" si="0"/>
        <v>0.50055761772392093</v>
      </c>
      <c r="L8" s="58">
        <f t="shared" si="0"/>
        <v>5022</v>
      </c>
      <c r="M8" s="23">
        <f t="shared" si="0"/>
        <v>1</v>
      </c>
      <c r="N8" s="53">
        <f t="shared" ref="N8:N28" si="1">L8-V8</f>
        <v>10</v>
      </c>
      <c r="O8" s="59">
        <f>SUM(O9:O28)</f>
        <v>3118</v>
      </c>
      <c r="P8" s="59">
        <f>SUM(P9:P28)</f>
        <v>1904</v>
      </c>
      <c r="Q8" s="24">
        <f>SUM(Q9:Q28)</f>
        <v>146763</v>
      </c>
      <c r="R8" s="53">
        <v>440</v>
      </c>
      <c r="S8" s="56">
        <f>E8/Q8</f>
        <v>2.4560822550642873</v>
      </c>
      <c r="T8" s="25"/>
      <c r="U8" s="26"/>
      <c r="V8" s="61">
        <v>5012</v>
      </c>
      <c r="W8" s="26"/>
    </row>
    <row r="9" spans="1:23">
      <c r="A9" s="1"/>
      <c r="B9" s="27" t="s">
        <v>1</v>
      </c>
      <c r="C9" s="28">
        <f>E9+L9</f>
        <v>44661</v>
      </c>
      <c r="D9" s="52">
        <f>C9/$C$8</f>
        <v>0.12219686771513938</v>
      </c>
      <c r="E9" s="20">
        <f t="shared" ref="E9:E25" si="2">H9+J9</f>
        <v>43304</v>
      </c>
      <c r="F9" s="29">
        <f t="shared" ref="F9:F28" si="3">E9/$E$8</f>
        <v>0.12013471600335125</v>
      </c>
      <c r="G9" s="63">
        <v>-12</v>
      </c>
      <c r="H9" s="30">
        <v>22480</v>
      </c>
      <c r="I9" s="29">
        <f>H9/E8</f>
        <v>6.2364410118126185E-2</v>
      </c>
      <c r="J9" s="30">
        <v>20824</v>
      </c>
      <c r="K9" s="21">
        <f>J9/E8</f>
        <v>5.7770305885225075E-2</v>
      </c>
      <c r="L9" s="58">
        <f>O9+P9</f>
        <v>1357</v>
      </c>
      <c r="M9" s="29">
        <f>L9/$L$8</f>
        <v>0.27021107128634009</v>
      </c>
      <c r="N9" s="53">
        <f t="shared" si="1"/>
        <v>15</v>
      </c>
      <c r="O9" s="60">
        <v>702</v>
      </c>
      <c r="P9" s="60">
        <v>655</v>
      </c>
      <c r="Q9" s="73">
        <v>20610</v>
      </c>
      <c r="R9" s="31">
        <v>11</v>
      </c>
      <c r="S9" s="64">
        <f t="shared" ref="S9:S28" si="4">E9/Q9</f>
        <v>2.101115963124697</v>
      </c>
      <c r="T9" s="33"/>
      <c r="U9" s="26"/>
      <c r="V9" s="61">
        <v>1342</v>
      </c>
      <c r="W9" s="26"/>
    </row>
    <row r="10" spans="1:23">
      <c r="A10" s="1"/>
      <c r="B10" s="27" t="s">
        <v>2</v>
      </c>
      <c r="C10" s="28">
        <f t="shared" ref="C10:C28" si="5">E10+L10</f>
        <v>2862</v>
      </c>
      <c r="D10" s="52">
        <f t="shared" ref="D10:D28" si="6">C10/$C$8</f>
        <v>7.8307121515579347E-3</v>
      </c>
      <c r="E10" s="20">
        <f t="shared" si="2"/>
        <v>2758</v>
      </c>
      <c r="F10" s="29">
        <f t="shared" si="3"/>
        <v>7.6512919531046266E-3</v>
      </c>
      <c r="G10" s="63">
        <v>-18</v>
      </c>
      <c r="H10" s="30">
        <v>1576</v>
      </c>
      <c r="I10" s="29">
        <f>H10/E8</f>
        <v>4.3721668303455009E-3</v>
      </c>
      <c r="J10" s="30">
        <v>1182</v>
      </c>
      <c r="K10" s="21">
        <f>J10/E8</f>
        <v>3.2791251227591257E-3</v>
      </c>
      <c r="L10" s="58">
        <f t="shared" ref="L10:L28" si="7">O10+P10</f>
        <v>104</v>
      </c>
      <c r="M10" s="29">
        <f t="shared" ref="M10:M28" si="8">L10/$L$8</f>
        <v>2.0708880923934688E-2</v>
      </c>
      <c r="N10" s="53">
        <f t="shared" si="1"/>
        <v>9</v>
      </c>
      <c r="O10" s="60">
        <v>72</v>
      </c>
      <c r="P10" s="60">
        <v>32</v>
      </c>
      <c r="Q10" s="73">
        <v>1623</v>
      </c>
      <c r="R10" s="31">
        <v>-22</v>
      </c>
      <c r="S10" s="64">
        <f t="shared" si="4"/>
        <v>1.6993222427603203</v>
      </c>
      <c r="T10" s="33"/>
      <c r="U10" s="26"/>
      <c r="V10" s="61">
        <v>95</v>
      </c>
      <c r="W10" s="26"/>
    </row>
    <row r="11" spans="1:23">
      <c r="A11" s="1"/>
      <c r="B11" s="27" t="s">
        <v>3</v>
      </c>
      <c r="C11" s="28">
        <f t="shared" si="5"/>
        <v>3602</v>
      </c>
      <c r="D11" s="52">
        <f t="shared" si="6"/>
        <v>9.8554245876700478E-3</v>
      </c>
      <c r="E11" s="20">
        <f t="shared" si="2"/>
        <v>3156</v>
      </c>
      <c r="F11" s="29">
        <f t="shared" si="3"/>
        <v>8.7554305308187828E-3</v>
      </c>
      <c r="G11" s="63">
        <v>-5</v>
      </c>
      <c r="H11" s="30">
        <v>1653</v>
      </c>
      <c r="I11" s="29">
        <f>H11/E8</f>
        <v>4.5857815803052749E-3</v>
      </c>
      <c r="J11" s="30">
        <v>1503</v>
      </c>
      <c r="K11" s="21">
        <f>J11/E8</f>
        <v>4.1696489505135079E-3</v>
      </c>
      <c r="L11" s="58">
        <f t="shared" si="7"/>
        <v>446</v>
      </c>
      <c r="M11" s="29">
        <f t="shared" si="8"/>
        <v>8.880923934687375E-2</v>
      </c>
      <c r="N11" s="53">
        <f t="shared" si="1"/>
        <v>-2</v>
      </c>
      <c r="O11" s="60">
        <v>423</v>
      </c>
      <c r="P11" s="60">
        <v>23</v>
      </c>
      <c r="Q11" s="73">
        <v>1716</v>
      </c>
      <c r="R11" s="31">
        <v>-15</v>
      </c>
      <c r="S11" s="64">
        <f t="shared" si="4"/>
        <v>1.8391608391608392</v>
      </c>
      <c r="T11" s="33"/>
      <c r="U11" s="26"/>
      <c r="V11" s="61">
        <v>448</v>
      </c>
      <c r="W11" s="26"/>
    </row>
    <row r="12" spans="1:23">
      <c r="A12" s="1"/>
      <c r="B12" s="27" t="s">
        <v>4</v>
      </c>
      <c r="C12" s="28">
        <f t="shared" si="5"/>
        <v>6489</v>
      </c>
      <c r="D12" s="52">
        <f t="shared" si="6"/>
        <v>1.7754539186393931E-2</v>
      </c>
      <c r="E12" s="20">
        <f t="shared" si="2"/>
        <v>6251</v>
      </c>
      <c r="F12" s="29">
        <f t="shared" si="3"/>
        <v>1.7341633792188914E-2</v>
      </c>
      <c r="G12" s="63">
        <v>14</v>
      </c>
      <c r="H12" s="30">
        <v>3451</v>
      </c>
      <c r="I12" s="29">
        <f>H12/E8</f>
        <v>9.5738247027425914E-3</v>
      </c>
      <c r="J12" s="30">
        <v>2800</v>
      </c>
      <c r="K12" s="21">
        <f>J12/E8</f>
        <v>7.7678090894463215E-3</v>
      </c>
      <c r="L12" s="58">
        <f t="shared" si="7"/>
        <v>238</v>
      </c>
      <c r="M12" s="29">
        <f t="shared" si="8"/>
        <v>4.7391477499004381E-2</v>
      </c>
      <c r="N12" s="53">
        <f t="shared" si="1"/>
        <v>-1</v>
      </c>
      <c r="O12" s="60">
        <v>183</v>
      </c>
      <c r="P12" s="60">
        <v>55</v>
      </c>
      <c r="Q12" s="73">
        <v>3371</v>
      </c>
      <c r="R12" s="31">
        <v>14</v>
      </c>
      <c r="S12" s="64">
        <f t="shared" si="4"/>
        <v>1.8543458914268762</v>
      </c>
      <c r="T12" s="33"/>
      <c r="U12" s="26"/>
      <c r="V12" s="61">
        <v>239</v>
      </c>
      <c r="W12" s="26"/>
    </row>
    <row r="13" spans="1:23">
      <c r="A13" s="1"/>
      <c r="B13" s="27" t="s">
        <v>5</v>
      </c>
      <c r="C13" s="28">
        <f t="shared" si="5"/>
        <v>9235</v>
      </c>
      <c r="D13" s="52">
        <f t="shared" si="6"/>
        <v>2.5267863983101858E-2</v>
      </c>
      <c r="E13" s="20">
        <f t="shared" si="2"/>
        <v>8912</v>
      </c>
      <c r="F13" s="29">
        <f t="shared" si="3"/>
        <v>2.4723826644694864E-2</v>
      </c>
      <c r="G13" s="63">
        <v>-41</v>
      </c>
      <c r="H13" s="30">
        <v>4720</v>
      </c>
      <c r="I13" s="29">
        <f>H13/E8</f>
        <v>1.3094306750780943E-2</v>
      </c>
      <c r="J13" s="30">
        <v>4192</v>
      </c>
      <c r="K13" s="21">
        <f>J13/E8</f>
        <v>1.1629519893913922E-2</v>
      </c>
      <c r="L13" s="58">
        <f t="shared" si="7"/>
        <v>323</v>
      </c>
      <c r="M13" s="29">
        <f t="shared" si="8"/>
        <v>6.4317005177220235E-2</v>
      </c>
      <c r="N13" s="53">
        <f t="shared" si="1"/>
        <v>2</v>
      </c>
      <c r="O13" s="60">
        <v>208</v>
      </c>
      <c r="P13" s="60">
        <v>115</v>
      </c>
      <c r="Q13" s="73">
        <v>4820</v>
      </c>
      <c r="R13" s="31">
        <v>-8</v>
      </c>
      <c r="S13" s="64">
        <f t="shared" si="4"/>
        <v>1.8489626556016598</v>
      </c>
      <c r="T13" s="33"/>
      <c r="U13" s="26"/>
      <c r="V13" s="61">
        <v>321</v>
      </c>
      <c r="W13" s="26"/>
    </row>
    <row r="14" spans="1:23">
      <c r="A14" s="1"/>
      <c r="B14" s="27" t="s">
        <v>6</v>
      </c>
      <c r="C14" s="28">
        <f t="shared" si="5"/>
        <v>7368</v>
      </c>
      <c r="D14" s="52">
        <f t="shared" si="6"/>
        <v>2.0159569228748727E-2</v>
      </c>
      <c r="E14" s="20">
        <f t="shared" si="2"/>
        <v>6877</v>
      </c>
      <c r="F14" s="29">
        <f t="shared" si="3"/>
        <v>1.9078293967186556E-2</v>
      </c>
      <c r="G14" s="63">
        <v>18</v>
      </c>
      <c r="H14" s="30">
        <v>3969</v>
      </c>
      <c r="I14" s="29">
        <f>H14/E8</f>
        <v>1.1010869384290162E-2</v>
      </c>
      <c r="J14" s="30">
        <v>2908</v>
      </c>
      <c r="K14" s="21">
        <f>J14/E8</f>
        <v>8.0674245828963945E-3</v>
      </c>
      <c r="L14" s="58">
        <f t="shared" si="7"/>
        <v>491</v>
      </c>
      <c r="M14" s="29">
        <f t="shared" si="8"/>
        <v>9.776981282357626E-2</v>
      </c>
      <c r="N14" s="53">
        <f t="shared" si="1"/>
        <v>-17</v>
      </c>
      <c r="O14" s="60">
        <v>369</v>
      </c>
      <c r="P14" s="60">
        <v>122</v>
      </c>
      <c r="Q14" s="73">
        <v>4082</v>
      </c>
      <c r="R14" s="31">
        <v>35</v>
      </c>
      <c r="S14" s="64">
        <f t="shared" si="4"/>
        <v>1.6847133757961783</v>
      </c>
      <c r="T14" s="33"/>
      <c r="U14" s="26"/>
      <c r="V14" s="61">
        <v>508</v>
      </c>
      <c r="W14" s="26"/>
    </row>
    <row r="15" spans="1:23">
      <c r="A15" s="1"/>
      <c r="B15" s="27" t="s">
        <v>7</v>
      </c>
      <c r="C15" s="28">
        <f t="shared" si="5"/>
        <v>7663</v>
      </c>
      <c r="D15" s="52">
        <f t="shared" si="6"/>
        <v>2.0966718105306936E-2</v>
      </c>
      <c r="E15" s="20">
        <f t="shared" si="2"/>
        <v>7452</v>
      </c>
      <c r="F15" s="29">
        <f t="shared" si="3"/>
        <v>2.0673469048054997E-2</v>
      </c>
      <c r="G15" s="63">
        <v>-33</v>
      </c>
      <c r="H15" s="30">
        <v>4070</v>
      </c>
      <c r="I15" s="29">
        <f>H15/E8</f>
        <v>1.1291065355016618E-2</v>
      </c>
      <c r="J15" s="30">
        <v>3382</v>
      </c>
      <c r="K15" s="21">
        <f>J15/E8</f>
        <v>9.3824036930383794E-3</v>
      </c>
      <c r="L15" s="58">
        <f t="shared" si="7"/>
        <v>211</v>
      </c>
      <c r="M15" s="29">
        <f t="shared" si="8"/>
        <v>4.2015133412982873E-2</v>
      </c>
      <c r="N15" s="53">
        <f t="shared" si="1"/>
        <v>1</v>
      </c>
      <c r="O15" s="60">
        <v>155</v>
      </c>
      <c r="P15" s="60">
        <v>56</v>
      </c>
      <c r="Q15" s="73">
        <v>3941</v>
      </c>
      <c r="R15" s="31">
        <v>-27</v>
      </c>
      <c r="S15" s="64">
        <f t="shared" si="4"/>
        <v>1.8908906368941893</v>
      </c>
      <c r="T15" s="33"/>
      <c r="U15" s="26"/>
      <c r="V15" s="61">
        <v>210</v>
      </c>
      <c r="W15" s="26"/>
    </row>
    <row r="16" spans="1:23">
      <c r="A16" s="1"/>
      <c r="B16" s="27" t="s">
        <v>8</v>
      </c>
      <c r="C16" s="28">
        <f t="shared" si="5"/>
        <v>5991</v>
      </c>
      <c r="D16" s="52">
        <f t="shared" si="6"/>
        <v>1.6391962438848211E-2</v>
      </c>
      <c r="E16" s="20">
        <f t="shared" si="2"/>
        <v>5614</v>
      </c>
      <c r="F16" s="29">
        <f t="shared" si="3"/>
        <v>1.5574457224339875E-2</v>
      </c>
      <c r="G16" s="63">
        <v>-48</v>
      </c>
      <c r="H16" s="30">
        <v>2985</v>
      </c>
      <c r="I16" s="29">
        <f>H16/E8</f>
        <v>8.2810393328561684E-3</v>
      </c>
      <c r="J16" s="30">
        <v>2629</v>
      </c>
      <c r="K16" s="21">
        <f>J16/E8</f>
        <v>7.2934178914837071E-3</v>
      </c>
      <c r="L16" s="58">
        <f t="shared" si="7"/>
        <v>377</v>
      </c>
      <c r="M16" s="29">
        <f t="shared" si="8"/>
        <v>7.5069693349263236E-2</v>
      </c>
      <c r="N16" s="53">
        <f t="shared" si="1"/>
        <v>-4</v>
      </c>
      <c r="O16" s="60">
        <v>305</v>
      </c>
      <c r="P16" s="60">
        <v>72</v>
      </c>
      <c r="Q16" s="73">
        <v>3023</v>
      </c>
      <c r="R16" s="31">
        <v>-39</v>
      </c>
      <c r="S16" s="64">
        <f t="shared" si="4"/>
        <v>1.8570956003969568</v>
      </c>
      <c r="T16" s="33"/>
      <c r="U16" s="26"/>
      <c r="V16" s="61">
        <v>381</v>
      </c>
      <c r="W16" s="26"/>
    </row>
    <row r="17" spans="1:23">
      <c r="A17" s="1"/>
      <c r="B17" s="27" t="s">
        <v>9</v>
      </c>
      <c r="C17" s="28">
        <f t="shared" si="5"/>
        <v>3631</v>
      </c>
      <c r="D17" s="52">
        <f t="shared" si="6"/>
        <v>9.934771426382551E-3</v>
      </c>
      <c r="E17" s="20">
        <f t="shared" si="2"/>
        <v>3484</v>
      </c>
      <c r="F17" s="29">
        <f t="shared" si="3"/>
        <v>9.66537388129678E-3</v>
      </c>
      <c r="G17" s="63">
        <v>-60</v>
      </c>
      <c r="H17" s="30">
        <v>1886</v>
      </c>
      <c r="I17" s="29">
        <f>H17/E8</f>
        <v>5.2321742652484864E-3</v>
      </c>
      <c r="J17" s="30">
        <v>1598</v>
      </c>
      <c r="K17" s="21">
        <f>J17/E8</f>
        <v>4.4331996160482936E-3</v>
      </c>
      <c r="L17" s="58">
        <f t="shared" si="7"/>
        <v>147</v>
      </c>
      <c r="M17" s="29">
        <f t="shared" si="8"/>
        <v>2.9271206690561529E-2</v>
      </c>
      <c r="N17" s="53">
        <f t="shared" si="1"/>
        <v>-3</v>
      </c>
      <c r="O17" s="60">
        <v>112</v>
      </c>
      <c r="P17" s="60">
        <v>35</v>
      </c>
      <c r="Q17" s="73">
        <v>2030</v>
      </c>
      <c r="R17" s="31">
        <v>-51</v>
      </c>
      <c r="S17" s="64">
        <f t="shared" si="4"/>
        <v>1.716256157635468</v>
      </c>
      <c r="T17" s="33"/>
      <c r="U17" s="26"/>
      <c r="V17" s="61">
        <v>150</v>
      </c>
      <c r="W17" s="26"/>
    </row>
    <row r="18" spans="1:23">
      <c r="A18" s="1"/>
      <c r="B18" s="27" t="s">
        <v>10</v>
      </c>
      <c r="C18" s="28">
        <f t="shared" si="5"/>
        <v>2590</v>
      </c>
      <c r="D18" s="52">
        <f t="shared" si="6"/>
        <v>7.0864935263924003E-3</v>
      </c>
      <c r="E18" s="20">
        <f t="shared" si="2"/>
        <v>2412</v>
      </c>
      <c r="F18" s="29">
        <f t="shared" si="3"/>
        <v>6.6914126870516169E-3</v>
      </c>
      <c r="G18" s="63">
        <v>-32</v>
      </c>
      <c r="H18" s="30">
        <v>1285</v>
      </c>
      <c r="I18" s="29">
        <f>H18/E8</f>
        <v>3.5648695285494724E-3</v>
      </c>
      <c r="J18" s="30">
        <v>1127</v>
      </c>
      <c r="K18" s="21">
        <f>J18/E8</f>
        <v>3.1265431585021444E-3</v>
      </c>
      <c r="L18" s="58">
        <f t="shared" si="7"/>
        <v>178</v>
      </c>
      <c r="M18" s="29">
        <f t="shared" si="8"/>
        <v>3.5444046196734372E-2</v>
      </c>
      <c r="N18" s="53">
        <f t="shared" si="1"/>
        <v>-1</v>
      </c>
      <c r="O18" s="60">
        <v>139</v>
      </c>
      <c r="P18" s="60">
        <v>39</v>
      </c>
      <c r="Q18" s="73">
        <v>1222</v>
      </c>
      <c r="R18" s="31">
        <v>-20</v>
      </c>
      <c r="S18" s="64">
        <f t="shared" si="4"/>
        <v>1.9738134206219313</v>
      </c>
      <c r="T18" s="33"/>
      <c r="U18" s="26"/>
      <c r="V18" s="61">
        <v>179</v>
      </c>
      <c r="W18" s="26"/>
    </row>
    <row r="19" spans="1:23">
      <c r="A19" s="1"/>
      <c r="B19" s="27" t="s">
        <v>32</v>
      </c>
      <c r="C19" s="28">
        <f t="shared" si="5"/>
        <v>19251</v>
      </c>
      <c r="D19" s="52">
        <f t="shared" si="6"/>
        <v>5.2672620415667989E-2</v>
      </c>
      <c r="E19" s="20">
        <f t="shared" si="2"/>
        <v>19184</v>
      </c>
      <c r="F19" s="29">
        <f t="shared" si="3"/>
        <v>5.3220589132835082E-2</v>
      </c>
      <c r="G19" s="63">
        <v>11</v>
      </c>
      <c r="H19" s="30">
        <v>9458</v>
      </c>
      <c r="I19" s="29">
        <f>H19/E8</f>
        <v>2.6238549417136898E-2</v>
      </c>
      <c r="J19" s="30">
        <v>9726</v>
      </c>
      <c r="K19" s="21">
        <f>J19/E8</f>
        <v>2.6982039715698188E-2</v>
      </c>
      <c r="L19" s="58">
        <f t="shared" si="7"/>
        <v>67</v>
      </c>
      <c r="M19" s="29">
        <f t="shared" si="8"/>
        <v>1.3341298287534846E-2</v>
      </c>
      <c r="N19" s="53">
        <f t="shared" si="1"/>
        <v>2</v>
      </c>
      <c r="O19" s="60">
        <v>29</v>
      </c>
      <c r="P19" s="60">
        <v>38</v>
      </c>
      <c r="Q19" s="73">
        <v>6486</v>
      </c>
      <c r="R19" s="31">
        <v>6</v>
      </c>
      <c r="S19" s="64">
        <f t="shared" si="4"/>
        <v>2.9577551649707061</v>
      </c>
      <c r="T19" s="34"/>
      <c r="U19" s="26"/>
      <c r="V19" s="61">
        <v>65</v>
      </c>
      <c r="W19" s="26"/>
    </row>
    <row r="20" spans="1:23">
      <c r="A20" s="1"/>
      <c r="B20" s="27" t="s">
        <v>33</v>
      </c>
      <c r="C20" s="28">
        <f t="shared" si="5"/>
        <v>31208</v>
      </c>
      <c r="D20" s="52">
        <f t="shared" si="6"/>
        <v>8.5388142846198459E-2</v>
      </c>
      <c r="E20" s="20">
        <f t="shared" si="2"/>
        <v>30970</v>
      </c>
      <c r="F20" s="29">
        <f t="shared" si="3"/>
        <v>8.5917516964340204E-2</v>
      </c>
      <c r="G20" s="63">
        <v>813</v>
      </c>
      <c r="H20" s="30">
        <v>15019</v>
      </c>
      <c r="I20" s="29">
        <f>H20/E8</f>
        <v>4.1665973112283677E-2</v>
      </c>
      <c r="J20" s="30">
        <v>15951</v>
      </c>
      <c r="K20" s="21">
        <f>J20/E8</f>
        <v>4.4251543852056527E-2</v>
      </c>
      <c r="L20" s="58">
        <f t="shared" si="7"/>
        <v>238</v>
      </c>
      <c r="M20" s="29">
        <f>L20/$L$8</f>
        <v>4.7391477499004381E-2</v>
      </c>
      <c r="N20" s="53">
        <f t="shared" si="1"/>
        <v>3</v>
      </c>
      <c r="O20" s="60">
        <v>104</v>
      </c>
      <c r="P20" s="60">
        <v>134</v>
      </c>
      <c r="Q20" s="73">
        <v>12624</v>
      </c>
      <c r="R20" s="31">
        <v>281</v>
      </c>
      <c r="S20" s="64">
        <f t="shared" si="4"/>
        <v>2.4532636248415716</v>
      </c>
      <c r="T20" s="34"/>
      <c r="U20" s="26"/>
      <c r="V20" s="61">
        <v>235</v>
      </c>
      <c r="W20" s="26"/>
    </row>
    <row r="21" spans="1:23">
      <c r="A21" s="1"/>
      <c r="B21" s="27" t="s">
        <v>34</v>
      </c>
      <c r="C21" s="28">
        <f t="shared" si="5"/>
        <v>41030</v>
      </c>
      <c r="D21" s="52">
        <f t="shared" si="6"/>
        <v>0.11226209628875683</v>
      </c>
      <c r="E21" s="20">
        <f t="shared" si="2"/>
        <v>40847</v>
      </c>
      <c r="F21" s="29">
        <f t="shared" si="3"/>
        <v>0.11331846352736211</v>
      </c>
      <c r="G21" s="63">
        <v>155</v>
      </c>
      <c r="H21" s="30">
        <v>19733</v>
      </c>
      <c r="I21" s="29">
        <f>H21/E8</f>
        <v>5.4743634557872949E-2</v>
      </c>
      <c r="J21" s="30">
        <v>21114</v>
      </c>
      <c r="K21" s="21">
        <f>J21/E8</f>
        <v>5.8574828969489158E-2</v>
      </c>
      <c r="L21" s="58">
        <f t="shared" si="7"/>
        <v>183</v>
      </c>
      <c r="M21" s="29">
        <f t="shared" si="8"/>
        <v>3.6439665471923538E-2</v>
      </c>
      <c r="N21" s="53">
        <f t="shared" si="1"/>
        <v>2</v>
      </c>
      <c r="O21" s="60">
        <v>75</v>
      </c>
      <c r="P21" s="60">
        <v>108</v>
      </c>
      <c r="Q21" s="73">
        <v>16818</v>
      </c>
      <c r="R21" s="31">
        <v>128</v>
      </c>
      <c r="S21" s="64">
        <f t="shared" si="4"/>
        <v>2.4287667974788918</v>
      </c>
      <c r="T21" s="34"/>
      <c r="U21" s="26"/>
      <c r="V21" s="61">
        <v>181</v>
      </c>
      <c r="W21" s="26"/>
    </row>
    <row r="22" spans="1:23">
      <c r="A22" s="1"/>
      <c r="B22" s="27" t="s">
        <v>35</v>
      </c>
      <c r="C22" s="28">
        <f t="shared" si="5"/>
        <v>23692</v>
      </c>
      <c r="D22" s="52">
        <f t="shared" si="6"/>
        <v>6.4823631130227322E-2</v>
      </c>
      <c r="E22" s="20">
        <f>H22+J22</f>
        <v>23620</v>
      </c>
      <c r="F22" s="29">
        <f t="shared" si="3"/>
        <v>6.5527018104543616E-2</v>
      </c>
      <c r="G22" s="63">
        <v>-1</v>
      </c>
      <c r="H22" s="30">
        <v>11691</v>
      </c>
      <c r="I22" s="29">
        <f>H22/E8</f>
        <v>3.2433377165970341E-2</v>
      </c>
      <c r="J22" s="30">
        <v>11929</v>
      </c>
      <c r="K22" s="21">
        <f>J22/E8</f>
        <v>3.3093640938573275E-2</v>
      </c>
      <c r="L22" s="58">
        <f t="shared" si="7"/>
        <v>72</v>
      </c>
      <c r="M22" s="29">
        <f t="shared" si="8"/>
        <v>1.4336917562724014E-2</v>
      </c>
      <c r="N22" s="53">
        <f t="shared" si="1"/>
        <v>-1</v>
      </c>
      <c r="O22" s="60">
        <v>25</v>
      </c>
      <c r="P22" s="60">
        <v>47</v>
      </c>
      <c r="Q22" s="73">
        <v>7751</v>
      </c>
      <c r="R22" s="31">
        <v>31</v>
      </c>
      <c r="S22" s="64">
        <f t="shared" si="4"/>
        <v>3.0473487291962327</v>
      </c>
      <c r="T22" s="34"/>
      <c r="U22" s="26"/>
      <c r="V22" s="61">
        <v>73</v>
      </c>
      <c r="W22" s="26"/>
    </row>
    <row r="23" spans="1:23">
      <c r="A23" s="35"/>
      <c r="B23" s="27" t="s">
        <v>36</v>
      </c>
      <c r="C23" s="28">
        <f t="shared" si="5"/>
        <v>29573</v>
      </c>
      <c r="D23" s="52">
        <f t="shared" si="6"/>
        <v>8.0914622801545349E-2</v>
      </c>
      <c r="E23" s="20">
        <f t="shared" si="2"/>
        <v>29455</v>
      </c>
      <c r="F23" s="29">
        <f t="shared" si="3"/>
        <v>8.1714577403443359E-2</v>
      </c>
      <c r="G23" s="63">
        <v>0</v>
      </c>
      <c r="H23" s="30">
        <v>14319</v>
      </c>
      <c r="I23" s="29">
        <f>H23/E8</f>
        <v>3.9724020839922103E-2</v>
      </c>
      <c r="J23" s="30">
        <v>15136</v>
      </c>
      <c r="K23" s="21">
        <f>J23/E8</f>
        <v>4.1990556563521256E-2</v>
      </c>
      <c r="L23" s="58">
        <f t="shared" si="7"/>
        <v>118</v>
      </c>
      <c r="M23" s="29">
        <f t="shared" si="8"/>
        <v>2.3496614894464356E-2</v>
      </c>
      <c r="N23" s="53">
        <f t="shared" si="1"/>
        <v>3</v>
      </c>
      <c r="O23" s="60">
        <v>27</v>
      </c>
      <c r="P23" s="60">
        <v>91</v>
      </c>
      <c r="Q23" s="73">
        <v>10777</v>
      </c>
      <c r="R23" s="31">
        <v>12</v>
      </c>
      <c r="S23" s="64">
        <f t="shared" si="4"/>
        <v>2.7331353809037764</v>
      </c>
      <c r="T23" s="32"/>
      <c r="U23" s="36"/>
      <c r="V23" s="48">
        <v>115</v>
      </c>
      <c r="W23" s="36"/>
    </row>
    <row r="24" spans="1:23">
      <c r="A24" s="37"/>
      <c r="B24" s="27" t="s">
        <v>37</v>
      </c>
      <c r="C24" s="28">
        <f t="shared" si="5"/>
        <v>34496</v>
      </c>
      <c r="D24" s="52">
        <f t="shared" si="6"/>
        <v>9.4384432697464188E-2</v>
      </c>
      <c r="E24" s="20">
        <f t="shared" si="2"/>
        <v>34401</v>
      </c>
      <c r="F24" s="29">
        <f t="shared" si="3"/>
        <v>9.5435857316443898E-2</v>
      </c>
      <c r="G24" s="63">
        <v>-36</v>
      </c>
      <c r="H24" s="30">
        <v>16833</v>
      </c>
      <c r="I24" s="29">
        <f>H24/E8</f>
        <v>4.6698403715232116E-2</v>
      </c>
      <c r="J24" s="30">
        <v>17568</v>
      </c>
      <c r="K24" s="21">
        <f>J24/E8</f>
        <v>4.8737453601211775E-2</v>
      </c>
      <c r="L24" s="58">
        <f t="shared" si="7"/>
        <v>95</v>
      </c>
      <c r="M24" s="29">
        <f t="shared" si="8"/>
        <v>1.8916766228594187E-2</v>
      </c>
      <c r="N24" s="53">
        <f t="shared" si="1"/>
        <v>-3</v>
      </c>
      <c r="O24" s="60">
        <v>29</v>
      </c>
      <c r="P24" s="60">
        <v>66</v>
      </c>
      <c r="Q24" s="73">
        <v>11906</v>
      </c>
      <c r="R24" s="31">
        <v>6</v>
      </c>
      <c r="S24" s="64">
        <f t="shared" si="4"/>
        <v>2.889383504115572</v>
      </c>
      <c r="T24" s="38"/>
      <c r="U24" s="39"/>
      <c r="V24" s="45">
        <v>98</v>
      </c>
      <c r="W24" s="39"/>
    </row>
    <row r="25" spans="1:23">
      <c r="A25" s="37"/>
      <c r="B25" s="27" t="s">
        <v>41</v>
      </c>
      <c r="C25" s="28">
        <f t="shared" si="5"/>
        <v>33580</v>
      </c>
      <c r="D25" s="52">
        <f t="shared" si="6"/>
        <v>9.1878167033303787E-2</v>
      </c>
      <c r="E25" s="20">
        <f t="shared" si="2"/>
        <v>33348</v>
      </c>
      <c r="F25" s="29">
        <f t="shared" si="3"/>
        <v>9.2514606255305692E-2</v>
      </c>
      <c r="G25" s="63">
        <v>158</v>
      </c>
      <c r="H25" s="30">
        <v>16428</v>
      </c>
      <c r="I25" s="29">
        <f>H25/E8</f>
        <v>4.557484561479435E-2</v>
      </c>
      <c r="J25" s="30">
        <v>16920</v>
      </c>
      <c r="K25" s="21">
        <f>J25/E8</f>
        <v>4.6939760640511342E-2</v>
      </c>
      <c r="L25" s="58">
        <f t="shared" si="7"/>
        <v>232</v>
      </c>
      <c r="M25" s="29">
        <f t="shared" si="8"/>
        <v>4.619673436877738E-2</v>
      </c>
      <c r="N25" s="53">
        <f t="shared" si="1"/>
        <v>5</v>
      </c>
      <c r="O25" s="60">
        <v>122</v>
      </c>
      <c r="P25" s="60">
        <v>110</v>
      </c>
      <c r="Q25" s="73">
        <v>12321</v>
      </c>
      <c r="R25" s="31">
        <v>58</v>
      </c>
      <c r="S25" s="64">
        <f t="shared" si="4"/>
        <v>2.706598490382274</v>
      </c>
      <c r="T25" s="38"/>
      <c r="U25" s="39"/>
      <c r="V25" s="45">
        <v>227</v>
      </c>
      <c r="W25" s="39"/>
    </row>
    <row r="26" spans="1:23">
      <c r="A26" s="37"/>
      <c r="B26" s="27" t="s">
        <v>42</v>
      </c>
      <c r="C26" s="28">
        <f t="shared" si="5"/>
        <v>19424</v>
      </c>
      <c r="D26" s="52">
        <f t="shared" si="6"/>
        <v>5.3145965350056362E-2</v>
      </c>
      <c r="E26" s="20">
        <f>H26+J26</f>
        <v>19357</v>
      </c>
      <c r="F26" s="29">
        <f t="shared" si="3"/>
        <v>5.3700528765861587E-2</v>
      </c>
      <c r="G26" s="63">
        <v>-3</v>
      </c>
      <c r="H26" s="30">
        <v>9474</v>
      </c>
      <c r="I26" s="29">
        <f>H26/E8</f>
        <v>2.6282936897648018E-2</v>
      </c>
      <c r="J26" s="30">
        <v>9883</v>
      </c>
      <c r="K26" s="21">
        <f>J26/E8</f>
        <v>2.7417591868213572E-2</v>
      </c>
      <c r="L26" s="58">
        <f t="shared" si="7"/>
        <v>67</v>
      </c>
      <c r="M26" s="29">
        <f t="shared" si="8"/>
        <v>1.3341298287534846E-2</v>
      </c>
      <c r="N26" s="53">
        <f t="shared" si="1"/>
        <v>1</v>
      </c>
      <c r="O26" s="60">
        <v>20</v>
      </c>
      <c r="P26" s="60">
        <v>47</v>
      </c>
      <c r="Q26" s="73">
        <v>6929</v>
      </c>
      <c r="R26" s="31">
        <v>-5</v>
      </c>
      <c r="S26" s="64">
        <f t="shared" si="4"/>
        <v>2.7936210131332082</v>
      </c>
      <c r="T26" s="38"/>
      <c r="U26" s="39"/>
      <c r="V26" s="45">
        <v>66</v>
      </c>
      <c r="W26" s="39"/>
    </row>
    <row r="27" spans="1:23">
      <c r="A27" s="37"/>
      <c r="B27" s="27" t="s">
        <v>43</v>
      </c>
      <c r="C27" s="28">
        <f t="shared" si="5"/>
        <v>11240</v>
      </c>
      <c r="D27" s="52">
        <f t="shared" si="6"/>
        <v>3.0753740245811033E-2</v>
      </c>
      <c r="E27" s="20">
        <f t="shared" ref="E27:E28" si="9">H27+J27</f>
        <v>11210</v>
      </c>
      <c r="F27" s="29">
        <f t="shared" si="3"/>
        <v>3.1098978533104737E-2</v>
      </c>
      <c r="G27" s="63">
        <v>12</v>
      </c>
      <c r="H27" s="30">
        <v>5558</v>
      </c>
      <c r="I27" s="29">
        <f>H27/E8</f>
        <v>1.5419101042550948E-2</v>
      </c>
      <c r="J27" s="30">
        <v>5652</v>
      </c>
      <c r="K27" s="21">
        <f>J27/E8</f>
        <v>1.567987749055379E-2</v>
      </c>
      <c r="L27" s="58">
        <f t="shared" si="7"/>
        <v>30</v>
      </c>
      <c r="M27" s="29">
        <f t="shared" si="8"/>
        <v>5.9737156511350063E-3</v>
      </c>
      <c r="N27" s="53">
        <f t="shared" si="1"/>
        <v>0</v>
      </c>
      <c r="O27" s="60">
        <v>6</v>
      </c>
      <c r="P27" s="60">
        <v>24</v>
      </c>
      <c r="Q27" s="73">
        <v>4286</v>
      </c>
      <c r="R27" s="31">
        <v>12</v>
      </c>
      <c r="S27" s="64">
        <f t="shared" si="4"/>
        <v>2.6154923005132993</v>
      </c>
      <c r="T27" s="38"/>
      <c r="U27" s="39"/>
      <c r="V27" s="45">
        <v>30</v>
      </c>
      <c r="W27" s="39"/>
    </row>
    <row r="28" spans="1:23">
      <c r="A28" s="40"/>
      <c r="B28" s="41" t="s">
        <v>44</v>
      </c>
      <c r="C28" s="28">
        <f t="shared" si="5"/>
        <v>27898</v>
      </c>
      <c r="D28" s="52">
        <f t="shared" si="6"/>
        <v>7.6331658841426717E-2</v>
      </c>
      <c r="E28" s="20">
        <f t="shared" si="9"/>
        <v>27850</v>
      </c>
      <c r="F28" s="29">
        <f t="shared" si="3"/>
        <v>7.7261958264671443E-2</v>
      </c>
      <c r="G28" s="63">
        <v>1</v>
      </c>
      <c r="H28" s="30">
        <v>13442</v>
      </c>
      <c r="I28" s="29">
        <f>H28/E8</f>
        <v>3.7291032064406232E-2</v>
      </c>
      <c r="J28" s="30">
        <v>14408</v>
      </c>
      <c r="K28" s="21">
        <f>J28/E8</f>
        <v>3.9970926200265218E-2</v>
      </c>
      <c r="L28" s="58">
        <f t="shared" si="7"/>
        <v>48</v>
      </c>
      <c r="M28" s="29">
        <f t="shared" si="8"/>
        <v>9.557945041816009E-3</v>
      </c>
      <c r="N28" s="53">
        <f t="shared" si="1"/>
        <v>-1</v>
      </c>
      <c r="O28" s="60">
        <v>13</v>
      </c>
      <c r="P28" s="60">
        <v>35</v>
      </c>
      <c r="Q28" s="73">
        <v>10427</v>
      </c>
      <c r="R28" s="31">
        <v>33</v>
      </c>
      <c r="S28" s="64">
        <f t="shared" si="4"/>
        <v>2.6709504171861513</v>
      </c>
      <c r="T28" s="32"/>
      <c r="U28" s="42"/>
      <c r="V28" s="62">
        <v>49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30"/>
  <sheetViews>
    <sheetView workbookViewId="0">
      <selection activeCell="H19" sqref="H19"/>
    </sheetView>
  </sheetViews>
  <sheetFormatPr defaultRowHeight="16.5"/>
  <cols>
    <col min="1" max="1" width="3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52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53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54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74" t="s">
        <v>21</v>
      </c>
      <c r="F7" s="17" t="s">
        <v>22</v>
      </c>
      <c r="G7" s="18" t="s">
        <v>20</v>
      </c>
      <c r="H7" s="75" t="s">
        <v>23</v>
      </c>
      <c r="I7" s="18" t="s">
        <v>24</v>
      </c>
      <c r="J7" s="75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364581</v>
      </c>
      <c r="D8" s="51">
        <f>SUM(D9:D28)</f>
        <v>1</v>
      </c>
      <c r="E8" s="20">
        <f>H8+J8</f>
        <v>359569</v>
      </c>
      <c r="F8" s="21">
        <f>E8/$E$8</f>
        <v>1</v>
      </c>
      <c r="G8" s="68">
        <v>1698</v>
      </c>
      <c r="H8" s="22">
        <f t="shared" ref="H8:M8" si="0">SUM(H9:H28)</f>
        <v>179528</v>
      </c>
      <c r="I8" s="21">
        <f t="shared" si="0"/>
        <v>0.49928664595668704</v>
      </c>
      <c r="J8" s="22">
        <f t="shared" si="0"/>
        <v>180041</v>
      </c>
      <c r="K8" s="21">
        <f t="shared" si="0"/>
        <v>0.50071335404331307</v>
      </c>
      <c r="L8" s="58">
        <f t="shared" si="0"/>
        <v>5012</v>
      </c>
      <c r="M8" s="23">
        <f t="shared" si="0"/>
        <v>1</v>
      </c>
      <c r="N8" s="53">
        <f t="shared" ref="N8:N28" si="1">L8-V8</f>
        <v>24</v>
      </c>
      <c r="O8" s="59">
        <f>SUM(O9:O28)</f>
        <v>3117</v>
      </c>
      <c r="P8" s="59">
        <f>SUM(P9:P28)</f>
        <v>1895</v>
      </c>
      <c r="Q8" s="24">
        <f>SUM(Q9:Q28)</f>
        <v>146323</v>
      </c>
      <c r="R8" s="53">
        <f>SUM(R9:R28)</f>
        <v>920</v>
      </c>
      <c r="S8" s="56">
        <f>E8/Q8</f>
        <v>2.4573648708678744</v>
      </c>
      <c r="T8" s="25"/>
      <c r="U8" s="26"/>
      <c r="V8" s="61">
        <v>4988</v>
      </c>
      <c r="W8" s="26"/>
    </row>
    <row r="9" spans="1:23">
      <c r="A9" s="1"/>
      <c r="B9" s="27" t="s">
        <v>1</v>
      </c>
      <c r="C9" s="28">
        <f>E9+L9</f>
        <v>44658</v>
      </c>
      <c r="D9" s="52">
        <f>C9/$C$8</f>
        <v>0.12249129823002296</v>
      </c>
      <c r="E9" s="20">
        <f t="shared" ref="E9:E25" si="2">H9+J9</f>
        <v>43316</v>
      </c>
      <c r="F9" s="29">
        <f t="shared" ref="F9:F28" si="3">E9/$E$8</f>
        <v>0.12046644732999785</v>
      </c>
      <c r="G9" s="63">
        <v>89</v>
      </c>
      <c r="H9" s="30">
        <v>22426</v>
      </c>
      <c r="I9" s="29">
        <f>H9/E8</f>
        <v>6.2369114133865824E-2</v>
      </c>
      <c r="J9" s="30">
        <v>20890</v>
      </c>
      <c r="K9" s="21">
        <f>J9/E8</f>
        <v>5.8097333196132035E-2</v>
      </c>
      <c r="L9" s="58">
        <f>O9+P9</f>
        <v>1342</v>
      </c>
      <c r="M9" s="29">
        <f>L9/$L$8</f>
        <v>0.26775738228252194</v>
      </c>
      <c r="N9" s="53">
        <f t="shared" si="1"/>
        <v>6</v>
      </c>
      <c r="O9" s="60">
        <v>694</v>
      </c>
      <c r="P9" s="60">
        <v>648</v>
      </c>
      <c r="Q9" s="73">
        <v>20599</v>
      </c>
      <c r="R9" s="31">
        <v>137</v>
      </c>
      <c r="S9" s="64">
        <f t="shared" ref="S9:S28" si="4">E9/Q9</f>
        <v>2.1028205252682168</v>
      </c>
      <c r="T9" s="33"/>
      <c r="U9" s="26"/>
      <c r="V9" s="61">
        <v>1336</v>
      </c>
      <c r="W9" s="26"/>
    </row>
    <row r="10" spans="1:23">
      <c r="A10" s="1"/>
      <c r="B10" s="27" t="s">
        <v>2</v>
      </c>
      <c r="C10" s="28">
        <f t="shared" ref="C10:C28" si="5">E10+L10</f>
        <v>2871</v>
      </c>
      <c r="D10" s="52">
        <f t="shared" ref="D10:D28" si="6">C10/$C$8</f>
        <v>7.874793255819695E-3</v>
      </c>
      <c r="E10" s="20">
        <f t="shared" si="2"/>
        <v>2776</v>
      </c>
      <c r="F10" s="29">
        <f t="shared" si="3"/>
        <v>7.7203540905917915E-3</v>
      </c>
      <c r="G10" s="63">
        <v>31</v>
      </c>
      <c r="H10" s="30">
        <v>1568</v>
      </c>
      <c r="I10" s="29">
        <f>H10/E8</f>
        <v>4.3607763739365738E-3</v>
      </c>
      <c r="J10" s="30">
        <v>1208</v>
      </c>
      <c r="K10" s="21">
        <f>J10/E8</f>
        <v>3.3595777166552177E-3</v>
      </c>
      <c r="L10" s="58">
        <f t="shared" ref="L10:L28" si="7">O10+P10</f>
        <v>95</v>
      </c>
      <c r="M10" s="29">
        <f t="shared" ref="M10:M28" si="8">L10/$L$8</f>
        <v>1.8954509177972863E-2</v>
      </c>
      <c r="N10" s="53">
        <f t="shared" si="1"/>
        <v>-7</v>
      </c>
      <c r="O10" s="60">
        <v>63</v>
      </c>
      <c r="P10" s="60">
        <v>32</v>
      </c>
      <c r="Q10" s="73">
        <v>1645</v>
      </c>
      <c r="R10" s="31">
        <v>27</v>
      </c>
      <c r="S10" s="64">
        <f t="shared" si="4"/>
        <v>1.6875379939209727</v>
      </c>
      <c r="T10" s="33"/>
      <c r="U10" s="26"/>
      <c r="V10" s="61">
        <v>102</v>
      </c>
      <c r="W10" s="26"/>
    </row>
    <row r="11" spans="1:23">
      <c r="A11" s="1"/>
      <c r="B11" s="27" t="s">
        <v>3</v>
      </c>
      <c r="C11" s="28">
        <f t="shared" si="5"/>
        <v>3609</v>
      </c>
      <c r="D11" s="52">
        <f t="shared" si="6"/>
        <v>9.899034782394036E-3</v>
      </c>
      <c r="E11" s="20">
        <f t="shared" si="2"/>
        <v>3161</v>
      </c>
      <c r="F11" s="29">
        <f t="shared" si="3"/>
        <v>8.7910804324065756E-3</v>
      </c>
      <c r="G11" s="63">
        <v>-15</v>
      </c>
      <c r="H11" s="30">
        <v>1647</v>
      </c>
      <c r="I11" s="29">
        <f>H11/E8</f>
        <v>4.5804838570622048E-3</v>
      </c>
      <c r="J11" s="30">
        <v>1514</v>
      </c>
      <c r="K11" s="21">
        <f>J11/E8</f>
        <v>4.2105965753443707E-3</v>
      </c>
      <c r="L11" s="58">
        <f t="shared" si="7"/>
        <v>448</v>
      </c>
      <c r="M11" s="29">
        <f t="shared" si="8"/>
        <v>8.9385474860335198E-2</v>
      </c>
      <c r="N11" s="53">
        <f t="shared" si="1"/>
        <v>-9</v>
      </c>
      <c r="O11" s="60">
        <v>425</v>
      </c>
      <c r="P11" s="60">
        <v>23</v>
      </c>
      <c r="Q11" s="73">
        <v>1731</v>
      </c>
      <c r="R11" s="31">
        <v>-5</v>
      </c>
      <c r="S11" s="64">
        <f t="shared" si="4"/>
        <v>1.8261120739456962</v>
      </c>
      <c r="T11" s="33"/>
      <c r="U11" s="26"/>
      <c r="V11" s="61">
        <v>457</v>
      </c>
      <c r="W11" s="26"/>
    </row>
    <row r="12" spans="1:23">
      <c r="A12" s="1"/>
      <c r="B12" s="27" t="s">
        <v>4</v>
      </c>
      <c r="C12" s="28">
        <f t="shared" si="5"/>
        <v>6476</v>
      </c>
      <c r="D12" s="52">
        <f t="shared" si="6"/>
        <v>1.776285653942471E-2</v>
      </c>
      <c r="E12" s="20">
        <f t="shared" si="2"/>
        <v>6237</v>
      </c>
      <c r="F12" s="29">
        <f t="shared" si="3"/>
        <v>1.7345766737399498E-2</v>
      </c>
      <c r="G12" s="63">
        <v>2</v>
      </c>
      <c r="H12" s="30">
        <v>3446</v>
      </c>
      <c r="I12" s="29">
        <f>H12/E8</f>
        <v>9.5836960360876494E-3</v>
      </c>
      <c r="J12" s="30">
        <v>2791</v>
      </c>
      <c r="K12" s="21">
        <f>J12/E8</f>
        <v>7.7620707013118483E-3</v>
      </c>
      <c r="L12" s="58">
        <f t="shared" si="7"/>
        <v>239</v>
      </c>
      <c r="M12" s="29">
        <f t="shared" si="8"/>
        <v>4.7685554668794893E-2</v>
      </c>
      <c r="N12" s="53">
        <f t="shared" si="1"/>
        <v>-1</v>
      </c>
      <c r="O12" s="60">
        <v>186</v>
      </c>
      <c r="P12" s="60">
        <v>53</v>
      </c>
      <c r="Q12" s="73">
        <v>3357</v>
      </c>
      <c r="R12" s="31">
        <v>2</v>
      </c>
      <c r="S12" s="64">
        <f t="shared" si="4"/>
        <v>1.8579088471849865</v>
      </c>
      <c r="T12" s="33"/>
      <c r="U12" s="26"/>
      <c r="V12" s="61">
        <v>240</v>
      </c>
      <c r="W12" s="26"/>
    </row>
    <row r="13" spans="1:23">
      <c r="A13" s="1"/>
      <c r="B13" s="27" t="s">
        <v>5</v>
      </c>
      <c r="C13" s="28">
        <f t="shared" si="5"/>
        <v>9274</v>
      </c>
      <c r="D13" s="52">
        <f t="shared" si="6"/>
        <v>2.5437419942344774E-2</v>
      </c>
      <c r="E13" s="20">
        <f t="shared" si="2"/>
        <v>8953</v>
      </c>
      <c r="F13" s="29">
        <f t="shared" si="3"/>
        <v>2.4899254385111064E-2</v>
      </c>
      <c r="G13" s="63">
        <v>46</v>
      </c>
      <c r="H13" s="30">
        <v>4726</v>
      </c>
      <c r="I13" s="29">
        <f>H13/E8</f>
        <v>1.3143513484199138E-2</v>
      </c>
      <c r="J13" s="30">
        <v>4227</v>
      </c>
      <c r="K13" s="21">
        <f>J13/E8</f>
        <v>1.1755740900911926E-2</v>
      </c>
      <c r="L13" s="58">
        <f t="shared" si="7"/>
        <v>321</v>
      </c>
      <c r="M13" s="29">
        <f t="shared" si="8"/>
        <v>6.4046288906624102E-2</v>
      </c>
      <c r="N13" s="53">
        <f t="shared" si="1"/>
        <v>-8</v>
      </c>
      <c r="O13" s="60">
        <v>205</v>
      </c>
      <c r="P13" s="60">
        <v>116</v>
      </c>
      <c r="Q13" s="73">
        <v>4828</v>
      </c>
      <c r="R13" s="31">
        <v>33</v>
      </c>
      <c r="S13" s="64">
        <f t="shared" si="4"/>
        <v>1.854391052195526</v>
      </c>
      <c r="T13" s="33"/>
      <c r="U13" s="26"/>
      <c r="V13" s="61">
        <v>329</v>
      </c>
      <c r="W13" s="26"/>
    </row>
    <row r="14" spans="1:23">
      <c r="A14" s="1"/>
      <c r="B14" s="27" t="s">
        <v>6</v>
      </c>
      <c r="C14" s="28">
        <f t="shared" si="5"/>
        <v>7367</v>
      </c>
      <c r="D14" s="52">
        <f t="shared" si="6"/>
        <v>2.0206757894679097E-2</v>
      </c>
      <c r="E14" s="20">
        <f t="shared" si="2"/>
        <v>6859</v>
      </c>
      <c r="F14" s="29">
        <f t="shared" si="3"/>
        <v>1.9075615528591175E-2</v>
      </c>
      <c r="G14" s="63">
        <v>89</v>
      </c>
      <c r="H14" s="30">
        <v>3952</v>
      </c>
      <c r="I14" s="29">
        <f>H14/E8</f>
        <v>1.0990936371044223E-2</v>
      </c>
      <c r="J14" s="30">
        <v>2907</v>
      </c>
      <c r="K14" s="21">
        <f>J14/E8</f>
        <v>8.084679157546952E-3</v>
      </c>
      <c r="L14" s="58">
        <f t="shared" si="7"/>
        <v>508</v>
      </c>
      <c r="M14" s="29">
        <f t="shared" si="8"/>
        <v>0.10135674381484437</v>
      </c>
      <c r="N14" s="53">
        <f t="shared" si="1"/>
        <v>-6</v>
      </c>
      <c r="O14" s="60">
        <v>384</v>
      </c>
      <c r="P14" s="60">
        <v>124</v>
      </c>
      <c r="Q14" s="73">
        <v>4047</v>
      </c>
      <c r="R14" s="31">
        <v>57</v>
      </c>
      <c r="S14" s="64">
        <f t="shared" si="4"/>
        <v>1.6948356807511737</v>
      </c>
      <c r="T14" s="33"/>
      <c r="U14" s="26"/>
      <c r="V14" s="61">
        <v>514</v>
      </c>
      <c r="W14" s="26"/>
    </row>
    <row r="15" spans="1:23">
      <c r="A15" s="1"/>
      <c r="B15" s="27" t="s">
        <v>7</v>
      </c>
      <c r="C15" s="28">
        <f t="shared" si="5"/>
        <v>7695</v>
      </c>
      <c r="D15" s="52">
        <f t="shared" si="6"/>
        <v>2.1106420795378805E-2</v>
      </c>
      <c r="E15" s="20">
        <f t="shared" si="2"/>
        <v>7485</v>
      </c>
      <c r="F15" s="29">
        <f t="shared" si="3"/>
        <v>2.0816588749308199E-2</v>
      </c>
      <c r="G15" s="63">
        <v>11</v>
      </c>
      <c r="H15" s="30">
        <v>4087</v>
      </c>
      <c r="I15" s="29">
        <f>H15/E8</f>
        <v>1.1366385867524731E-2</v>
      </c>
      <c r="J15" s="30">
        <v>3398</v>
      </c>
      <c r="K15" s="21">
        <f>J15/E8</f>
        <v>9.4502028817834687E-3</v>
      </c>
      <c r="L15" s="58">
        <f t="shared" si="7"/>
        <v>210</v>
      </c>
      <c r="M15" s="29">
        <f t="shared" si="8"/>
        <v>4.189944134078212E-2</v>
      </c>
      <c r="N15" s="53">
        <f t="shared" si="1"/>
        <v>-3</v>
      </c>
      <c r="O15" s="60">
        <v>155</v>
      </c>
      <c r="P15" s="60">
        <v>55</v>
      </c>
      <c r="Q15" s="73">
        <v>3968</v>
      </c>
      <c r="R15" s="31">
        <v>15</v>
      </c>
      <c r="S15" s="64">
        <f t="shared" si="4"/>
        <v>1.8863407258064515</v>
      </c>
      <c r="T15" s="33"/>
      <c r="U15" s="26"/>
      <c r="V15" s="61">
        <v>213</v>
      </c>
      <c r="W15" s="26"/>
    </row>
    <row r="16" spans="1:23">
      <c r="A16" s="1"/>
      <c r="B16" s="27" t="s">
        <v>8</v>
      </c>
      <c r="C16" s="28">
        <f t="shared" si="5"/>
        <v>6043</v>
      </c>
      <c r="D16" s="52">
        <f t="shared" si="6"/>
        <v>1.6575191795513207E-2</v>
      </c>
      <c r="E16" s="20">
        <f t="shared" si="2"/>
        <v>5662</v>
      </c>
      <c r="F16" s="29">
        <f t="shared" si="3"/>
        <v>1.5746629993130666E-2</v>
      </c>
      <c r="G16" s="63">
        <v>-17</v>
      </c>
      <c r="H16" s="30">
        <v>3006</v>
      </c>
      <c r="I16" s="29">
        <f>H16/E8</f>
        <v>8.3600087882993255E-3</v>
      </c>
      <c r="J16" s="30">
        <v>2656</v>
      </c>
      <c r="K16" s="21">
        <f>J16/E8</f>
        <v>7.3866212048313397E-3</v>
      </c>
      <c r="L16" s="58">
        <f t="shared" si="7"/>
        <v>381</v>
      </c>
      <c r="M16" s="29">
        <f t="shared" si="8"/>
        <v>7.6017557861133275E-2</v>
      </c>
      <c r="N16" s="53">
        <f t="shared" si="1"/>
        <v>-5</v>
      </c>
      <c r="O16" s="60">
        <v>303</v>
      </c>
      <c r="P16" s="60">
        <v>78</v>
      </c>
      <c r="Q16" s="73">
        <v>3062</v>
      </c>
      <c r="R16" s="31">
        <v>5</v>
      </c>
      <c r="S16" s="64">
        <f t="shared" si="4"/>
        <v>1.8491182233834096</v>
      </c>
      <c r="T16" s="33"/>
      <c r="U16" s="26"/>
      <c r="V16" s="61">
        <v>386</v>
      </c>
      <c r="W16" s="26"/>
    </row>
    <row r="17" spans="1:23">
      <c r="A17" s="1"/>
      <c r="B17" s="27" t="s">
        <v>9</v>
      </c>
      <c r="C17" s="28">
        <f t="shared" si="5"/>
        <v>3694</v>
      </c>
      <c r="D17" s="52">
        <f t="shared" si="6"/>
        <v>1.0132179131660729E-2</v>
      </c>
      <c r="E17" s="20">
        <f t="shared" si="2"/>
        <v>3544</v>
      </c>
      <c r="F17" s="29">
        <f t="shared" si="3"/>
        <v>9.8562445594586861E-3</v>
      </c>
      <c r="G17" s="63">
        <v>-22</v>
      </c>
      <c r="H17" s="30">
        <v>1923</v>
      </c>
      <c r="I17" s="29">
        <f>H17/E8</f>
        <v>5.3480694943112451E-3</v>
      </c>
      <c r="J17" s="30">
        <v>1621</v>
      </c>
      <c r="K17" s="21">
        <f>J17/E8</f>
        <v>4.5081750651474401E-3</v>
      </c>
      <c r="L17" s="58">
        <f t="shared" si="7"/>
        <v>150</v>
      </c>
      <c r="M17" s="29">
        <f t="shared" si="8"/>
        <v>2.9928172386272944E-2</v>
      </c>
      <c r="N17" s="53">
        <f t="shared" si="1"/>
        <v>0</v>
      </c>
      <c r="O17" s="60">
        <v>113</v>
      </c>
      <c r="P17" s="60">
        <v>37</v>
      </c>
      <c r="Q17" s="73">
        <v>2081</v>
      </c>
      <c r="R17" s="31">
        <v>-13</v>
      </c>
      <c r="S17" s="64">
        <f t="shared" si="4"/>
        <v>1.7030273906775588</v>
      </c>
      <c r="T17" s="33"/>
      <c r="U17" s="26"/>
      <c r="V17" s="61">
        <v>150</v>
      </c>
      <c r="W17" s="26"/>
    </row>
    <row r="18" spans="1:23">
      <c r="A18" s="1"/>
      <c r="B18" s="27" t="s">
        <v>10</v>
      </c>
      <c r="C18" s="28">
        <f t="shared" si="5"/>
        <v>2623</v>
      </c>
      <c r="D18" s="52">
        <f t="shared" si="6"/>
        <v>7.1945603309004034E-3</v>
      </c>
      <c r="E18" s="20">
        <f t="shared" si="2"/>
        <v>2444</v>
      </c>
      <c r="F18" s="29">
        <f t="shared" si="3"/>
        <v>6.7970264399878745E-3</v>
      </c>
      <c r="G18" s="63">
        <v>-7</v>
      </c>
      <c r="H18" s="30">
        <v>1299</v>
      </c>
      <c r="I18" s="29">
        <f>H18/E8</f>
        <v>3.6126584883568939E-3</v>
      </c>
      <c r="J18" s="30">
        <v>1145</v>
      </c>
      <c r="K18" s="21">
        <f>J18/E8</f>
        <v>3.1843679516309806E-3</v>
      </c>
      <c r="L18" s="58">
        <f t="shared" si="7"/>
        <v>179</v>
      </c>
      <c r="M18" s="29">
        <f t="shared" si="8"/>
        <v>3.5714285714285712E-2</v>
      </c>
      <c r="N18" s="53">
        <f t="shared" si="1"/>
        <v>-4</v>
      </c>
      <c r="O18" s="60">
        <v>141</v>
      </c>
      <c r="P18" s="60">
        <v>38</v>
      </c>
      <c r="Q18" s="73">
        <v>1242</v>
      </c>
      <c r="R18" s="31">
        <v>-2</v>
      </c>
      <c r="S18" s="64">
        <f t="shared" si="4"/>
        <v>1.9677938808373592</v>
      </c>
      <c r="T18" s="33"/>
      <c r="U18" s="26"/>
      <c r="V18" s="61">
        <v>183</v>
      </c>
      <c r="W18" s="26"/>
    </row>
    <row r="19" spans="1:23">
      <c r="A19" s="1"/>
      <c r="B19" s="27" t="s">
        <v>32</v>
      </c>
      <c r="C19" s="28">
        <f t="shared" si="5"/>
        <v>19238</v>
      </c>
      <c r="D19" s="52">
        <f t="shared" si="6"/>
        <v>5.2767423425795643E-2</v>
      </c>
      <c r="E19" s="20">
        <f t="shared" si="2"/>
        <v>19173</v>
      </c>
      <c r="F19" s="29">
        <f t="shared" si="3"/>
        <v>5.3322171822376231E-2</v>
      </c>
      <c r="G19" s="63">
        <v>-56</v>
      </c>
      <c r="H19" s="30">
        <v>9460</v>
      </c>
      <c r="I19" s="29">
        <f>H19/E8</f>
        <v>2.6309275827448974E-2</v>
      </c>
      <c r="J19" s="30">
        <v>9713</v>
      </c>
      <c r="K19" s="21">
        <f>J19/E8</f>
        <v>2.7012895994927261E-2</v>
      </c>
      <c r="L19" s="58">
        <f t="shared" si="7"/>
        <v>65</v>
      </c>
      <c r="M19" s="29">
        <f t="shared" si="8"/>
        <v>1.2968874700718277E-2</v>
      </c>
      <c r="N19" s="53">
        <f t="shared" si="1"/>
        <v>-2</v>
      </c>
      <c r="O19" s="60">
        <v>27</v>
      </c>
      <c r="P19" s="60">
        <v>38</v>
      </c>
      <c r="Q19" s="73">
        <v>6480</v>
      </c>
      <c r="R19" s="31">
        <v>17</v>
      </c>
      <c r="S19" s="64">
        <f t="shared" si="4"/>
        <v>2.9587962962962964</v>
      </c>
      <c r="T19" s="34"/>
      <c r="U19" s="26"/>
      <c r="V19" s="61">
        <v>67</v>
      </c>
      <c r="W19" s="26"/>
    </row>
    <row r="20" spans="1:23">
      <c r="A20" s="1"/>
      <c r="B20" s="27" t="s">
        <v>33</v>
      </c>
      <c r="C20" s="28">
        <f t="shared" si="5"/>
        <v>30392</v>
      </c>
      <c r="D20" s="52">
        <f t="shared" si="6"/>
        <v>8.3361447798980193E-2</v>
      </c>
      <c r="E20" s="20">
        <f t="shared" si="2"/>
        <v>30157</v>
      </c>
      <c r="F20" s="29">
        <f t="shared" si="3"/>
        <v>8.3869855298982943E-2</v>
      </c>
      <c r="G20" s="63">
        <v>540</v>
      </c>
      <c r="H20" s="30">
        <v>14628</v>
      </c>
      <c r="I20" s="29">
        <f>H20/E8</f>
        <v>4.0682038774199111E-2</v>
      </c>
      <c r="J20" s="30">
        <v>15529</v>
      </c>
      <c r="K20" s="21">
        <f>J20/E8</f>
        <v>4.3187816524783838E-2</v>
      </c>
      <c r="L20" s="58">
        <f t="shared" si="7"/>
        <v>235</v>
      </c>
      <c r="M20" s="29">
        <f>L20/$L$8</f>
        <v>4.6887470071827614E-2</v>
      </c>
      <c r="N20" s="53">
        <f t="shared" si="1"/>
        <v>6</v>
      </c>
      <c r="O20" s="60">
        <v>107</v>
      </c>
      <c r="P20" s="60">
        <v>128</v>
      </c>
      <c r="Q20" s="73">
        <v>12343</v>
      </c>
      <c r="R20" s="31">
        <v>218</v>
      </c>
      <c r="S20" s="64">
        <f t="shared" si="4"/>
        <v>2.4432471846390666</v>
      </c>
      <c r="T20" s="34"/>
      <c r="U20" s="26"/>
      <c r="V20" s="61">
        <v>229</v>
      </c>
      <c r="W20" s="26"/>
    </row>
    <row r="21" spans="1:23">
      <c r="A21" s="1"/>
      <c r="B21" s="27" t="s">
        <v>34</v>
      </c>
      <c r="C21" s="28">
        <f t="shared" si="5"/>
        <v>40873</v>
      </c>
      <c r="D21" s="52">
        <f t="shared" si="6"/>
        <v>0.11210951750091201</v>
      </c>
      <c r="E21" s="20">
        <f t="shared" si="2"/>
        <v>40692</v>
      </c>
      <c r="F21" s="29">
        <f t="shared" si="3"/>
        <v>0.1131688215613693</v>
      </c>
      <c r="G21" s="63">
        <v>492</v>
      </c>
      <c r="H21" s="30">
        <v>19656</v>
      </c>
      <c r="I21" s="29">
        <f>H21/E8</f>
        <v>5.4665446687562055E-2</v>
      </c>
      <c r="J21" s="30">
        <v>21036</v>
      </c>
      <c r="K21" s="21">
        <f>J21/E8</f>
        <v>5.8503374873807253E-2</v>
      </c>
      <c r="L21" s="58">
        <f t="shared" si="7"/>
        <v>181</v>
      </c>
      <c r="M21" s="29">
        <f t="shared" si="8"/>
        <v>3.6113328012769355E-2</v>
      </c>
      <c r="N21" s="53">
        <f t="shared" si="1"/>
        <v>-5</v>
      </c>
      <c r="O21" s="60">
        <v>76</v>
      </c>
      <c r="P21" s="60">
        <v>105</v>
      </c>
      <c r="Q21" s="73">
        <v>16690</v>
      </c>
      <c r="R21" s="31">
        <v>193</v>
      </c>
      <c r="S21" s="64">
        <f t="shared" si="4"/>
        <v>2.4381066506890354</v>
      </c>
      <c r="T21" s="34"/>
      <c r="U21" s="26"/>
      <c r="V21" s="61">
        <v>186</v>
      </c>
      <c r="W21" s="26"/>
    </row>
    <row r="22" spans="1:23">
      <c r="A22" s="1"/>
      <c r="B22" s="27" t="s">
        <v>35</v>
      </c>
      <c r="C22" s="28">
        <f t="shared" si="5"/>
        <v>23694</v>
      </c>
      <c r="D22" s="52">
        <f t="shared" si="6"/>
        <v>6.4989673076764828E-2</v>
      </c>
      <c r="E22" s="20">
        <f>H22+J22</f>
        <v>23621</v>
      </c>
      <c r="F22" s="29">
        <f t="shared" si="3"/>
        <v>6.569253745456366E-2</v>
      </c>
      <c r="G22" s="63">
        <v>70</v>
      </c>
      <c r="H22" s="30">
        <v>11707</v>
      </c>
      <c r="I22" s="29">
        <f>H22/E8</f>
        <v>3.2558424113313437E-2</v>
      </c>
      <c r="J22" s="30">
        <v>11914</v>
      </c>
      <c r="K22" s="21">
        <f>J22/E8</f>
        <v>3.3134113341250222E-2</v>
      </c>
      <c r="L22" s="58">
        <f t="shared" si="7"/>
        <v>73</v>
      </c>
      <c r="M22" s="29">
        <f t="shared" si="8"/>
        <v>1.4565043894652832E-2</v>
      </c>
      <c r="N22" s="53">
        <f t="shared" si="1"/>
        <v>-1</v>
      </c>
      <c r="O22" s="60">
        <v>26</v>
      </c>
      <c r="P22" s="60">
        <v>47</v>
      </c>
      <c r="Q22" s="73">
        <v>7720</v>
      </c>
      <c r="R22" s="31">
        <v>25</v>
      </c>
      <c r="S22" s="64">
        <f t="shared" si="4"/>
        <v>3.0597150259067356</v>
      </c>
      <c r="T22" s="34"/>
      <c r="U22" s="26"/>
      <c r="V22" s="61">
        <v>74</v>
      </c>
      <c r="W22" s="26"/>
    </row>
    <row r="23" spans="1:23">
      <c r="A23" s="35"/>
      <c r="B23" s="27" t="s">
        <v>36</v>
      </c>
      <c r="C23" s="28">
        <f t="shared" si="5"/>
        <v>29570</v>
      </c>
      <c r="D23" s="52">
        <f t="shared" si="6"/>
        <v>8.1106804797836426E-2</v>
      </c>
      <c r="E23" s="20">
        <f t="shared" si="2"/>
        <v>29455</v>
      </c>
      <c r="F23" s="29">
        <f t="shared" si="3"/>
        <v>8.1917517917284299E-2</v>
      </c>
      <c r="G23" s="63">
        <v>-55</v>
      </c>
      <c r="H23" s="30">
        <v>14295</v>
      </c>
      <c r="I23" s="29">
        <f>H23/E8</f>
        <v>3.9755930016213858E-2</v>
      </c>
      <c r="J23" s="30">
        <v>15160</v>
      </c>
      <c r="K23" s="21">
        <f>J23/E8</f>
        <v>4.2161587901070448E-2</v>
      </c>
      <c r="L23" s="58">
        <f t="shared" si="7"/>
        <v>115</v>
      </c>
      <c r="M23" s="29">
        <f t="shared" si="8"/>
        <v>2.2944932162809257E-2</v>
      </c>
      <c r="N23" s="53">
        <f t="shared" si="1"/>
        <v>-4</v>
      </c>
      <c r="O23" s="60">
        <v>25</v>
      </c>
      <c r="P23" s="60">
        <v>90</v>
      </c>
      <c r="Q23" s="73">
        <v>10765</v>
      </c>
      <c r="R23" s="31">
        <v>-2</v>
      </c>
      <c r="S23" s="64">
        <f t="shared" si="4"/>
        <v>2.7361820715281002</v>
      </c>
      <c r="T23" s="32"/>
      <c r="U23" s="36"/>
      <c r="V23" s="48">
        <v>119</v>
      </c>
      <c r="W23" s="36"/>
    </row>
    <row r="24" spans="1:23">
      <c r="A24" s="37"/>
      <c r="B24" s="27" t="s">
        <v>37</v>
      </c>
      <c r="C24" s="28">
        <f t="shared" si="5"/>
        <v>34535</v>
      </c>
      <c r="D24" s="52">
        <f t="shared" si="6"/>
        <v>9.4725177669708518E-2</v>
      </c>
      <c r="E24" s="20">
        <f t="shared" si="2"/>
        <v>34437</v>
      </c>
      <c r="F24" s="29">
        <f t="shared" si="3"/>
        <v>9.5772994891105745E-2</v>
      </c>
      <c r="G24" s="63">
        <v>40</v>
      </c>
      <c r="H24" s="30">
        <v>16849</v>
      </c>
      <c r="I24" s="29">
        <f>H24/E8</f>
        <v>4.6858878268148808E-2</v>
      </c>
      <c r="J24" s="30">
        <v>17588</v>
      </c>
      <c r="K24" s="21">
        <f>J24/E8</f>
        <v>4.891411662295693E-2</v>
      </c>
      <c r="L24" s="58">
        <f t="shared" si="7"/>
        <v>98</v>
      </c>
      <c r="M24" s="29">
        <f t="shared" si="8"/>
        <v>1.9553072625698324E-2</v>
      </c>
      <c r="N24" s="53">
        <f t="shared" si="1"/>
        <v>2</v>
      </c>
      <c r="O24" s="60">
        <v>31</v>
      </c>
      <c r="P24" s="60">
        <v>67</v>
      </c>
      <c r="Q24" s="73">
        <v>11900</v>
      </c>
      <c r="R24" s="31">
        <v>17</v>
      </c>
      <c r="S24" s="64">
        <f t="shared" si="4"/>
        <v>2.8938655462184872</v>
      </c>
      <c r="T24" s="38"/>
      <c r="U24" s="39"/>
      <c r="V24" s="45">
        <v>96</v>
      </c>
      <c r="W24" s="39"/>
    </row>
    <row r="25" spans="1:23">
      <c r="A25" s="37"/>
      <c r="B25" s="27" t="s">
        <v>41</v>
      </c>
      <c r="C25" s="28">
        <f t="shared" si="5"/>
        <v>33417</v>
      </c>
      <c r="D25" s="52">
        <f t="shared" si="6"/>
        <v>9.16586437581772E-2</v>
      </c>
      <c r="E25" s="20">
        <f t="shared" si="2"/>
        <v>33190</v>
      </c>
      <c r="F25" s="29">
        <f t="shared" si="3"/>
        <v>9.230495398657837E-2</v>
      </c>
      <c r="G25" s="63">
        <v>265</v>
      </c>
      <c r="H25" s="30">
        <v>16357</v>
      </c>
      <c r="I25" s="29">
        <f>H25/E8</f>
        <v>4.5490573436530957E-2</v>
      </c>
      <c r="J25" s="30">
        <v>16833</v>
      </c>
      <c r="K25" s="21">
        <f>J25/E8</f>
        <v>4.681438055004742E-2</v>
      </c>
      <c r="L25" s="58">
        <f t="shared" si="7"/>
        <v>227</v>
      </c>
      <c r="M25" s="29">
        <f t="shared" si="8"/>
        <v>4.5291300877893056E-2</v>
      </c>
      <c r="N25" s="53">
        <f t="shared" si="1"/>
        <v>64</v>
      </c>
      <c r="O25" s="60">
        <v>118</v>
      </c>
      <c r="P25" s="60">
        <v>109</v>
      </c>
      <c r="Q25" s="73">
        <v>12263</v>
      </c>
      <c r="R25" s="31">
        <v>102</v>
      </c>
      <c r="S25" s="64">
        <f t="shared" si="4"/>
        <v>2.7065155345347796</v>
      </c>
      <c r="T25" s="38"/>
      <c r="U25" s="39"/>
      <c r="V25" s="45">
        <v>163</v>
      </c>
      <c r="W25" s="39"/>
    </row>
    <row r="26" spans="1:23">
      <c r="A26" s="37"/>
      <c r="B26" s="27" t="s">
        <v>42</v>
      </c>
      <c r="C26" s="28">
        <f t="shared" si="5"/>
        <v>19426</v>
      </c>
      <c r="D26" s="52">
        <f t="shared" si="6"/>
        <v>5.3283083868879616E-2</v>
      </c>
      <c r="E26" s="20">
        <f>H26+J26</f>
        <v>19360</v>
      </c>
      <c r="F26" s="29">
        <f t="shared" si="3"/>
        <v>5.3842238902686274E-2</v>
      </c>
      <c r="G26" s="63">
        <v>-6</v>
      </c>
      <c r="H26" s="30">
        <v>9484</v>
      </c>
      <c r="I26" s="29">
        <f>H26/E8</f>
        <v>2.6376022404601063E-2</v>
      </c>
      <c r="J26" s="30">
        <v>9876</v>
      </c>
      <c r="K26" s="21">
        <f>J26/E8</f>
        <v>2.7466216498085207E-2</v>
      </c>
      <c r="L26" s="58">
        <f t="shared" si="7"/>
        <v>66</v>
      </c>
      <c r="M26" s="29">
        <f t="shared" si="8"/>
        <v>1.3168395849960097E-2</v>
      </c>
      <c r="N26" s="53">
        <f t="shared" si="1"/>
        <v>-1</v>
      </c>
      <c r="O26" s="60">
        <v>19</v>
      </c>
      <c r="P26" s="60">
        <v>47</v>
      </c>
      <c r="Q26" s="73">
        <v>6934</v>
      </c>
      <c r="R26" s="31">
        <v>-13</v>
      </c>
      <c r="S26" s="64">
        <f t="shared" si="4"/>
        <v>2.7920392269974039</v>
      </c>
      <c r="T26" s="38"/>
      <c r="U26" s="39"/>
      <c r="V26" s="45">
        <v>67</v>
      </c>
      <c r="W26" s="39"/>
    </row>
    <row r="27" spans="1:23">
      <c r="A27" s="37"/>
      <c r="B27" s="27" t="s">
        <v>43</v>
      </c>
      <c r="C27" s="28">
        <f t="shared" si="5"/>
        <v>11228</v>
      </c>
      <c r="D27" s="52">
        <f t="shared" si="6"/>
        <v>3.0796997100781445E-2</v>
      </c>
      <c r="E27" s="20">
        <f t="shared" ref="E27:E28" si="9">H27+J27</f>
        <v>11198</v>
      </c>
      <c r="F27" s="29">
        <f t="shared" si="3"/>
        <v>3.1142840456212854E-2</v>
      </c>
      <c r="G27" s="63">
        <v>37</v>
      </c>
      <c r="H27" s="30">
        <v>5562</v>
      </c>
      <c r="I27" s="29">
        <f>H27/E8</f>
        <v>1.5468519254996954E-2</v>
      </c>
      <c r="J27" s="30">
        <v>5636</v>
      </c>
      <c r="K27" s="21">
        <f>J27/E8</f>
        <v>1.56743212012159E-2</v>
      </c>
      <c r="L27" s="58">
        <f t="shared" si="7"/>
        <v>30</v>
      </c>
      <c r="M27" s="29">
        <f t="shared" si="8"/>
        <v>5.9856344772545892E-3</v>
      </c>
      <c r="N27" s="53">
        <f t="shared" si="1"/>
        <v>-1</v>
      </c>
      <c r="O27" s="60">
        <v>6</v>
      </c>
      <c r="P27" s="60">
        <v>24</v>
      </c>
      <c r="Q27" s="73">
        <v>4274</v>
      </c>
      <c r="R27" s="31">
        <v>17</v>
      </c>
      <c r="S27" s="64">
        <f t="shared" si="4"/>
        <v>2.6200280767430977</v>
      </c>
      <c r="T27" s="38"/>
      <c r="U27" s="39"/>
      <c r="V27" s="45">
        <v>31</v>
      </c>
      <c r="W27" s="39"/>
    </row>
    <row r="28" spans="1:23">
      <c r="A28" s="40"/>
      <c r="B28" s="41" t="s">
        <v>44</v>
      </c>
      <c r="C28" s="28">
        <f t="shared" si="5"/>
        <v>27898</v>
      </c>
      <c r="D28" s="52">
        <f t="shared" si="6"/>
        <v>7.6520718304025723E-2</v>
      </c>
      <c r="E28" s="20">
        <f t="shared" si="9"/>
        <v>27849</v>
      </c>
      <c r="F28" s="29">
        <f t="shared" si="3"/>
        <v>7.7451059462856922E-2</v>
      </c>
      <c r="G28" s="63">
        <v>164</v>
      </c>
      <c r="H28" s="30">
        <v>13450</v>
      </c>
      <c r="I28" s="29">
        <f>H28/E8</f>
        <v>3.7405894278984005E-2</v>
      </c>
      <c r="J28" s="30">
        <v>14399</v>
      </c>
      <c r="K28" s="21">
        <f>J28/E8</f>
        <v>4.0045165183872918E-2</v>
      </c>
      <c r="L28" s="58">
        <f t="shared" si="7"/>
        <v>49</v>
      </c>
      <c r="M28" s="29">
        <f t="shared" si="8"/>
        <v>9.7765363128491621E-3</v>
      </c>
      <c r="N28" s="53">
        <f t="shared" si="1"/>
        <v>3</v>
      </c>
      <c r="O28" s="60">
        <v>13</v>
      </c>
      <c r="P28" s="60">
        <v>36</v>
      </c>
      <c r="Q28" s="73">
        <v>10394</v>
      </c>
      <c r="R28" s="31">
        <v>90</v>
      </c>
      <c r="S28" s="64">
        <f t="shared" si="4"/>
        <v>2.6793342312872812</v>
      </c>
      <c r="T28" s="32"/>
      <c r="U28" s="42"/>
      <c r="V28" s="62">
        <v>46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30"/>
  <sheetViews>
    <sheetView workbookViewId="0">
      <selection activeCell="E12" sqref="E12"/>
    </sheetView>
  </sheetViews>
  <sheetFormatPr defaultRowHeight="16.5"/>
  <cols>
    <col min="1" max="1" width="2.375" customWidth="1"/>
    <col min="22" max="22" width="9" hidden="1" customWidth="1"/>
    <col min="23" max="23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49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50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51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71" t="s">
        <v>21</v>
      </c>
      <c r="F7" s="17" t="s">
        <v>22</v>
      </c>
      <c r="G7" s="18" t="s">
        <v>20</v>
      </c>
      <c r="H7" s="72" t="s">
        <v>23</v>
      </c>
      <c r="I7" s="18" t="s">
        <v>24</v>
      </c>
      <c r="J7" s="72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362859</v>
      </c>
      <c r="D8" s="51">
        <f>SUM(D9:D28)</f>
        <v>1</v>
      </c>
      <c r="E8" s="20">
        <f>H8+J8</f>
        <v>357871</v>
      </c>
      <c r="F8" s="21">
        <f>E8/$E$8</f>
        <v>1</v>
      </c>
      <c r="G8" s="68">
        <v>2040</v>
      </c>
      <c r="H8" s="22">
        <f t="shared" ref="H8:M8" si="0">SUM(H9:H28)</f>
        <v>178656</v>
      </c>
      <c r="I8" s="21">
        <f t="shared" si="0"/>
        <v>0.49921899231846106</v>
      </c>
      <c r="J8" s="22">
        <f t="shared" si="0"/>
        <v>179215</v>
      </c>
      <c r="K8" s="21">
        <f t="shared" si="0"/>
        <v>0.50078100768153888</v>
      </c>
      <c r="L8" s="58">
        <f t="shared" si="0"/>
        <v>4988</v>
      </c>
      <c r="M8" s="23">
        <f t="shared" si="0"/>
        <v>1</v>
      </c>
      <c r="N8" s="53">
        <f t="shared" ref="N8:N28" si="1">L8-V8</f>
        <v>-88</v>
      </c>
      <c r="O8" s="59">
        <f>SUM(O9:O28)</f>
        <v>3113</v>
      </c>
      <c r="P8" s="59">
        <f>SUM(P9:P28)</f>
        <v>1875</v>
      </c>
      <c r="Q8" s="24">
        <f>SUM(Q9:Q28)</f>
        <v>145403</v>
      </c>
      <c r="R8" s="53">
        <v>1128</v>
      </c>
      <c r="S8" s="56">
        <f>E8/Q8</f>
        <v>2.4612353252683921</v>
      </c>
      <c r="T8" s="25"/>
      <c r="U8" s="26"/>
      <c r="V8" s="61">
        <v>5076</v>
      </c>
      <c r="W8" s="26"/>
    </row>
    <row r="9" spans="1:23">
      <c r="A9" s="1"/>
      <c r="B9" s="27" t="s">
        <v>1</v>
      </c>
      <c r="C9" s="28">
        <f>E9+L9</f>
        <v>44563</v>
      </c>
      <c r="D9" s="52">
        <f>C9/$C$8</f>
        <v>0.12281078876367955</v>
      </c>
      <c r="E9" s="20">
        <f t="shared" ref="E9:E25" si="2">H9+J9</f>
        <v>43227</v>
      </c>
      <c r="F9" s="29">
        <f t="shared" ref="F9:F28" si="3">E9/$E$8</f>
        <v>0.12078933470440466</v>
      </c>
      <c r="G9" s="63">
        <v>127</v>
      </c>
      <c r="H9" s="30">
        <v>22388</v>
      </c>
      <c r="I9" s="29">
        <f>H9/E8</f>
        <v>6.2558855006412922E-2</v>
      </c>
      <c r="J9" s="30">
        <v>20839</v>
      </c>
      <c r="K9" s="21">
        <f>J9/E8</f>
        <v>5.8230479697991736E-2</v>
      </c>
      <c r="L9" s="58">
        <f>O9+P9</f>
        <v>1336</v>
      </c>
      <c r="M9" s="29">
        <f>L9/$L$8</f>
        <v>0.26784282277465921</v>
      </c>
      <c r="N9" s="53">
        <f t="shared" si="1"/>
        <v>-26</v>
      </c>
      <c r="O9" s="60">
        <v>684</v>
      </c>
      <c r="P9" s="60">
        <v>652</v>
      </c>
      <c r="Q9" s="73">
        <v>20462</v>
      </c>
      <c r="R9" s="31">
        <v>155</v>
      </c>
      <c r="S9" s="64">
        <f t="shared" ref="S9:S28" si="4">E9/Q9</f>
        <v>2.1125500928550482</v>
      </c>
      <c r="T9" s="33"/>
      <c r="U9" s="26"/>
      <c r="V9" s="61">
        <v>1362</v>
      </c>
      <c r="W9" s="26"/>
    </row>
    <row r="10" spans="1:23">
      <c r="A10" s="1"/>
      <c r="B10" s="27" t="s">
        <v>2</v>
      </c>
      <c r="C10" s="28">
        <f t="shared" ref="C10:C28" si="5">E10+L10</f>
        <v>2847</v>
      </c>
      <c r="D10" s="52">
        <f t="shared" ref="D10:D28" si="6">C10/$C$8</f>
        <v>7.8460228353161975E-3</v>
      </c>
      <c r="E10" s="20">
        <f t="shared" si="2"/>
        <v>2745</v>
      </c>
      <c r="F10" s="29">
        <f t="shared" si="3"/>
        <v>7.6703616666340662E-3</v>
      </c>
      <c r="G10" s="63">
        <v>16</v>
      </c>
      <c r="H10" s="30">
        <v>1547</v>
      </c>
      <c r="I10" s="29">
        <f>H10/E8</f>
        <v>4.3227867024710018E-3</v>
      </c>
      <c r="J10" s="30">
        <v>1198</v>
      </c>
      <c r="K10" s="21">
        <f>J10/E8</f>
        <v>3.3475749641630644E-3</v>
      </c>
      <c r="L10" s="58">
        <f t="shared" ref="L10:L28" si="7">O10+P10</f>
        <v>102</v>
      </c>
      <c r="M10" s="29">
        <f t="shared" ref="M10:M28" si="8">L10/$L$8</f>
        <v>2.0449077786688051E-2</v>
      </c>
      <c r="N10" s="53">
        <f t="shared" si="1"/>
        <v>-4</v>
      </c>
      <c r="O10" s="60">
        <v>68</v>
      </c>
      <c r="P10" s="60">
        <v>34</v>
      </c>
      <c r="Q10" s="73">
        <v>1618</v>
      </c>
      <c r="R10" s="31">
        <v>21</v>
      </c>
      <c r="S10" s="64">
        <f t="shared" si="4"/>
        <v>1.696538936959209</v>
      </c>
      <c r="T10" s="33"/>
      <c r="U10" s="26"/>
      <c r="V10" s="61">
        <v>106</v>
      </c>
      <c r="W10" s="26"/>
    </row>
    <row r="11" spans="1:23">
      <c r="A11" s="1"/>
      <c r="B11" s="27" t="s">
        <v>3</v>
      </c>
      <c r="C11" s="28">
        <f t="shared" si="5"/>
        <v>3633</v>
      </c>
      <c r="D11" s="52">
        <f t="shared" si="6"/>
        <v>1.001215348110423E-2</v>
      </c>
      <c r="E11" s="20">
        <f t="shared" si="2"/>
        <v>3176</v>
      </c>
      <c r="F11" s="29">
        <f t="shared" si="3"/>
        <v>8.8747062488997424E-3</v>
      </c>
      <c r="G11" s="63">
        <v>16</v>
      </c>
      <c r="H11" s="30">
        <v>1657</v>
      </c>
      <c r="I11" s="29">
        <f>H11/E8</f>
        <v>4.6301600297313835E-3</v>
      </c>
      <c r="J11" s="30">
        <v>1519</v>
      </c>
      <c r="K11" s="21">
        <f>J11/E8</f>
        <v>4.2445462191683598E-3</v>
      </c>
      <c r="L11" s="58">
        <f t="shared" si="7"/>
        <v>457</v>
      </c>
      <c r="M11" s="29">
        <f t="shared" si="8"/>
        <v>9.1619887730553323E-2</v>
      </c>
      <c r="N11" s="53">
        <f t="shared" si="1"/>
        <v>-8</v>
      </c>
      <c r="O11" s="60">
        <v>434</v>
      </c>
      <c r="P11" s="60">
        <v>23</v>
      </c>
      <c r="Q11" s="73">
        <v>1736</v>
      </c>
      <c r="R11" s="31">
        <v>7</v>
      </c>
      <c r="S11" s="64">
        <f t="shared" si="4"/>
        <v>1.8294930875576036</v>
      </c>
      <c r="T11" s="33"/>
      <c r="U11" s="26"/>
      <c r="V11" s="61">
        <v>465</v>
      </c>
      <c r="W11" s="26"/>
    </row>
    <row r="12" spans="1:23">
      <c r="A12" s="1"/>
      <c r="B12" s="27" t="s">
        <v>4</v>
      </c>
      <c r="C12" s="28">
        <f t="shared" si="5"/>
        <v>6475</v>
      </c>
      <c r="D12" s="52">
        <f t="shared" si="6"/>
        <v>1.7844396859386154E-2</v>
      </c>
      <c r="E12" s="20">
        <f t="shared" si="2"/>
        <v>6235</v>
      </c>
      <c r="F12" s="29">
        <f t="shared" si="3"/>
        <v>1.7422479049713443E-2</v>
      </c>
      <c r="G12" s="63">
        <v>-10</v>
      </c>
      <c r="H12" s="30">
        <v>3435</v>
      </c>
      <c r="I12" s="29">
        <f>H12/E8</f>
        <v>9.5984307194491875E-3</v>
      </c>
      <c r="J12" s="30">
        <v>2800</v>
      </c>
      <c r="K12" s="21">
        <f>J12/E8</f>
        <v>7.824048330264257E-3</v>
      </c>
      <c r="L12" s="58">
        <f t="shared" si="7"/>
        <v>240</v>
      </c>
      <c r="M12" s="29">
        <f t="shared" si="8"/>
        <v>4.8115477145148355E-2</v>
      </c>
      <c r="N12" s="53">
        <f t="shared" si="1"/>
        <v>6</v>
      </c>
      <c r="O12" s="60">
        <v>186</v>
      </c>
      <c r="P12" s="60">
        <v>54</v>
      </c>
      <c r="Q12" s="73">
        <v>3355</v>
      </c>
      <c r="R12" s="31">
        <v>22</v>
      </c>
      <c r="S12" s="64">
        <f t="shared" si="4"/>
        <v>1.8584202682563338</v>
      </c>
      <c r="T12" s="33"/>
      <c r="U12" s="26"/>
      <c r="V12" s="61">
        <v>234</v>
      </c>
      <c r="W12" s="26"/>
    </row>
    <row r="13" spans="1:23">
      <c r="A13" s="1"/>
      <c r="B13" s="27" t="s">
        <v>5</v>
      </c>
      <c r="C13" s="28">
        <f t="shared" si="5"/>
        <v>9236</v>
      </c>
      <c r="D13" s="52">
        <f t="shared" si="6"/>
        <v>2.5453413033712818E-2</v>
      </c>
      <c r="E13" s="20">
        <f t="shared" si="2"/>
        <v>8907</v>
      </c>
      <c r="F13" s="29">
        <f t="shared" si="3"/>
        <v>2.4888856599165621E-2</v>
      </c>
      <c r="G13" s="63">
        <v>42</v>
      </c>
      <c r="H13" s="30">
        <v>4693</v>
      </c>
      <c r="I13" s="29">
        <f>H13/E8</f>
        <v>1.3113663862117915E-2</v>
      </c>
      <c r="J13" s="30">
        <v>4214</v>
      </c>
      <c r="K13" s="21">
        <f>J13/E8</f>
        <v>1.1775192737047708E-2</v>
      </c>
      <c r="L13" s="58">
        <f t="shared" si="7"/>
        <v>329</v>
      </c>
      <c r="M13" s="29">
        <f t="shared" si="8"/>
        <v>6.5958299919807534E-2</v>
      </c>
      <c r="N13" s="53">
        <f t="shared" si="1"/>
        <v>-8</v>
      </c>
      <c r="O13" s="60">
        <v>213</v>
      </c>
      <c r="P13" s="60">
        <v>116</v>
      </c>
      <c r="Q13" s="73">
        <v>4795</v>
      </c>
      <c r="R13" s="31">
        <v>32</v>
      </c>
      <c r="S13" s="64">
        <f t="shared" si="4"/>
        <v>1.8575599582898854</v>
      </c>
      <c r="T13" s="33"/>
      <c r="U13" s="26"/>
      <c r="V13" s="61">
        <v>337</v>
      </c>
      <c r="W13" s="26"/>
    </row>
    <row r="14" spans="1:23">
      <c r="A14" s="1"/>
      <c r="B14" s="27" t="s">
        <v>6</v>
      </c>
      <c r="C14" s="28">
        <f t="shared" si="5"/>
        <v>7284</v>
      </c>
      <c r="D14" s="52">
        <f t="shared" si="6"/>
        <v>2.0073913007531852E-2</v>
      </c>
      <c r="E14" s="20">
        <f t="shared" si="2"/>
        <v>6770</v>
      </c>
      <c r="F14" s="29">
        <f t="shared" si="3"/>
        <v>1.8917431141388937E-2</v>
      </c>
      <c r="G14" s="63">
        <v>67</v>
      </c>
      <c r="H14" s="30">
        <v>3894</v>
      </c>
      <c r="I14" s="29">
        <f>H14/E8</f>
        <v>1.0881015785017507E-2</v>
      </c>
      <c r="J14" s="30">
        <v>2876</v>
      </c>
      <c r="K14" s="21">
        <f>J14/E8</f>
        <v>8.0364153563714305E-3</v>
      </c>
      <c r="L14" s="58">
        <f t="shared" si="7"/>
        <v>514</v>
      </c>
      <c r="M14" s="29">
        <f t="shared" si="8"/>
        <v>0.10304731355252607</v>
      </c>
      <c r="N14" s="53">
        <f t="shared" si="1"/>
        <v>-12</v>
      </c>
      <c r="O14" s="60">
        <v>388</v>
      </c>
      <c r="P14" s="60">
        <v>126</v>
      </c>
      <c r="Q14" s="73">
        <v>3990</v>
      </c>
      <c r="R14" s="31">
        <v>78</v>
      </c>
      <c r="S14" s="64">
        <f t="shared" si="4"/>
        <v>1.6967418546365916</v>
      </c>
      <c r="T14" s="33"/>
      <c r="U14" s="26"/>
      <c r="V14" s="61">
        <v>526</v>
      </c>
      <c r="W14" s="26"/>
    </row>
    <row r="15" spans="1:23">
      <c r="A15" s="1"/>
      <c r="B15" s="27" t="s">
        <v>7</v>
      </c>
      <c r="C15" s="28">
        <f t="shared" si="5"/>
        <v>7687</v>
      </c>
      <c r="D15" s="52">
        <f t="shared" si="6"/>
        <v>2.1184537244494418E-2</v>
      </c>
      <c r="E15" s="20">
        <f t="shared" si="2"/>
        <v>7474</v>
      </c>
      <c r="F15" s="29">
        <f t="shared" si="3"/>
        <v>2.0884620435855379E-2</v>
      </c>
      <c r="G15" s="63">
        <v>-7</v>
      </c>
      <c r="H15" s="30">
        <v>4071</v>
      </c>
      <c r="I15" s="29">
        <f>H15/E8</f>
        <v>1.1375607411609211E-2</v>
      </c>
      <c r="J15" s="30">
        <v>3403</v>
      </c>
      <c r="K15" s="21">
        <f>J15/E8</f>
        <v>9.5090130242461678E-3</v>
      </c>
      <c r="L15" s="58">
        <f t="shared" si="7"/>
        <v>213</v>
      </c>
      <c r="M15" s="29">
        <f t="shared" si="8"/>
        <v>4.2702485966319169E-2</v>
      </c>
      <c r="N15" s="53">
        <f t="shared" si="1"/>
        <v>1</v>
      </c>
      <c r="O15" s="60">
        <v>155</v>
      </c>
      <c r="P15" s="60">
        <v>58</v>
      </c>
      <c r="Q15" s="73">
        <v>3953</v>
      </c>
      <c r="R15" s="31">
        <v>2</v>
      </c>
      <c r="S15" s="64">
        <f t="shared" si="4"/>
        <v>1.8907159119655959</v>
      </c>
      <c r="T15" s="33"/>
      <c r="U15" s="26"/>
      <c r="V15" s="61">
        <v>212</v>
      </c>
      <c r="W15" s="26"/>
    </row>
    <row r="16" spans="1:23">
      <c r="A16" s="1"/>
      <c r="B16" s="27" t="s">
        <v>8</v>
      </c>
      <c r="C16" s="28">
        <f t="shared" si="5"/>
        <v>6065</v>
      </c>
      <c r="D16" s="52">
        <f t="shared" si="6"/>
        <v>1.6714481382575599E-2</v>
      </c>
      <c r="E16" s="20">
        <f t="shared" si="2"/>
        <v>5679</v>
      </c>
      <c r="F16" s="29">
        <f t="shared" si="3"/>
        <v>1.5868846595560971E-2</v>
      </c>
      <c r="G16" s="63">
        <v>-7</v>
      </c>
      <c r="H16" s="30">
        <v>3020</v>
      </c>
      <c r="I16" s="29">
        <f>H16/E8</f>
        <v>8.4387949847850204E-3</v>
      </c>
      <c r="J16" s="30">
        <v>2659</v>
      </c>
      <c r="K16" s="21">
        <f>J16/E8</f>
        <v>7.4300516107759498E-3</v>
      </c>
      <c r="L16" s="58">
        <f t="shared" si="7"/>
        <v>386</v>
      </c>
      <c r="M16" s="29">
        <f t="shared" si="8"/>
        <v>7.7385725741780279E-2</v>
      </c>
      <c r="N16" s="53">
        <f t="shared" si="1"/>
        <v>-6</v>
      </c>
      <c r="O16" s="60">
        <v>310</v>
      </c>
      <c r="P16" s="60">
        <v>76</v>
      </c>
      <c r="Q16" s="73">
        <v>3057</v>
      </c>
      <c r="R16" s="31">
        <v>3</v>
      </c>
      <c r="S16" s="64">
        <f t="shared" si="4"/>
        <v>1.8577036310107948</v>
      </c>
      <c r="T16" s="33"/>
      <c r="U16" s="26"/>
      <c r="V16" s="61">
        <v>392</v>
      </c>
      <c r="W16" s="26"/>
    </row>
    <row r="17" spans="1:23">
      <c r="A17" s="1"/>
      <c r="B17" s="27" t="s">
        <v>9</v>
      </c>
      <c r="C17" s="28">
        <f t="shared" si="5"/>
        <v>3716</v>
      </c>
      <c r="D17" s="52">
        <f t="shared" si="6"/>
        <v>1.0240892467873196E-2</v>
      </c>
      <c r="E17" s="20">
        <f t="shared" si="2"/>
        <v>3566</v>
      </c>
      <c r="F17" s="29">
        <f t="shared" si="3"/>
        <v>9.9644844091865501E-3</v>
      </c>
      <c r="G17" s="63">
        <v>-12</v>
      </c>
      <c r="H17" s="30">
        <v>1937</v>
      </c>
      <c r="I17" s="29">
        <f>H17/E8</f>
        <v>5.4125648627578096E-3</v>
      </c>
      <c r="J17" s="30">
        <v>1629</v>
      </c>
      <c r="K17" s="21">
        <f>J17/E8</f>
        <v>4.5519195464287414E-3</v>
      </c>
      <c r="L17" s="58">
        <f t="shared" si="7"/>
        <v>150</v>
      </c>
      <c r="M17" s="29">
        <f t="shared" si="8"/>
        <v>3.0072173215717722E-2</v>
      </c>
      <c r="N17" s="53">
        <f t="shared" si="1"/>
        <v>-3</v>
      </c>
      <c r="O17" s="60">
        <v>114</v>
      </c>
      <c r="P17" s="60">
        <v>36</v>
      </c>
      <c r="Q17" s="73">
        <v>2094</v>
      </c>
      <c r="R17" s="31">
        <v>4</v>
      </c>
      <c r="S17" s="64">
        <f t="shared" si="4"/>
        <v>1.7029608404966572</v>
      </c>
      <c r="T17" s="33"/>
      <c r="U17" s="26"/>
      <c r="V17" s="61">
        <v>153</v>
      </c>
      <c r="W17" s="26"/>
    </row>
    <row r="18" spans="1:23">
      <c r="A18" s="1"/>
      <c r="B18" s="27" t="s">
        <v>10</v>
      </c>
      <c r="C18" s="28">
        <f t="shared" si="5"/>
        <v>2634</v>
      </c>
      <c r="D18" s="52">
        <f t="shared" si="6"/>
        <v>7.2590179656560816E-3</v>
      </c>
      <c r="E18" s="20">
        <f t="shared" si="2"/>
        <v>2451</v>
      </c>
      <c r="F18" s="29">
        <f t="shared" si="3"/>
        <v>6.8488365919563195E-3</v>
      </c>
      <c r="G18" s="63">
        <v>9</v>
      </c>
      <c r="H18" s="30">
        <v>1305</v>
      </c>
      <c r="I18" s="29">
        <f>H18/E8</f>
        <v>3.6465653824981625E-3</v>
      </c>
      <c r="J18" s="30">
        <v>1146</v>
      </c>
      <c r="K18" s="21">
        <f>J18/E8</f>
        <v>3.2022712094581566E-3</v>
      </c>
      <c r="L18" s="58">
        <f t="shared" si="7"/>
        <v>183</v>
      </c>
      <c r="M18" s="29">
        <f t="shared" si="8"/>
        <v>3.6688051323175624E-2</v>
      </c>
      <c r="N18" s="53">
        <f t="shared" si="1"/>
        <v>-9</v>
      </c>
      <c r="O18" s="60">
        <v>144</v>
      </c>
      <c r="P18" s="60">
        <v>39</v>
      </c>
      <c r="Q18" s="73">
        <v>1244</v>
      </c>
      <c r="R18" s="31">
        <v>12</v>
      </c>
      <c r="S18" s="64">
        <f t="shared" si="4"/>
        <v>1.970257234726688</v>
      </c>
      <c r="T18" s="33"/>
      <c r="U18" s="26"/>
      <c r="V18" s="61">
        <v>192</v>
      </c>
      <c r="W18" s="26"/>
    </row>
    <row r="19" spans="1:23">
      <c r="A19" s="1"/>
      <c r="B19" s="27" t="s">
        <v>32</v>
      </c>
      <c r="C19" s="28">
        <f t="shared" si="5"/>
        <v>19296</v>
      </c>
      <c r="D19" s="52">
        <f t="shared" si="6"/>
        <v>5.3177680586674166E-2</v>
      </c>
      <c r="E19" s="20">
        <f t="shared" si="2"/>
        <v>19229</v>
      </c>
      <c r="F19" s="29">
        <f t="shared" si="3"/>
        <v>5.3731651908089789E-2</v>
      </c>
      <c r="G19" s="63">
        <v>-4</v>
      </c>
      <c r="H19" s="30">
        <v>9455</v>
      </c>
      <c r="I19" s="29">
        <f>H19/E8</f>
        <v>2.6420134629517339E-2</v>
      </c>
      <c r="J19" s="30">
        <v>9774</v>
      </c>
      <c r="K19" s="21">
        <f>J19/E8</f>
        <v>2.7311517278572447E-2</v>
      </c>
      <c r="L19" s="58">
        <f t="shared" si="7"/>
        <v>67</v>
      </c>
      <c r="M19" s="29">
        <f t="shared" si="8"/>
        <v>1.3432237369687249E-2</v>
      </c>
      <c r="N19" s="53">
        <f t="shared" si="1"/>
        <v>-2</v>
      </c>
      <c r="O19" s="60">
        <v>27</v>
      </c>
      <c r="P19" s="60">
        <v>40</v>
      </c>
      <c r="Q19" s="73">
        <v>6463</v>
      </c>
      <c r="R19" s="31">
        <v>5</v>
      </c>
      <c r="S19" s="64">
        <f t="shared" si="4"/>
        <v>2.9752436948785395</v>
      </c>
      <c r="T19" s="34"/>
      <c r="U19" s="26"/>
      <c r="V19" s="61">
        <v>69</v>
      </c>
      <c r="W19" s="26"/>
    </row>
    <row r="20" spans="1:23">
      <c r="A20" s="1"/>
      <c r="B20" s="27" t="s">
        <v>33</v>
      </c>
      <c r="C20" s="28">
        <f t="shared" si="5"/>
        <v>29846</v>
      </c>
      <c r="D20" s="52">
        <f t="shared" si="6"/>
        <v>8.2252334928994461E-2</v>
      </c>
      <c r="E20" s="20">
        <f t="shared" si="2"/>
        <v>29617</v>
      </c>
      <c r="F20" s="29">
        <f t="shared" si="3"/>
        <v>8.275887121337018E-2</v>
      </c>
      <c r="G20" s="63">
        <v>187</v>
      </c>
      <c r="H20" s="30">
        <v>14354</v>
      </c>
      <c r="I20" s="29">
        <f>H20/E8</f>
        <v>4.0109424904504698E-2</v>
      </c>
      <c r="J20" s="30">
        <v>15263</v>
      </c>
      <c r="K20" s="21">
        <f>J20/E8</f>
        <v>4.2649446308865482E-2</v>
      </c>
      <c r="L20" s="58">
        <f t="shared" si="7"/>
        <v>229</v>
      </c>
      <c r="M20" s="29">
        <f>L20/$L$8</f>
        <v>4.5910184442662393E-2</v>
      </c>
      <c r="N20" s="53">
        <f t="shared" si="1"/>
        <v>-37</v>
      </c>
      <c r="O20" s="60">
        <v>107</v>
      </c>
      <c r="P20" s="60">
        <v>122</v>
      </c>
      <c r="Q20" s="73">
        <v>12125</v>
      </c>
      <c r="R20" s="31">
        <v>111</v>
      </c>
      <c r="S20" s="64">
        <f t="shared" si="4"/>
        <v>2.4426391752577321</v>
      </c>
      <c r="T20" s="34"/>
      <c r="U20" s="26"/>
      <c r="V20" s="61">
        <v>266</v>
      </c>
      <c r="W20" s="26"/>
    </row>
    <row r="21" spans="1:23">
      <c r="A21" s="1"/>
      <c r="B21" s="27" t="s">
        <v>34</v>
      </c>
      <c r="C21" s="28">
        <f t="shared" si="5"/>
        <v>40386</v>
      </c>
      <c r="D21" s="52">
        <f t="shared" si="6"/>
        <v>0.11129943035724621</v>
      </c>
      <c r="E21" s="20">
        <f t="shared" si="2"/>
        <v>40200</v>
      </c>
      <c r="F21" s="29">
        <f t="shared" si="3"/>
        <v>0.11233097959879398</v>
      </c>
      <c r="G21" s="63">
        <v>705</v>
      </c>
      <c r="H21" s="30">
        <v>19459</v>
      </c>
      <c r="I21" s="29">
        <f>H21/E8</f>
        <v>5.4374341592361493E-2</v>
      </c>
      <c r="J21" s="30">
        <v>20741</v>
      </c>
      <c r="K21" s="21">
        <f>J21/E8</f>
        <v>5.7956638006432484E-2</v>
      </c>
      <c r="L21" s="58">
        <f t="shared" si="7"/>
        <v>186</v>
      </c>
      <c r="M21" s="29">
        <f t="shared" si="8"/>
        <v>3.7289494787489975E-2</v>
      </c>
      <c r="N21" s="53">
        <f t="shared" si="1"/>
        <v>2</v>
      </c>
      <c r="O21" s="60">
        <v>79</v>
      </c>
      <c r="P21" s="60">
        <v>107</v>
      </c>
      <c r="Q21" s="73">
        <v>16497</v>
      </c>
      <c r="R21" s="31">
        <v>252</v>
      </c>
      <c r="S21" s="64">
        <f t="shared" si="4"/>
        <v>2.4368066921258409</v>
      </c>
      <c r="T21" s="34"/>
      <c r="U21" s="26"/>
      <c r="V21" s="61">
        <v>184</v>
      </c>
      <c r="W21" s="26"/>
    </row>
    <row r="22" spans="1:23">
      <c r="A22" s="1"/>
      <c r="B22" s="27" t="s">
        <v>35</v>
      </c>
      <c r="C22" s="28">
        <f t="shared" si="5"/>
        <v>23625</v>
      </c>
      <c r="D22" s="52">
        <f t="shared" si="6"/>
        <v>6.5107934486949473E-2</v>
      </c>
      <c r="E22" s="20">
        <f>H22+J22</f>
        <v>23551</v>
      </c>
      <c r="F22" s="29">
        <f t="shared" si="3"/>
        <v>6.5808629366447685E-2</v>
      </c>
      <c r="G22" s="63">
        <v>-11</v>
      </c>
      <c r="H22" s="30">
        <v>11669</v>
      </c>
      <c r="I22" s="29">
        <f>H22/E8</f>
        <v>3.2606721416376293E-2</v>
      </c>
      <c r="J22" s="30">
        <v>11882</v>
      </c>
      <c r="K22" s="21">
        <f>J22/E8</f>
        <v>3.3201907950071392E-2</v>
      </c>
      <c r="L22" s="58">
        <f t="shared" si="7"/>
        <v>74</v>
      </c>
      <c r="M22" s="29">
        <f t="shared" si="8"/>
        <v>1.483560545308741E-2</v>
      </c>
      <c r="N22" s="53">
        <f t="shared" si="1"/>
        <v>2</v>
      </c>
      <c r="O22" s="60">
        <v>27</v>
      </c>
      <c r="P22" s="60">
        <v>47</v>
      </c>
      <c r="Q22" s="73">
        <v>7695</v>
      </c>
      <c r="R22" s="31">
        <v>-6</v>
      </c>
      <c r="S22" s="64">
        <f t="shared" si="4"/>
        <v>3.0605588044184535</v>
      </c>
      <c r="T22" s="34"/>
      <c r="U22" s="26"/>
      <c r="V22" s="61">
        <v>72</v>
      </c>
      <c r="W22" s="26"/>
    </row>
    <row r="23" spans="1:23">
      <c r="A23" s="35"/>
      <c r="B23" s="27" t="s">
        <v>36</v>
      </c>
      <c r="C23" s="28">
        <f t="shared" si="5"/>
        <v>29629</v>
      </c>
      <c r="D23" s="52">
        <f t="shared" si="6"/>
        <v>8.1654306493706919E-2</v>
      </c>
      <c r="E23" s="20">
        <f t="shared" si="2"/>
        <v>29510</v>
      </c>
      <c r="F23" s="29">
        <f t="shared" si="3"/>
        <v>8.2459880795035079E-2</v>
      </c>
      <c r="G23" s="63">
        <v>-58</v>
      </c>
      <c r="H23" s="30">
        <v>14313</v>
      </c>
      <c r="I23" s="29">
        <f>H23/E8</f>
        <v>3.9994858482525826E-2</v>
      </c>
      <c r="J23" s="30">
        <v>15197</v>
      </c>
      <c r="K23" s="21">
        <f>J23/E8</f>
        <v>4.2465022312509253E-2</v>
      </c>
      <c r="L23" s="58">
        <f t="shared" si="7"/>
        <v>119</v>
      </c>
      <c r="M23" s="29">
        <f t="shared" si="8"/>
        <v>2.3857257417802726E-2</v>
      </c>
      <c r="N23" s="53">
        <f t="shared" si="1"/>
        <v>-3</v>
      </c>
      <c r="O23" s="60">
        <v>26</v>
      </c>
      <c r="P23" s="60">
        <v>93</v>
      </c>
      <c r="Q23" s="73">
        <v>10767</v>
      </c>
      <c r="R23" s="31">
        <v>-12</v>
      </c>
      <c r="S23" s="64">
        <f t="shared" si="4"/>
        <v>2.7407820191325345</v>
      </c>
      <c r="T23" s="32"/>
      <c r="U23" s="36"/>
      <c r="V23" s="48">
        <v>122</v>
      </c>
      <c r="W23" s="36"/>
    </row>
    <row r="24" spans="1:23">
      <c r="A24" s="37"/>
      <c r="B24" s="27" t="s">
        <v>37</v>
      </c>
      <c r="C24" s="28">
        <f t="shared" si="5"/>
        <v>34493</v>
      </c>
      <c r="D24" s="52">
        <f t="shared" si="6"/>
        <v>9.505896229664966E-2</v>
      </c>
      <c r="E24" s="20">
        <f t="shared" si="2"/>
        <v>34397</v>
      </c>
      <c r="F24" s="29">
        <f t="shared" si="3"/>
        <v>9.6115639434321304E-2</v>
      </c>
      <c r="G24" s="63">
        <v>-34</v>
      </c>
      <c r="H24" s="30">
        <v>16814</v>
      </c>
      <c r="I24" s="29">
        <f>H24/E8</f>
        <v>4.6983410223236863E-2</v>
      </c>
      <c r="J24" s="30">
        <v>17583</v>
      </c>
      <c r="K24" s="21">
        <f>J24/E8</f>
        <v>4.9132229211084441E-2</v>
      </c>
      <c r="L24" s="58">
        <f t="shared" si="7"/>
        <v>96</v>
      </c>
      <c r="M24" s="29">
        <f t="shared" si="8"/>
        <v>1.9246190858059342E-2</v>
      </c>
      <c r="N24" s="53">
        <f t="shared" si="1"/>
        <v>2</v>
      </c>
      <c r="O24" s="60">
        <v>29</v>
      </c>
      <c r="P24" s="60">
        <v>67</v>
      </c>
      <c r="Q24" s="73">
        <v>11883</v>
      </c>
      <c r="R24" s="31">
        <v>-13</v>
      </c>
      <c r="S24" s="64">
        <f t="shared" si="4"/>
        <v>2.8946394008247074</v>
      </c>
      <c r="T24" s="38"/>
      <c r="U24" s="39"/>
      <c r="V24" s="45">
        <v>94</v>
      </c>
      <c r="W24" s="39"/>
    </row>
    <row r="25" spans="1:23">
      <c r="A25" s="37"/>
      <c r="B25" s="27" t="s">
        <v>41</v>
      </c>
      <c r="C25" s="28">
        <f t="shared" si="5"/>
        <v>33088</v>
      </c>
      <c r="D25" s="52">
        <f t="shared" si="6"/>
        <v>9.1186934870018388E-2</v>
      </c>
      <c r="E25" s="20">
        <f t="shared" si="2"/>
        <v>32925</v>
      </c>
      <c r="F25" s="29">
        <f t="shared" si="3"/>
        <v>9.2002425454982384E-2</v>
      </c>
      <c r="G25" s="63">
        <v>502</v>
      </c>
      <c r="H25" s="30">
        <v>16252</v>
      </c>
      <c r="I25" s="29">
        <f>H25/E8</f>
        <v>4.5413011951233824E-2</v>
      </c>
      <c r="J25" s="30">
        <v>16673</v>
      </c>
      <c r="K25" s="21">
        <f>J25/E8</f>
        <v>4.658941350374856E-2</v>
      </c>
      <c r="L25" s="58">
        <f t="shared" si="7"/>
        <v>163</v>
      </c>
      <c r="M25" s="29">
        <f t="shared" si="8"/>
        <v>3.2678428227746595E-2</v>
      </c>
      <c r="N25" s="53">
        <f t="shared" si="1"/>
        <v>-13</v>
      </c>
      <c r="O25" s="60">
        <v>84</v>
      </c>
      <c r="P25" s="60">
        <v>79</v>
      </c>
      <c r="Q25" s="73">
        <v>12161</v>
      </c>
      <c r="R25" s="31">
        <v>133</v>
      </c>
      <c r="S25" s="64">
        <f t="shared" si="4"/>
        <v>2.707425376202615</v>
      </c>
      <c r="T25" s="38"/>
      <c r="U25" s="39"/>
      <c r="V25" s="45">
        <v>176</v>
      </c>
      <c r="W25" s="39"/>
    </row>
    <row r="26" spans="1:23">
      <c r="A26" s="37"/>
      <c r="B26" s="27" t="s">
        <v>42</v>
      </c>
      <c r="C26" s="28">
        <f t="shared" si="5"/>
        <v>19433</v>
      </c>
      <c r="D26" s="52">
        <f t="shared" si="6"/>
        <v>5.3555237709413298E-2</v>
      </c>
      <c r="E26" s="20">
        <f>H26+J26</f>
        <v>19366</v>
      </c>
      <c r="F26" s="29">
        <f t="shared" si="3"/>
        <v>5.4114471415677719E-2</v>
      </c>
      <c r="G26" s="63">
        <v>-31</v>
      </c>
      <c r="H26" s="30">
        <v>9496</v>
      </c>
      <c r="I26" s="29">
        <f>H26/E8</f>
        <v>2.6534701051496211E-2</v>
      </c>
      <c r="J26" s="30">
        <v>9870</v>
      </c>
      <c r="K26" s="21">
        <f>J26/E8</f>
        <v>2.7579770364181508E-2</v>
      </c>
      <c r="L26" s="58">
        <f t="shared" si="7"/>
        <v>67</v>
      </c>
      <c r="M26" s="29">
        <f t="shared" si="8"/>
        <v>1.3432237369687249E-2</v>
      </c>
      <c r="N26" s="53">
        <f t="shared" si="1"/>
        <v>-2</v>
      </c>
      <c r="O26" s="60">
        <v>20</v>
      </c>
      <c r="P26" s="60">
        <v>47</v>
      </c>
      <c r="Q26" s="73">
        <v>6947</v>
      </c>
      <c r="R26" s="31">
        <v>-9</v>
      </c>
      <c r="S26" s="64">
        <f t="shared" si="4"/>
        <v>2.7876781344465238</v>
      </c>
      <c r="T26" s="38"/>
      <c r="U26" s="39"/>
      <c r="V26" s="45">
        <v>69</v>
      </c>
      <c r="W26" s="39"/>
    </row>
    <row r="27" spans="1:23">
      <c r="A27" s="37"/>
      <c r="B27" s="27" t="s">
        <v>43</v>
      </c>
      <c r="C27" s="28">
        <f t="shared" si="5"/>
        <v>11192</v>
      </c>
      <c r="D27" s="52">
        <f t="shared" si="6"/>
        <v>3.0843936625521207E-2</v>
      </c>
      <c r="E27" s="20">
        <f t="shared" ref="E27:E28" si="9">H27+J27</f>
        <v>11161</v>
      </c>
      <c r="F27" s="29">
        <f t="shared" si="3"/>
        <v>3.118721550502835E-2</v>
      </c>
      <c r="G27" s="63">
        <v>188</v>
      </c>
      <c r="H27" s="30">
        <v>5535</v>
      </c>
      <c r="I27" s="29">
        <f>H27/E8</f>
        <v>1.5466466967147379E-2</v>
      </c>
      <c r="J27" s="30">
        <v>5626</v>
      </c>
      <c r="K27" s="21">
        <f>J27/E8</f>
        <v>1.5720748537880969E-2</v>
      </c>
      <c r="L27" s="58">
        <f t="shared" si="7"/>
        <v>31</v>
      </c>
      <c r="M27" s="29">
        <f t="shared" si="8"/>
        <v>6.2149157979149959E-3</v>
      </c>
      <c r="N27" s="53">
        <f t="shared" si="1"/>
        <v>0</v>
      </c>
      <c r="O27" s="60">
        <v>6</v>
      </c>
      <c r="P27" s="60">
        <v>25</v>
      </c>
      <c r="Q27" s="73">
        <v>4257</v>
      </c>
      <c r="R27" s="31">
        <v>103</v>
      </c>
      <c r="S27" s="64">
        <f t="shared" si="4"/>
        <v>2.6217993892412497</v>
      </c>
      <c r="T27" s="38"/>
      <c r="U27" s="39"/>
      <c r="V27" s="45">
        <v>31</v>
      </c>
      <c r="W27" s="39"/>
    </row>
    <row r="28" spans="1:23">
      <c r="A28" s="40"/>
      <c r="B28" s="41" t="s">
        <v>44</v>
      </c>
      <c r="C28" s="28">
        <f t="shared" si="5"/>
        <v>27731</v>
      </c>
      <c r="D28" s="52">
        <f t="shared" si="6"/>
        <v>7.6423624603496124E-2</v>
      </c>
      <c r="E28" s="20">
        <f t="shared" si="9"/>
        <v>27685</v>
      </c>
      <c r="F28" s="29">
        <f t="shared" si="3"/>
        <v>7.7360277865487839E-2</v>
      </c>
      <c r="G28" s="63">
        <v>355</v>
      </c>
      <c r="H28" s="30">
        <v>13362</v>
      </c>
      <c r="I28" s="29">
        <f>H28/E8</f>
        <v>3.7337476353211073E-2</v>
      </c>
      <c r="J28" s="30">
        <v>14323</v>
      </c>
      <c r="K28" s="21">
        <f>J28/E8</f>
        <v>4.0022801512276773E-2</v>
      </c>
      <c r="L28" s="58">
        <f t="shared" si="7"/>
        <v>46</v>
      </c>
      <c r="M28" s="29">
        <f t="shared" si="8"/>
        <v>9.2221331194867681E-3</v>
      </c>
      <c r="N28" s="53">
        <f t="shared" si="1"/>
        <v>32</v>
      </c>
      <c r="O28" s="60">
        <v>12</v>
      </c>
      <c r="P28" s="60">
        <v>34</v>
      </c>
      <c r="Q28" s="73">
        <v>10304</v>
      </c>
      <c r="R28" s="31">
        <v>228</v>
      </c>
      <c r="S28" s="64">
        <f t="shared" si="4"/>
        <v>2.6868206521739131</v>
      </c>
      <c r="T28" s="32"/>
      <c r="U28" s="42"/>
      <c r="V28" s="62">
        <v>14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30"/>
  <sheetViews>
    <sheetView workbookViewId="0">
      <selection activeCell="L22" sqref="L22"/>
    </sheetView>
  </sheetViews>
  <sheetFormatPr defaultRowHeight="16.5"/>
  <cols>
    <col min="1" max="1" width="4" customWidth="1"/>
    <col min="21" max="21" width="9" customWidth="1"/>
    <col min="22" max="22" width="9" hidden="1" customWidth="1"/>
    <col min="23" max="23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305" t="s">
        <v>47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46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48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88" t="s">
        <v>12</v>
      </c>
      <c r="C5" s="291" t="s">
        <v>13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2" t="s">
        <v>14</v>
      </c>
      <c r="R5" s="291"/>
      <c r="S5" s="291"/>
      <c r="T5" s="288" t="s">
        <v>15</v>
      </c>
      <c r="U5" s="5"/>
      <c r="V5" s="5"/>
      <c r="W5" s="5"/>
    </row>
    <row r="6" spans="1:23">
      <c r="A6" s="1"/>
      <c r="B6" s="289"/>
      <c r="C6" s="296" t="s">
        <v>16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8" t="s">
        <v>39</v>
      </c>
      <c r="T6" s="289"/>
      <c r="U6" s="5"/>
      <c r="V6" s="5"/>
      <c r="W6" s="5"/>
    </row>
    <row r="7" spans="1:23" ht="42.75">
      <c r="A7" s="1"/>
      <c r="B7" s="307"/>
      <c r="C7" s="297"/>
      <c r="D7" s="299"/>
      <c r="E7" s="69" t="s">
        <v>21</v>
      </c>
      <c r="F7" s="17" t="s">
        <v>22</v>
      </c>
      <c r="G7" s="18" t="s">
        <v>20</v>
      </c>
      <c r="H7" s="70" t="s">
        <v>23</v>
      </c>
      <c r="I7" s="18" t="s">
        <v>24</v>
      </c>
      <c r="J7" s="70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303"/>
      <c r="R7" s="304"/>
      <c r="S7" s="299"/>
      <c r="T7" s="307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360907</v>
      </c>
      <c r="D8" s="51">
        <f>SUM(D9:D28)</f>
        <v>0.99999999999999989</v>
      </c>
      <c r="E8" s="20">
        <f>H8+J8</f>
        <v>355831</v>
      </c>
      <c r="F8" s="21">
        <f>E8/$E$8</f>
        <v>1</v>
      </c>
      <c r="G8" s="68">
        <v>2401</v>
      </c>
      <c r="H8" s="22">
        <f t="shared" ref="H8:M8" si="0">SUM(H9:H28)</f>
        <v>177568</v>
      </c>
      <c r="I8" s="21">
        <f t="shared" si="0"/>
        <v>0.49902341279989659</v>
      </c>
      <c r="J8" s="22">
        <f t="shared" si="0"/>
        <v>178263</v>
      </c>
      <c r="K8" s="21">
        <f t="shared" si="0"/>
        <v>0.50097658720010341</v>
      </c>
      <c r="L8" s="58">
        <f t="shared" si="0"/>
        <v>5076</v>
      </c>
      <c r="M8" s="23">
        <f t="shared" si="0"/>
        <v>0.99999999999999989</v>
      </c>
      <c r="N8" s="53">
        <f t="shared" ref="N8:N28" si="1">L8-V8</f>
        <v>-191</v>
      </c>
      <c r="O8" s="59">
        <f>SUM(O9:O28)</f>
        <v>3173</v>
      </c>
      <c r="P8" s="59">
        <f>SUM(P9:P28)</f>
        <v>1903</v>
      </c>
      <c r="Q8" s="24">
        <f>SUM(Q9:Q28)</f>
        <v>144275</v>
      </c>
      <c r="R8" s="53">
        <v>1363</v>
      </c>
      <c r="S8" s="56">
        <f>E8/Q8</f>
        <v>2.46633858949922</v>
      </c>
      <c r="T8" s="25"/>
      <c r="U8" s="26"/>
      <c r="V8" s="61">
        <v>5267</v>
      </c>
      <c r="W8" s="26"/>
    </row>
    <row r="9" spans="1:23">
      <c r="A9" s="1"/>
      <c r="B9" s="27" t="s">
        <v>1</v>
      </c>
      <c r="C9" s="28">
        <f>E9+L9</f>
        <v>44462</v>
      </c>
      <c r="D9" s="52">
        <f>C9/$C$8</f>
        <v>0.12319517216346594</v>
      </c>
      <c r="E9" s="20">
        <f t="shared" ref="E9:E25" si="2">H9+J9</f>
        <v>43100</v>
      </c>
      <c r="F9" s="29">
        <f t="shared" ref="F9:F28" si="3">E9/$E$8</f>
        <v>0.12112491604160402</v>
      </c>
      <c r="G9" s="63">
        <v>68</v>
      </c>
      <c r="H9" s="30">
        <v>22294</v>
      </c>
      <c r="I9" s="29">
        <f>H9/E8</f>
        <v>6.2653338242030621E-2</v>
      </c>
      <c r="J9" s="30">
        <v>20806</v>
      </c>
      <c r="K9" s="21">
        <f>J9/E8</f>
        <v>5.847157779957339E-2</v>
      </c>
      <c r="L9" s="58">
        <f>O9+P9</f>
        <v>1362</v>
      </c>
      <c r="M9" s="29">
        <f>L9/$L$8</f>
        <v>0.26832151300236406</v>
      </c>
      <c r="N9" s="53">
        <f t="shared" si="1"/>
        <v>-40</v>
      </c>
      <c r="O9" s="60">
        <v>696</v>
      </c>
      <c r="P9" s="60">
        <v>666</v>
      </c>
      <c r="Q9" s="55">
        <v>20307</v>
      </c>
      <c r="R9" s="31">
        <v>131</v>
      </c>
      <c r="S9" s="64">
        <f t="shared" ref="S9:S28" si="4">E9/Q9</f>
        <v>2.1224208401043976</v>
      </c>
      <c r="T9" s="33"/>
      <c r="U9" s="26"/>
      <c r="V9" s="61">
        <v>1402</v>
      </c>
      <c r="W9" s="26"/>
    </row>
    <row r="10" spans="1:23">
      <c r="A10" s="1"/>
      <c r="B10" s="27" t="s">
        <v>2</v>
      </c>
      <c r="C10" s="28">
        <f t="shared" ref="C10:C28" si="5">E10+L10</f>
        <v>2835</v>
      </c>
      <c r="D10" s="52">
        <f t="shared" ref="D10:D28" si="6">C10/$C$8</f>
        <v>7.8552092367285761E-3</v>
      </c>
      <c r="E10" s="20">
        <f t="shared" si="2"/>
        <v>2729</v>
      </c>
      <c r="F10" s="29">
        <f t="shared" si="3"/>
        <v>7.6693711340495912E-3</v>
      </c>
      <c r="G10" s="63">
        <v>22</v>
      </c>
      <c r="H10" s="30">
        <v>1531</v>
      </c>
      <c r="I10" s="29">
        <f>H10/E8</f>
        <v>4.302604326211038E-3</v>
      </c>
      <c r="J10" s="30">
        <v>1198</v>
      </c>
      <c r="K10" s="21">
        <f>J10/E8</f>
        <v>3.3667668078385528E-3</v>
      </c>
      <c r="L10" s="58">
        <f t="shared" ref="L10:L28" si="7">O10+P10</f>
        <v>106</v>
      </c>
      <c r="M10" s="29">
        <f t="shared" ref="M10:M28" si="8">L10/$L$8</f>
        <v>2.0882584712371945E-2</v>
      </c>
      <c r="N10" s="53">
        <f t="shared" si="1"/>
        <v>-2</v>
      </c>
      <c r="O10" s="60">
        <v>69</v>
      </c>
      <c r="P10" s="60">
        <v>37</v>
      </c>
      <c r="Q10" s="55">
        <v>1597</v>
      </c>
      <c r="R10" s="31">
        <v>25</v>
      </c>
      <c r="S10" s="64">
        <f t="shared" si="4"/>
        <v>1.7088290544771447</v>
      </c>
      <c r="T10" s="33"/>
      <c r="U10" s="26"/>
      <c r="V10" s="61">
        <v>108</v>
      </c>
      <c r="W10" s="26"/>
    </row>
    <row r="11" spans="1:23">
      <c r="A11" s="1"/>
      <c r="B11" s="27" t="s">
        <v>3</v>
      </c>
      <c r="C11" s="28">
        <f t="shared" si="5"/>
        <v>3625</v>
      </c>
      <c r="D11" s="52">
        <f t="shared" si="6"/>
        <v>1.004413879475876E-2</v>
      </c>
      <c r="E11" s="20">
        <f t="shared" si="2"/>
        <v>3160</v>
      </c>
      <c r="F11" s="29">
        <f t="shared" si="3"/>
        <v>8.8806202944656312E-3</v>
      </c>
      <c r="G11" s="63">
        <v>3</v>
      </c>
      <c r="H11" s="30">
        <v>1647</v>
      </c>
      <c r="I11" s="29">
        <f>H11/E8</f>
        <v>4.6286017800585113E-3</v>
      </c>
      <c r="J11" s="30">
        <v>1513</v>
      </c>
      <c r="K11" s="21">
        <f>J11/E8</f>
        <v>4.25201851440712E-3</v>
      </c>
      <c r="L11" s="58">
        <f t="shared" si="7"/>
        <v>465</v>
      </c>
      <c r="M11" s="29">
        <f t="shared" si="8"/>
        <v>9.1607565011820324E-2</v>
      </c>
      <c r="N11" s="53">
        <f t="shared" si="1"/>
        <v>-5</v>
      </c>
      <c r="O11" s="60">
        <v>441</v>
      </c>
      <c r="P11" s="60">
        <v>24</v>
      </c>
      <c r="Q11" s="55">
        <v>1729</v>
      </c>
      <c r="R11" s="31">
        <v>3</v>
      </c>
      <c r="S11" s="64">
        <f t="shared" si="4"/>
        <v>1.827646038172354</v>
      </c>
      <c r="T11" s="33"/>
      <c r="U11" s="26"/>
      <c r="V11" s="61">
        <v>470</v>
      </c>
      <c r="W11" s="26"/>
    </row>
    <row r="12" spans="1:23">
      <c r="A12" s="1"/>
      <c r="B12" s="27" t="s">
        <v>4</v>
      </c>
      <c r="C12" s="28">
        <f t="shared" si="5"/>
        <v>6479</v>
      </c>
      <c r="D12" s="52">
        <f t="shared" si="6"/>
        <v>1.7951993172756416E-2</v>
      </c>
      <c r="E12" s="20">
        <f t="shared" si="2"/>
        <v>6245</v>
      </c>
      <c r="F12" s="29">
        <f t="shared" si="3"/>
        <v>1.7550466373081604E-2</v>
      </c>
      <c r="G12" s="63">
        <v>39</v>
      </c>
      <c r="H12" s="30">
        <v>3433</v>
      </c>
      <c r="I12" s="29">
        <f>H12/E8</f>
        <v>9.6478384401583895E-3</v>
      </c>
      <c r="J12" s="30">
        <v>2812</v>
      </c>
      <c r="K12" s="21">
        <f>J12/E8</f>
        <v>7.9026279329232132E-3</v>
      </c>
      <c r="L12" s="58">
        <f t="shared" si="7"/>
        <v>234</v>
      </c>
      <c r="M12" s="29">
        <f t="shared" si="8"/>
        <v>4.6099290780141841E-2</v>
      </c>
      <c r="N12" s="53">
        <f t="shared" si="1"/>
        <v>-7</v>
      </c>
      <c r="O12" s="60">
        <v>181</v>
      </c>
      <c r="P12" s="60">
        <v>53</v>
      </c>
      <c r="Q12" s="55">
        <v>3333</v>
      </c>
      <c r="R12" s="31">
        <v>26</v>
      </c>
      <c r="S12" s="64">
        <f t="shared" si="4"/>
        <v>1.8736873687368736</v>
      </c>
      <c r="T12" s="33"/>
      <c r="U12" s="26"/>
      <c r="V12" s="61">
        <v>241</v>
      </c>
      <c r="W12" s="26"/>
    </row>
    <row r="13" spans="1:23">
      <c r="A13" s="1"/>
      <c r="B13" s="27" t="s">
        <v>5</v>
      </c>
      <c r="C13" s="28">
        <f t="shared" si="5"/>
        <v>9202</v>
      </c>
      <c r="D13" s="52">
        <f t="shared" si="6"/>
        <v>2.5496873155688309E-2</v>
      </c>
      <c r="E13" s="20">
        <f t="shared" si="2"/>
        <v>8865</v>
      </c>
      <c r="F13" s="29">
        <f t="shared" si="3"/>
        <v>2.4913512313429691E-2</v>
      </c>
      <c r="G13" s="63">
        <v>16</v>
      </c>
      <c r="H13" s="30">
        <v>4655</v>
      </c>
      <c r="I13" s="29">
        <f>H13/E8</f>
        <v>1.3082052997068834E-2</v>
      </c>
      <c r="J13" s="30">
        <v>4210</v>
      </c>
      <c r="K13" s="21">
        <f>J13/E8</f>
        <v>1.1831459316360857E-2</v>
      </c>
      <c r="L13" s="58">
        <f t="shared" si="7"/>
        <v>337</v>
      </c>
      <c r="M13" s="29">
        <f t="shared" si="8"/>
        <v>6.6390858944050432E-2</v>
      </c>
      <c r="N13" s="53">
        <f t="shared" si="1"/>
        <v>-26</v>
      </c>
      <c r="O13" s="60">
        <v>227</v>
      </c>
      <c r="P13" s="60">
        <v>110</v>
      </c>
      <c r="Q13" s="55">
        <v>4763</v>
      </c>
      <c r="R13" s="31">
        <v>21</v>
      </c>
      <c r="S13" s="64">
        <f t="shared" si="4"/>
        <v>1.8612219189586394</v>
      </c>
      <c r="T13" s="33"/>
      <c r="U13" s="26"/>
      <c r="V13" s="61">
        <v>363</v>
      </c>
      <c r="W13" s="26"/>
    </row>
    <row r="14" spans="1:23">
      <c r="A14" s="1"/>
      <c r="B14" s="27" t="s">
        <v>6</v>
      </c>
      <c r="C14" s="28">
        <f t="shared" si="5"/>
        <v>7229</v>
      </c>
      <c r="D14" s="52">
        <f t="shared" si="6"/>
        <v>2.0030090854430641E-2</v>
      </c>
      <c r="E14" s="20">
        <f t="shared" si="2"/>
        <v>6703</v>
      </c>
      <c r="F14" s="29">
        <f t="shared" si="3"/>
        <v>1.8837594251203522E-2</v>
      </c>
      <c r="G14" s="63">
        <v>11</v>
      </c>
      <c r="H14" s="30">
        <v>3837</v>
      </c>
      <c r="I14" s="29">
        <f>H14/E8</f>
        <v>1.0783208882868553E-2</v>
      </c>
      <c r="J14" s="30">
        <v>2866</v>
      </c>
      <c r="K14" s="21">
        <f>J14/E8</f>
        <v>8.0543853683349674E-3</v>
      </c>
      <c r="L14" s="58">
        <f t="shared" si="7"/>
        <v>526</v>
      </c>
      <c r="M14" s="29">
        <f t="shared" si="8"/>
        <v>0.10362490149724192</v>
      </c>
      <c r="N14" s="53">
        <f t="shared" si="1"/>
        <v>-15</v>
      </c>
      <c r="O14" s="60">
        <v>392</v>
      </c>
      <c r="P14" s="60">
        <v>134</v>
      </c>
      <c r="Q14" s="55">
        <v>3912</v>
      </c>
      <c r="R14" s="31">
        <v>35</v>
      </c>
      <c r="S14" s="64">
        <f t="shared" si="4"/>
        <v>1.7134458077709611</v>
      </c>
      <c r="T14" s="33"/>
      <c r="U14" s="26"/>
      <c r="V14" s="61">
        <v>541</v>
      </c>
      <c r="W14" s="26"/>
    </row>
    <row r="15" spans="1:23">
      <c r="A15" s="1"/>
      <c r="B15" s="27" t="s">
        <v>7</v>
      </c>
      <c r="C15" s="28">
        <f t="shared" si="5"/>
        <v>7693</v>
      </c>
      <c r="D15" s="52">
        <f t="shared" si="6"/>
        <v>2.1315740620159764E-2</v>
      </c>
      <c r="E15" s="20">
        <f t="shared" si="2"/>
        <v>7481</v>
      </c>
      <c r="F15" s="29">
        <f t="shared" si="3"/>
        <v>2.1024025450283982E-2</v>
      </c>
      <c r="G15" s="63">
        <v>25</v>
      </c>
      <c r="H15" s="30">
        <v>4074</v>
      </c>
      <c r="I15" s="29">
        <f>H15/E8</f>
        <v>1.1449255404953475E-2</v>
      </c>
      <c r="J15" s="30">
        <v>3407</v>
      </c>
      <c r="K15" s="21">
        <f>J15/E8</f>
        <v>9.5747700453305083E-3</v>
      </c>
      <c r="L15" s="58">
        <f t="shared" si="7"/>
        <v>212</v>
      </c>
      <c r="M15" s="29">
        <f t="shared" si="8"/>
        <v>4.1765169424743891E-2</v>
      </c>
      <c r="N15" s="53">
        <f t="shared" si="1"/>
        <v>-2</v>
      </c>
      <c r="O15" s="60">
        <v>153</v>
      </c>
      <c r="P15" s="60">
        <v>59</v>
      </c>
      <c r="Q15" s="55">
        <v>3951</v>
      </c>
      <c r="R15" s="31">
        <v>33</v>
      </c>
      <c r="S15" s="64">
        <f t="shared" si="4"/>
        <v>1.8934446975449253</v>
      </c>
      <c r="T15" s="33"/>
      <c r="U15" s="26"/>
      <c r="V15" s="61">
        <v>214</v>
      </c>
      <c r="W15" s="26"/>
    </row>
    <row r="16" spans="1:23">
      <c r="A16" s="1"/>
      <c r="B16" s="27" t="s">
        <v>8</v>
      </c>
      <c r="C16" s="28">
        <f t="shared" si="5"/>
        <v>6078</v>
      </c>
      <c r="D16" s="52">
        <f t="shared" si="6"/>
        <v>1.684090361228793E-2</v>
      </c>
      <c r="E16" s="20">
        <f t="shared" si="2"/>
        <v>5686</v>
      </c>
      <c r="F16" s="29">
        <f t="shared" si="3"/>
        <v>1.5979495884282144E-2</v>
      </c>
      <c r="G16" s="63">
        <v>14</v>
      </c>
      <c r="H16" s="30">
        <v>3024</v>
      </c>
      <c r="I16" s="29">
        <f>H16/E8</f>
        <v>8.49841638305825E-3</v>
      </c>
      <c r="J16" s="30">
        <v>2662</v>
      </c>
      <c r="K16" s="21">
        <f>J16/E8</f>
        <v>7.4810795012238956E-3</v>
      </c>
      <c r="L16" s="58">
        <f t="shared" si="7"/>
        <v>392</v>
      </c>
      <c r="M16" s="29">
        <f t="shared" si="8"/>
        <v>7.7226162332545312E-2</v>
      </c>
      <c r="N16" s="53">
        <f t="shared" si="1"/>
        <v>-1</v>
      </c>
      <c r="O16" s="60">
        <v>314</v>
      </c>
      <c r="P16" s="60">
        <v>78</v>
      </c>
      <c r="Q16" s="55">
        <v>3054</v>
      </c>
      <c r="R16" s="31">
        <v>13</v>
      </c>
      <c r="S16" s="64">
        <f t="shared" si="4"/>
        <v>1.8618205631958087</v>
      </c>
      <c r="T16" s="33"/>
      <c r="U16" s="26"/>
      <c r="V16" s="61">
        <v>393</v>
      </c>
      <c r="W16" s="26"/>
    </row>
    <row r="17" spans="1:23">
      <c r="A17" s="1"/>
      <c r="B17" s="27" t="s">
        <v>9</v>
      </c>
      <c r="C17" s="28">
        <f t="shared" si="5"/>
        <v>3731</v>
      </c>
      <c r="D17" s="52">
        <f t="shared" si="6"/>
        <v>1.0337843267102052E-2</v>
      </c>
      <c r="E17" s="20">
        <f t="shared" si="2"/>
        <v>3578</v>
      </c>
      <c r="F17" s="29">
        <f t="shared" si="3"/>
        <v>1.005533525746773E-2</v>
      </c>
      <c r="G17" s="63">
        <v>-24</v>
      </c>
      <c r="H17" s="30">
        <v>1949</v>
      </c>
      <c r="I17" s="29">
        <f>H17/E8</f>
        <v>5.4773192892131374E-3</v>
      </c>
      <c r="J17" s="30">
        <v>1629</v>
      </c>
      <c r="K17" s="21">
        <f>J17/E8</f>
        <v>4.5780159682545923E-3</v>
      </c>
      <c r="L17" s="58">
        <f t="shared" si="7"/>
        <v>153</v>
      </c>
      <c r="M17" s="29">
        <f t="shared" si="8"/>
        <v>3.0141843971631204E-2</v>
      </c>
      <c r="N17" s="53">
        <f t="shared" si="1"/>
        <v>-1</v>
      </c>
      <c r="O17" s="60">
        <v>115</v>
      </c>
      <c r="P17" s="60">
        <v>38</v>
      </c>
      <c r="Q17" s="55">
        <v>2090</v>
      </c>
      <c r="R17" s="31">
        <v>-8</v>
      </c>
      <c r="S17" s="64">
        <f t="shared" si="4"/>
        <v>1.7119617224880384</v>
      </c>
      <c r="T17" s="33"/>
      <c r="U17" s="26"/>
      <c r="V17" s="61">
        <v>154</v>
      </c>
      <c r="W17" s="26"/>
    </row>
    <row r="18" spans="1:23">
      <c r="A18" s="1"/>
      <c r="B18" s="27" t="s">
        <v>10</v>
      </c>
      <c r="C18" s="28">
        <f t="shared" si="5"/>
        <v>2634</v>
      </c>
      <c r="D18" s="52">
        <f t="shared" si="6"/>
        <v>7.2982790580398832E-3</v>
      </c>
      <c r="E18" s="20">
        <f t="shared" si="2"/>
        <v>2442</v>
      </c>
      <c r="F18" s="29">
        <f t="shared" si="3"/>
        <v>6.8628084680648956E-3</v>
      </c>
      <c r="G18" s="63">
        <v>-7</v>
      </c>
      <c r="H18" s="30">
        <v>1299</v>
      </c>
      <c r="I18" s="29">
        <f>H18/E8</f>
        <v>3.6506094185160933E-3</v>
      </c>
      <c r="J18" s="30">
        <v>1143</v>
      </c>
      <c r="K18" s="21">
        <f>J18/E8</f>
        <v>3.2121990495488028E-3</v>
      </c>
      <c r="L18" s="58">
        <f t="shared" si="7"/>
        <v>192</v>
      </c>
      <c r="M18" s="29">
        <f t="shared" si="8"/>
        <v>3.7825059101654845E-2</v>
      </c>
      <c r="N18" s="53">
        <f t="shared" si="1"/>
        <v>-2</v>
      </c>
      <c r="O18" s="60">
        <v>151</v>
      </c>
      <c r="P18" s="60">
        <v>41</v>
      </c>
      <c r="Q18" s="55">
        <v>1232</v>
      </c>
      <c r="R18" s="31">
        <v>2</v>
      </c>
      <c r="S18" s="64">
        <f t="shared" si="4"/>
        <v>1.9821428571428572</v>
      </c>
      <c r="T18" s="33"/>
      <c r="U18" s="26"/>
      <c r="V18" s="61">
        <v>194</v>
      </c>
      <c r="W18" s="26"/>
    </row>
    <row r="19" spans="1:23">
      <c r="A19" s="1"/>
      <c r="B19" s="27" t="s">
        <v>32</v>
      </c>
      <c r="C19" s="28">
        <f t="shared" si="5"/>
        <v>19302</v>
      </c>
      <c r="D19" s="52">
        <f t="shared" si="6"/>
        <v>5.3481921935567889E-2</v>
      </c>
      <c r="E19" s="20">
        <f t="shared" si="2"/>
        <v>19233</v>
      </c>
      <c r="F19" s="29">
        <f t="shared" si="3"/>
        <v>5.4050939912486544E-2</v>
      </c>
      <c r="G19" s="63">
        <v>-31</v>
      </c>
      <c r="H19" s="30">
        <v>9447</v>
      </c>
      <c r="I19" s="29">
        <f>H19/E8</f>
        <v>2.6549120228423043E-2</v>
      </c>
      <c r="J19" s="30">
        <v>9786</v>
      </c>
      <c r="K19" s="21">
        <f>J19/E8</f>
        <v>2.7501819684063501E-2</v>
      </c>
      <c r="L19" s="58">
        <f t="shared" si="7"/>
        <v>69</v>
      </c>
      <c r="M19" s="29">
        <f t="shared" si="8"/>
        <v>1.3593380614657211E-2</v>
      </c>
      <c r="N19" s="53">
        <f t="shared" si="1"/>
        <v>-2</v>
      </c>
      <c r="O19" s="60">
        <v>28</v>
      </c>
      <c r="P19" s="60">
        <v>41</v>
      </c>
      <c r="Q19" s="55">
        <v>6458</v>
      </c>
      <c r="R19" s="31">
        <v>-4</v>
      </c>
      <c r="S19" s="64">
        <f t="shared" si="4"/>
        <v>2.9781666150510993</v>
      </c>
      <c r="T19" s="34"/>
      <c r="U19" s="26"/>
      <c r="V19" s="61">
        <v>71</v>
      </c>
      <c r="W19" s="26"/>
    </row>
    <row r="20" spans="1:23">
      <c r="A20" s="1"/>
      <c r="B20" s="27" t="s">
        <v>33</v>
      </c>
      <c r="C20" s="28">
        <f t="shared" si="5"/>
        <v>29696</v>
      </c>
      <c r="D20" s="52">
        <f t="shared" si="6"/>
        <v>8.2281585006663771E-2</v>
      </c>
      <c r="E20" s="20">
        <f t="shared" si="2"/>
        <v>29430</v>
      </c>
      <c r="F20" s="29">
        <f t="shared" si="3"/>
        <v>8.2707802299406177E-2</v>
      </c>
      <c r="G20" s="63">
        <v>10</v>
      </c>
      <c r="H20" s="30">
        <v>14270</v>
      </c>
      <c r="I20" s="29">
        <f>H20/E8</f>
        <v>4.0103307468995111E-2</v>
      </c>
      <c r="J20" s="30">
        <v>15160</v>
      </c>
      <c r="K20" s="21">
        <f>J20/E8</f>
        <v>4.2604494830411066E-2</v>
      </c>
      <c r="L20" s="58">
        <f t="shared" si="7"/>
        <v>266</v>
      </c>
      <c r="M20" s="29">
        <f>L20/$L$8</f>
        <v>5.2403467297084318E-2</v>
      </c>
      <c r="N20" s="53">
        <f t="shared" si="1"/>
        <v>-3</v>
      </c>
      <c r="O20" s="60">
        <v>118</v>
      </c>
      <c r="P20" s="60">
        <v>148</v>
      </c>
      <c r="Q20" s="55">
        <v>12014</v>
      </c>
      <c r="R20" s="31">
        <v>-44</v>
      </c>
      <c r="S20" s="64">
        <f t="shared" si="4"/>
        <v>2.4496420842350592</v>
      </c>
      <c r="T20" s="34"/>
      <c r="U20" s="26"/>
      <c r="V20" s="61">
        <v>269</v>
      </c>
      <c r="W20" s="26"/>
    </row>
    <row r="21" spans="1:23">
      <c r="A21" s="1"/>
      <c r="B21" s="27" t="s">
        <v>34</v>
      </c>
      <c r="C21" s="28">
        <f t="shared" si="5"/>
        <v>39679</v>
      </c>
      <c r="D21" s="52">
        <f t="shared" si="6"/>
        <v>0.10994245054820218</v>
      </c>
      <c r="E21" s="20">
        <f t="shared" si="2"/>
        <v>39495</v>
      </c>
      <c r="F21" s="29">
        <f t="shared" si="3"/>
        <v>0.11099370206643042</v>
      </c>
      <c r="G21" s="63">
        <v>564</v>
      </c>
      <c r="H21" s="30">
        <v>19132</v>
      </c>
      <c r="I21" s="29">
        <f>H21/E8</f>
        <v>5.3767097301809008E-2</v>
      </c>
      <c r="J21" s="30">
        <v>20363</v>
      </c>
      <c r="K21" s="21">
        <f>J21/E8</f>
        <v>5.7226604764621408E-2</v>
      </c>
      <c r="L21" s="58">
        <f t="shared" si="7"/>
        <v>184</v>
      </c>
      <c r="M21" s="29">
        <f t="shared" si="8"/>
        <v>3.6249014972419225E-2</v>
      </c>
      <c r="N21" s="53">
        <f t="shared" si="1"/>
        <v>2</v>
      </c>
      <c r="O21" s="60">
        <v>77</v>
      </c>
      <c r="P21" s="60">
        <v>107</v>
      </c>
      <c r="Q21" s="55">
        <v>16245</v>
      </c>
      <c r="R21" s="31">
        <v>198</v>
      </c>
      <c r="S21" s="64">
        <f t="shared" si="4"/>
        <v>2.4312096029547554</v>
      </c>
      <c r="T21" s="34"/>
      <c r="U21" s="26"/>
      <c r="V21" s="61">
        <v>182</v>
      </c>
      <c r="W21" s="26"/>
    </row>
    <row r="22" spans="1:23">
      <c r="A22" s="1"/>
      <c r="B22" s="27" t="s">
        <v>35</v>
      </c>
      <c r="C22" s="28">
        <f t="shared" si="5"/>
        <v>23634</v>
      </c>
      <c r="D22" s="52">
        <f t="shared" si="6"/>
        <v>6.5485014144918224E-2</v>
      </c>
      <c r="E22" s="20">
        <f>H22+J22</f>
        <v>23562</v>
      </c>
      <c r="F22" s="29">
        <f t="shared" si="3"/>
        <v>6.6216827651328858E-2</v>
      </c>
      <c r="G22" s="63">
        <v>-16</v>
      </c>
      <c r="H22" s="30">
        <v>11677</v>
      </c>
      <c r="I22" s="29">
        <f>H22/E8</f>
        <v>3.2816140246352904E-2</v>
      </c>
      <c r="J22" s="30">
        <v>11885</v>
      </c>
      <c r="K22" s="21">
        <f>J22/E8</f>
        <v>3.3400687404975961E-2</v>
      </c>
      <c r="L22" s="58">
        <f t="shared" si="7"/>
        <v>72</v>
      </c>
      <c r="M22" s="29">
        <f t="shared" si="8"/>
        <v>1.4184397163120567E-2</v>
      </c>
      <c r="N22" s="53">
        <f t="shared" si="1"/>
        <v>-1</v>
      </c>
      <c r="O22" s="60">
        <v>27</v>
      </c>
      <c r="P22" s="60">
        <v>45</v>
      </c>
      <c r="Q22" s="55">
        <v>7701</v>
      </c>
      <c r="R22" s="31">
        <v>-1</v>
      </c>
      <c r="S22" s="64">
        <f t="shared" si="4"/>
        <v>3.0596026490066226</v>
      </c>
      <c r="T22" s="34"/>
      <c r="U22" s="26"/>
      <c r="V22" s="61">
        <v>73</v>
      </c>
      <c r="W22" s="26"/>
    </row>
    <row r="23" spans="1:23">
      <c r="A23" s="35"/>
      <c r="B23" s="27" t="s">
        <v>36</v>
      </c>
      <c r="C23" s="28">
        <f t="shared" si="5"/>
        <v>29690</v>
      </c>
      <c r="D23" s="52">
        <f t="shared" si="6"/>
        <v>8.2264960225210376E-2</v>
      </c>
      <c r="E23" s="20">
        <f t="shared" si="2"/>
        <v>29568</v>
      </c>
      <c r="F23" s="29">
        <f t="shared" si="3"/>
        <v>8.3095626856569557E-2</v>
      </c>
      <c r="G23" s="63">
        <v>-43</v>
      </c>
      <c r="H23" s="30">
        <v>14339</v>
      </c>
      <c r="I23" s="29">
        <f>H23/E8</f>
        <v>4.0297219747576801E-2</v>
      </c>
      <c r="J23" s="30">
        <v>15229</v>
      </c>
      <c r="K23" s="21">
        <f>J23/E8</f>
        <v>4.2798407108992749E-2</v>
      </c>
      <c r="L23" s="58">
        <f t="shared" si="7"/>
        <v>122</v>
      </c>
      <c r="M23" s="29">
        <f t="shared" si="8"/>
        <v>2.4034672970843184E-2</v>
      </c>
      <c r="N23" s="53">
        <f t="shared" si="1"/>
        <v>0</v>
      </c>
      <c r="O23" s="60">
        <v>30</v>
      </c>
      <c r="P23" s="60">
        <v>92</v>
      </c>
      <c r="Q23" s="55">
        <v>10779</v>
      </c>
      <c r="R23" s="31">
        <v>-30</v>
      </c>
      <c r="S23" s="64">
        <f t="shared" si="4"/>
        <v>2.7431116059003617</v>
      </c>
      <c r="T23" s="32"/>
      <c r="U23" s="36"/>
      <c r="V23" s="48">
        <v>122</v>
      </c>
      <c r="W23" s="36"/>
    </row>
    <row r="24" spans="1:23">
      <c r="A24" s="37"/>
      <c r="B24" s="27" t="s">
        <v>37</v>
      </c>
      <c r="C24" s="28">
        <f t="shared" si="5"/>
        <v>34525</v>
      </c>
      <c r="D24" s="52">
        <f t="shared" si="6"/>
        <v>9.5661763279736883E-2</v>
      </c>
      <c r="E24" s="20">
        <f t="shared" si="2"/>
        <v>34431</v>
      </c>
      <c r="F24" s="29">
        <f t="shared" si="3"/>
        <v>9.6762227012261434E-2</v>
      </c>
      <c r="G24" s="63">
        <v>51</v>
      </c>
      <c r="H24" s="30">
        <v>16823</v>
      </c>
      <c r="I24" s="29">
        <f>H24/E8</f>
        <v>4.7278061776517506E-2</v>
      </c>
      <c r="J24" s="30">
        <v>17608</v>
      </c>
      <c r="K24" s="21">
        <f>J24/E8</f>
        <v>4.9484165235743935E-2</v>
      </c>
      <c r="L24" s="58">
        <f t="shared" si="7"/>
        <v>94</v>
      </c>
      <c r="M24" s="29">
        <f t="shared" si="8"/>
        <v>1.8518518518518517E-2</v>
      </c>
      <c r="N24" s="53">
        <f t="shared" si="1"/>
        <v>2</v>
      </c>
      <c r="O24" s="60">
        <v>30</v>
      </c>
      <c r="P24" s="60">
        <v>64</v>
      </c>
      <c r="Q24" s="55">
        <v>11896</v>
      </c>
      <c r="R24" s="31">
        <v>17</v>
      </c>
      <c r="S24" s="64">
        <f t="shared" si="4"/>
        <v>2.8943342299932748</v>
      </c>
      <c r="T24" s="38"/>
      <c r="U24" s="39"/>
      <c r="V24" s="45">
        <v>92</v>
      </c>
      <c r="W24" s="39"/>
    </row>
    <row r="25" spans="1:23">
      <c r="A25" s="37"/>
      <c r="B25" s="27" t="s">
        <v>41</v>
      </c>
      <c r="C25" s="28">
        <f t="shared" si="5"/>
        <v>32599</v>
      </c>
      <c r="D25" s="52">
        <f t="shared" si="6"/>
        <v>9.0325208433197468E-2</v>
      </c>
      <c r="E25" s="20">
        <f t="shared" si="2"/>
        <v>32423</v>
      </c>
      <c r="F25" s="29">
        <f t="shared" si="3"/>
        <v>9.1119098673246565E-2</v>
      </c>
      <c r="G25" s="63">
        <v>689</v>
      </c>
      <c r="H25" s="30">
        <v>15971</v>
      </c>
      <c r="I25" s="29">
        <f>H25/E8</f>
        <v>4.4883666684465376E-2</v>
      </c>
      <c r="J25" s="30">
        <v>16452</v>
      </c>
      <c r="K25" s="21">
        <f>J25/E8</f>
        <v>4.6235431988781189E-2</v>
      </c>
      <c r="L25" s="58">
        <f t="shared" si="7"/>
        <v>176</v>
      </c>
      <c r="M25" s="29">
        <f t="shared" si="8"/>
        <v>3.4672970843183611E-2</v>
      </c>
      <c r="N25" s="53">
        <f t="shared" si="1"/>
        <v>-94</v>
      </c>
      <c r="O25" s="60">
        <v>93</v>
      </c>
      <c r="P25" s="60">
        <v>83</v>
      </c>
      <c r="Q25" s="55">
        <v>12028</v>
      </c>
      <c r="R25" s="31">
        <v>255</v>
      </c>
      <c r="S25" s="64">
        <f t="shared" si="4"/>
        <v>2.6956268706351847</v>
      </c>
      <c r="T25" s="38"/>
      <c r="U25" s="39"/>
      <c r="V25" s="45">
        <v>270</v>
      </c>
      <c r="W25" s="39"/>
    </row>
    <row r="26" spans="1:23">
      <c r="A26" s="37"/>
      <c r="B26" s="27" t="s">
        <v>42</v>
      </c>
      <c r="C26" s="28">
        <f t="shared" si="5"/>
        <v>19466</v>
      </c>
      <c r="D26" s="52">
        <f t="shared" si="6"/>
        <v>5.393633262862732E-2</v>
      </c>
      <c r="E26" s="20">
        <f>H26+J26</f>
        <v>19397</v>
      </c>
      <c r="F26" s="29">
        <f t="shared" si="3"/>
        <v>5.4511832864477798E-2</v>
      </c>
      <c r="G26" s="63">
        <v>-47</v>
      </c>
      <c r="H26" s="30">
        <v>9514</v>
      </c>
      <c r="I26" s="29">
        <f>H26/E8</f>
        <v>2.6737411861248738E-2</v>
      </c>
      <c r="J26" s="30">
        <v>9883</v>
      </c>
      <c r="K26" s="21">
        <f>J26/E8</f>
        <v>2.777442100322906E-2</v>
      </c>
      <c r="L26" s="58">
        <f t="shared" si="7"/>
        <v>69</v>
      </c>
      <c r="M26" s="29">
        <f t="shared" si="8"/>
        <v>1.3593380614657211E-2</v>
      </c>
      <c r="N26" s="53">
        <f t="shared" si="1"/>
        <v>0</v>
      </c>
      <c r="O26" s="60">
        <v>22</v>
      </c>
      <c r="P26" s="60">
        <v>47</v>
      </c>
      <c r="Q26" s="55">
        <v>6956</v>
      </c>
      <c r="R26" s="31">
        <v>-14</v>
      </c>
      <c r="S26" s="64">
        <f t="shared" si="4"/>
        <v>2.7885278895917196</v>
      </c>
      <c r="T26" s="38"/>
      <c r="U26" s="39"/>
      <c r="V26" s="45">
        <v>69</v>
      </c>
      <c r="W26" s="39"/>
    </row>
    <row r="27" spans="1:23">
      <c r="A27" s="37"/>
      <c r="B27" s="27" t="s">
        <v>43</v>
      </c>
      <c r="C27" s="28">
        <f t="shared" si="5"/>
        <v>11004</v>
      </c>
      <c r="D27" s="52">
        <f t="shared" si="6"/>
        <v>3.0489849185524248E-2</v>
      </c>
      <c r="E27" s="20">
        <f t="shared" ref="E27:E28" si="9">H27+J27</f>
        <v>10973</v>
      </c>
      <c r="F27" s="29">
        <f t="shared" si="3"/>
        <v>3.0837672940244105E-2</v>
      </c>
      <c r="G27" s="63">
        <v>10</v>
      </c>
      <c r="H27" s="30">
        <v>5455</v>
      </c>
      <c r="I27" s="29">
        <f>H27/E8</f>
        <v>1.5330311299465195E-2</v>
      </c>
      <c r="J27" s="30">
        <v>5518</v>
      </c>
      <c r="K27" s="21">
        <f>J27/E8</f>
        <v>1.550736164077891E-2</v>
      </c>
      <c r="L27" s="58">
        <f t="shared" si="7"/>
        <v>31</v>
      </c>
      <c r="M27" s="29">
        <f t="shared" si="8"/>
        <v>6.1071710007880222E-3</v>
      </c>
      <c r="N27" s="53">
        <f t="shared" si="1"/>
        <v>-1</v>
      </c>
      <c r="O27" s="60">
        <v>6</v>
      </c>
      <c r="P27" s="60">
        <v>25</v>
      </c>
      <c r="Q27" s="55">
        <v>4154</v>
      </c>
      <c r="R27" s="31">
        <v>17</v>
      </c>
      <c r="S27" s="64">
        <f t="shared" si="4"/>
        <v>2.641550312951372</v>
      </c>
      <c r="T27" s="38"/>
      <c r="U27" s="39"/>
      <c r="V27" s="45">
        <v>32</v>
      </c>
      <c r="W27" s="39"/>
    </row>
    <row r="28" spans="1:23">
      <c r="A28" s="40"/>
      <c r="B28" s="41" t="s">
        <v>44</v>
      </c>
      <c r="C28" s="28">
        <f t="shared" si="5"/>
        <v>27344</v>
      </c>
      <c r="D28" s="52">
        <f t="shared" si="6"/>
        <v>7.5764670676933391E-2</v>
      </c>
      <c r="E28" s="20">
        <f t="shared" si="9"/>
        <v>27330</v>
      </c>
      <c r="F28" s="29">
        <f t="shared" si="3"/>
        <v>7.6806124255615726E-2</v>
      </c>
      <c r="G28" s="63">
        <v>1047</v>
      </c>
      <c r="H28" s="30">
        <v>13197</v>
      </c>
      <c r="I28" s="29">
        <f>H28/E8</f>
        <v>3.7087831020905994E-2</v>
      </c>
      <c r="J28" s="30">
        <v>14133</v>
      </c>
      <c r="K28" s="21">
        <f>J28/E8</f>
        <v>3.9718293234709733E-2</v>
      </c>
      <c r="L28" s="58">
        <f t="shared" si="7"/>
        <v>14</v>
      </c>
      <c r="M28" s="29">
        <f t="shared" si="8"/>
        <v>2.7580772261623326E-3</v>
      </c>
      <c r="N28" s="53">
        <f t="shared" si="1"/>
        <v>7</v>
      </c>
      <c r="O28" s="60">
        <v>3</v>
      </c>
      <c r="P28" s="60">
        <v>11</v>
      </c>
      <c r="Q28" s="55">
        <v>10076</v>
      </c>
      <c r="R28" s="31">
        <v>688</v>
      </c>
      <c r="S28" s="64">
        <f t="shared" si="4"/>
        <v>2.7123858674077015</v>
      </c>
      <c r="T28" s="32"/>
      <c r="U28" s="42"/>
      <c r="V28" s="62">
        <v>7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D3C6-590C-4492-A42C-6F3732735903}">
  <sheetPr>
    <tabColor theme="7"/>
  </sheetPr>
  <dimension ref="B3:W3"/>
  <sheetViews>
    <sheetView workbookViewId="0">
      <selection activeCell="K11" sqref="K11"/>
    </sheetView>
  </sheetViews>
  <sheetFormatPr defaultRowHeight="16.5"/>
  <sheetData>
    <row r="3" spans="2:23" ht="15.75" customHeight="1">
      <c r="B3" t="s">
        <v>311</v>
      </c>
      <c r="C3">
        <v>391754</v>
      </c>
      <c r="D3">
        <v>1</v>
      </c>
      <c r="E3">
        <v>385932</v>
      </c>
      <c r="F3">
        <v>1</v>
      </c>
      <c r="G3">
        <v>-21</v>
      </c>
      <c r="H3">
        <v>192246</v>
      </c>
      <c r="I3">
        <v>0.49813438636858309</v>
      </c>
      <c r="J3">
        <v>193686</v>
      </c>
      <c r="K3">
        <v>0.50186561363141691</v>
      </c>
      <c r="L3">
        <v>5822</v>
      </c>
      <c r="M3">
        <v>0.99999999999999989</v>
      </c>
      <c r="N3">
        <v>264</v>
      </c>
      <c r="O3">
        <v>3552</v>
      </c>
      <c r="P3">
        <v>2270</v>
      </c>
      <c r="Q3">
        <v>160479</v>
      </c>
      <c r="R3">
        <v>40</v>
      </c>
      <c r="S3">
        <v>2.4</v>
      </c>
      <c r="V3">
        <v>386192</v>
      </c>
      <c r="W3">
        <v>160562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C6EB-1557-426C-A08E-AE6781172C8C}">
  <sheetPr>
    <tabColor theme="7"/>
  </sheetPr>
  <dimension ref="A1:X35"/>
  <sheetViews>
    <sheetView zoomScale="115" zoomScaleNormal="115" workbookViewId="0">
      <selection activeCell="H16" sqref="H16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4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4" ht="31.5">
      <c r="A2" s="214"/>
      <c r="B2" s="287" t="s">
        <v>305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04"/>
    </row>
    <row r="3" spans="1:24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4" ht="17.25">
      <c r="A4" s="195"/>
      <c r="B4" s="219" t="s">
        <v>306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4">
      <c r="A5" s="195"/>
      <c r="B5" s="288" t="s">
        <v>12</v>
      </c>
      <c r="C5" s="270"/>
      <c r="D5" s="270"/>
      <c r="E5" s="291"/>
      <c r="F5" s="291"/>
      <c r="G5" s="291"/>
      <c r="H5" s="291"/>
      <c r="I5" s="291"/>
      <c r="J5" s="291"/>
      <c r="K5" s="291"/>
      <c r="L5" s="269"/>
      <c r="M5" s="269"/>
      <c r="N5" s="269"/>
      <c r="O5" s="269"/>
      <c r="P5" s="269"/>
      <c r="Q5" s="292" t="s">
        <v>14</v>
      </c>
      <c r="R5" s="291"/>
      <c r="S5" s="293" t="s">
        <v>279</v>
      </c>
      <c r="T5" s="288" t="s">
        <v>302</v>
      </c>
      <c r="U5" s="204"/>
    </row>
    <row r="6" spans="1:24">
      <c r="A6" s="195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4"/>
      <c r="T6" s="289"/>
      <c r="U6" s="204"/>
    </row>
    <row r="7" spans="1:24" ht="29.25" thickBot="1">
      <c r="A7" s="195"/>
      <c r="B7" s="290"/>
      <c r="C7" s="297"/>
      <c r="D7" s="299"/>
      <c r="E7" s="268" t="s">
        <v>21</v>
      </c>
      <c r="F7" s="226" t="s">
        <v>22</v>
      </c>
      <c r="G7" s="227" t="s">
        <v>20</v>
      </c>
      <c r="H7" s="228" t="s">
        <v>23</v>
      </c>
      <c r="I7" s="227" t="s">
        <v>308</v>
      </c>
      <c r="J7" s="228" t="s">
        <v>25</v>
      </c>
      <c r="K7" s="227" t="s">
        <v>307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84"/>
      <c r="R7" s="286"/>
      <c r="S7" s="295"/>
      <c r="T7" s="290"/>
      <c r="U7" s="204"/>
      <c r="V7" s="229" t="s">
        <v>282</v>
      </c>
      <c r="W7" s="229" t="s">
        <v>283</v>
      </c>
    </row>
    <row r="8" spans="1:24" ht="17.25" thickTop="1">
      <c r="A8" s="195"/>
      <c r="B8" s="230" t="s">
        <v>31</v>
      </c>
      <c r="C8" s="20">
        <f>SUM(C9:C32)</f>
        <v>391511</v>
      </c>
      <c r="D8" s="51">
        <f>SUM(D9:D32)</f>
        <v>1</v>
      </c>
      <c r="E8" s="207">
        <v>385953</v>
      </c>
      <c r="F8" s="265">
        <v>1</v>
      </c>
      <c r="G8" s="171">
        <f>E8-'23년 7월'!E8</f>
        <v>-239</v>
      </c>
      <c r="H8" s="208">
        <v>192271</v>
      </c>
      <c r="I8" s="271">
        <v>49.82</v>
      </c>
      <c r="J8" s="208">
        <v>193682</v>
      </c>
      <c r="K8" s="271">
        <v>50.18</v>
      </c>
      <c r="L8" s="126">
        <v>5558</v>
      </c>
      <c r="M8" s="51">
        <v>1</v>
      </c>
      <c r="N8" s="171">
        <f>L8-'23년 7월'!L8</f>
        <v>4</v>
      </c>
      <c r="O8" s="156">
        <v>3377</v>
      </c>
      <c r="P8" s="156">
        <f>SUM(P9:P32)</f>
        <v>2181</v>
      </c>
      <c r="Q8" s="174">
        <v>160439</v>
      </c>
      <c r="R8" s="171">
        <f>Q8-'23년 7월'!Q8</f>
        <v>-123</v>
      </c>
      <c r="S8" s="266">
        <v>2.41</v>
      </c>
      <c r="T8" s="231"/>
      <c r="U8" s="267"/>
      <c r="V8" s="207">
        <v>386192</v>
      </c>
      <c r="W8" s="174">
        <v>160562</v>
      </c>
      <c r="X8" s="144"/>
    </row>
    <row r="9" spans="1:24">
      <c r="A9" s="195"/>
      <c r="B9" s="27" t="s">
        <v>1</v>
      </c>
      <c r="C9" s="28">
        <f t="shared" ref="C9:C32" si="0">E9+L9</f>
        <v>43324</v>
      </c>
      <c r="D9" s="52">
        <f t="shared" ref="D9:D32" si="1">C9/$C$8</f>
        <v>0.11065844893246933</v>
      </c>
      <c r="E9" s="153">
        <v>41680</v>
      </c>
      <c r="F9" s="194">
        <f>E9/$E$8</f>
        <v>0.10799242394799367</v>
      </c>
      <c r="G9" s="172">
        <f>E9-'23년 7월'!E9</f>
        <v>-104</v>
      </c>
      <c r="H9" s="209">
        <v>21698</v>
      </c>
      <c r="I9" s="271">
        <v>5.62</v>
      </c>
      <c r="J9" s="209">
        <v>19982</v>
      </c>
      <c r="K9" s="271">
        <v>5.18</v>
      </c>
      <c r="L9" s="153">
        <f>SUM(O9:P9)</f>
        <v>1644</v>
      </c>
      <c r="M9" s="29">
        <f t="shared" ref="M9:M32" si="2">L9/$L$8</f>
        <v>0.29578985246491546</v>
      </c>
      <c r="N9" s="171">
        <f>L9-'23년 7월'!L9</f>
        <v>-11</v>
      </c>
      <c r="O9" s="152">
        <v>849</v>
      </c>
      <c r="P9" s="152">
        <v>795</v>
      </c>
      <c r="Q9" s="175">
        <v>20633</v>
      </c>
      <c r="R9" s="172">
        <f>Q9-'23년 7월'!Q9</f>
        <v>-29</v>
      </c>
      <c r="S9" s="233">
        <v>2.02</v>
      </c>
      <c r="T9" s="33"/>
      <c r="U9" s="204"/>
      <c r="V9" s="153">
        <v>41784</v>
      </c>
      <c r="W9" s="175">
        <v>20662</v>
      </c>
    </row>
    <row r="10" spans="1:24">
      <c r="A10" s="195"/>
      <c r="B10" s="27" t="s">
        <v>2</v>
      </c>
      <c r="C10" s="28">
        <f t="shared" si="0"/>
        <v>2628</v>
      </c>
      <c r="D10" s="52">
        <f t="shared" si="1"/>
        <v>6.7124550778905317E-3</v>
      </c>
      <c r="E10" s="153">
        <v>2555</v>
      </c>
      <c r="F10" s="194">
        <f t="shared" ref="F10:F32" si="3">E10/$E$8</f>
        <v>6.6199770438369436E-3</v>
      </c>
      <c r="G10" s="172">
        <f>E10-'23년 7월'!E10</f>
        <v>-12</v>
      </c>
      <c r="H10" s="209">
        <v>1464</v>
      </c>
      <c r="I10" s="271">
        <v>0.38</v>
      </c>
      <c r="J10" s="209">
        <v>1091</v>
      </c>
      <c r="K10" s="271">
        <v>0.28000000000000003</v>
      </c>
      <c r="L10" s="153">
        <f t="shared" ref="L10:L32" si="4">SUM(O10:P10)</f>
        <v>73</v>
      </c>
      <c r="M10" s="29">
        <f t="shared" si="2"/>
        <v>1.3134220942785175E-2</v>
      </c>
      <c r="N10" s="171">
        <f>L10-'23년 7월'!L10</f>
        <v>-7</v>
      </c>
      <c r="O10" s="152">
        <v>49</v>
      </c>
      <c r="P10" s="152">
        <v>24</v>
      </c>
      <c r="Q10" s="175">
        <v>1543</v>
      </c>
      <c r="R10" s="172">
        <f>Q10-'23년 7월'!Q10</f>
        <v>-15</v>
      </c>
      <c r="S10" s="233">
        <v>1.66</v>
      </c>
      <c r="T10" s="33"/>
      <c r="U10" s="204"/>
      <c r="V10" s="153">
        <v>2567</v>
      </c>
      <c r="W10" s="175">
        <v>1558</v>
      </c>
      <c r="X10" s="144"/>
    </row>
    <row r="11" spans="1:24">
      <c r="A11" s="195"/>
      <c r="B11" s="27" t="s">
        <v>3</v>
      </c>
      <c r="C11" s="28">
        <f t="shared" si="0"/>
        <v>3078</v>
      </c>
      <c r="D11" s="52">
        <f t="shared" si="1"/>
        <v>7.8618480706800064E-3</v>
      </c>
      <c r="E11" s="153">
        <v>2896</v>
      </c>
      <c r="F11" s="194">
        <f t="shared" si="3"/>
        <v>7.5035043127012879E-3</v>
      </c>
      <c r="G11" s="172">
        <f>E11-'23년 7월'!E11</f>
        <v>-9</v>
      </c>
      <c r="H11" s="209">
        <v>1508</v>
      </c>
      <c r="I11" s="271">
        <v>0.39</v>
      </c>
      <c r="J11" s="209">
        <v>1388</v>
      </c>
      <c r="K11" s="271">
        <v>0.36</v>
      </c>
      <c r="L11" s="153">
        <f t="shared" si="4"/>
        <v>182</v>
      </c>
      <c r="M11" s="29">
        <f t="shared" si="2"/>
        <v>3.2745591939546598E-2</v>
      </c>
      <c r="N11" s="171">
        <f>L11-'23년 7월'!L11</f>
        <v>2</v>
      </c>
      <c r="O11" s="152">
        <v>150</v>
      </c>
      <c r="P11" s="152">
        <v>32</v>
      </c>
      <c r="Q11" s="175">
        <v>1672</v>
      </c>
      <c r="R11" s="172">
        <f>Q11-'23년 7월'!Q11</f>
        <v>-9</v>
      </c>
      <c r="S11" s="233">
        <v>1.73</v>
      </c>
      <c r="T11" s="33"/>
      <c r="U11" s="204"/>
      <c r="V11" s="153">
        <v>2905</v>
      </c>
      <c r="W11" s="175">
        <v>1681</v>
      </c>
    </row>
    <row r="12" spans="1:24">
      <c r="A12" s="195"/>
      <c r="B12" s="27" t="s">
        <v>4</v>
      </c>
      <c r="C12" s="28">
        <f t="shared" si="0"/>
        <v>5966</v>
      </c>
      <c r="D12" s="52">
        <f t="shared" si="1"/>
        <v>1.523839687773779E-2</v>
      </c>
      <c r="E12" s="153">
        <v>5671</v>
      </c>
      <c r="F12" s="194">
        <f t="shared" si="3"/>
        <v>1.4693498949353937E-2</v>
      </c>
      <c r="G12" s="172">
        <f>E12-'23년 7월'!E12</f>
        <v>-30</v>
      </c>
      <c r="H12" s="209">
        <v>3132</v>
      </c>
      <c r="I12" s="271">
        <v>0.81</v>
      </c>
      <c r="J12" s="209">
        <v>2539</v>
      </c>
      <c r="K12" s="271">
        <v>0.66</v>
      </c>
      <c r="L12" s="153">
        <f t="shared" si="4"/>
        <v>295</v>
      </c>
      <c r="M12" s="29">
        <f t="shared" si="2"/>
        <v>5.3076646275638718E-2</v>
      </c>
      <c r="N12" s="171">
        <f>L12-'23년 7월'!L12</f>
        <v>-4</v>
      </c>
      <c r="O12" s="152">
        <v>244</v>
      </c>
      <c r="P12" s="152">
        <v>51</v>
      </c>
      <c r="Q12" s="175">
        <v>3166</v>
      </c>
      <c r="R12" s="172">
        <f>Q12-'23년 7월'!Q12</f>
        <v>-21</v>
      </c>
      <c r="S12" s="233">
        <v>1.79</v>
      </c>
      <c r="T12" s="33"/>
      <c r="U12" s="204"/>
      <c r="V12" s="153">
        <v>5701</v>
      </c>
      <c r="W12" s="175">
        <v>3187</v>
      </c>
    </row>
    <row r="13" spans="1:24">
      <c r="A13" s="195"/>
      <c r="B13" s="27" t="s">
        <v>5</v>
      </c>
      <c r="C13" s="28">
        <f t="shared" si="0"/>
        <v>8794</v>
      </c>
      <c r="D13" s="52">
        <f t="shared" si="1"/>
        <v>2.2461693285756978E-2</v>
      </c>
      <c r="E13" s="153">
        <v>8505</v>
      </c>
      <c r="F13" s="194">
        <f t="shared" si="3"/>
        <v>2.2036361940443526E-2</v>
      </c>
      <c r="G13" s="172">
        <f>E13-'23년 7월'!E13</f>
        <v>-13</v>
      </c>
      <c r="H13" s="209">
        <v>4548</v>
      </c>
      <c r="I13" s="271">
        <v>1.18</v>
      </c>
      <c r="J13" s="209">
        <v>3957</v>
      </c>
      <c r="K13" s="271">
        <v>1.03</v>
      </c>
      <c r="L13" s="153">
        <f t="shared" si="4"/>
        <v>289</v>
      </c>
      <c r="M13" s="29">
        <f t="shared" si="2"/>
        <v>5.199712126664268E-2</v>
      </c>
      <c r="N13" s="171">
        <f>L13-'23년 7월'!L13</f>
        <v>1</v>
      </c>
      <c r="O13" s="152">
        <v>193</v>
      </c>
      <c r="P13" s="152">
        <v>96</v>
      </c>
      <c r="Q13" s="175">
        <v>4784</v>
      </c>
      <c r="R13" s="172">
        <f>Q13-'23년 7월'!Q13</f>
        <v>-11</v>
      </c>
      <c r="S13" s="233">
        <v>1.78</v>
      </c>
      <c r="T13" s="33"/>
      <c r="U13" s="204"/>
      <c r="V13" s="153">
        <v>8518</v>
      </c>
      <c r="W13" s="175">
        <v>4795</v>
      </c>
    </row>
    <row r="14" spans="1:24">
      <c r="A14" s="195"/>
      <c r="B14" s="27" t="s">
        <v>6</v>
      </c>
      <c r="C14" s="28">
        <f t="shared" si="0"/>
        <v>7184</v>
      </c>
      <c r="D14" s="52">
        <f t="shared" si="1"/>
        <v>1.8349420578221302E-2</v>
      </c>
      <c r="E14" s="153">
        <v>6728</v>
      </c>
      <c r="F14" s="194">
        <f t="shared" si="3"/>
        <v>1.7432174383927575E-2</v>
      </c>
      <c r="G14" s="172">
        <f>E14-'23년 7월'!E14</f>
        <v>-57</v>
      </c>
      <c r="H14" s="209">
        <v>3952</v>
      </c>
      <c r="I14" s="271">
        <v>1.02</v>
      </c>
      <c r="J14" s="209">
        <v>2776</v>
      </c>
      <c r="K14" s="271">
        <v>0.72</v>
      </c>
      <c r="L14" s="153">
        <f t="shared" si="4"/>
        <v>456</v>
      </c>
      <c r="M14" s="29">
        <f t="shared" si="2"/>
        <v>8.204390068369917E-2</v>
      </c>
      <c r="N14" s="171">
        <f>L14-'23년 7월'!L14</f>
        <v>-3</v>
      </c>
      <c r="O14" s="152">
        <v>329</v>
      </c>
      <c r="P14" s="152">
        <v>127</v>
      </c>
      <c r="Q14" s="175">
        <v>4179</v>
      </c>
      <c r="R14" s="172">
        <f>Q14-'23년 7월'!Q14</f>
        <v>-39</v>
      </c>
      <c r="S14" s="233">
        <v>1.61</v>
      </c>
      <c r="T14" s="33"/>
      <c r="U14" s="204"/>
      <c r="V14" s="153">
        <v>6785</v>
      </c>
      <c r="W14" s="175">
        <v>4218</v>
      </c>
    </row>
    <row r="15" spans="1:24">
      <c r="A15" s="195"/>
      <c r="B15" s="27" t="s">
        <v>7</v>
      </c>
      <c r="C15" s="28">
        <f t="shared" si="0"/>
        <v>7261</v>
      </c>
      <c r="D15" s="52">
        <f t="shared" si="1"/>
        <v>1.8546094490320835E-2</v>
      </c>
      <c r="E15" s="153">
        <v>7011</v>
      </c>
      <c r="F15" s="194">
        <f t="shared" si="3"/>
        <v>1.8165424287413235E-2</v>
      </c>
      <c r="G15" s="172">
        <f>E15-'23년 7월'!E15</f>
        <v>-30</v>
      </c>
      <c r="H15" s="209">
        <v>3855</v>
      </c>
      <c r="I15" s="272">
        <v>1</v>
      </c>
      <c r="J15" s="209">
        <v>3156</v>
      </c>
      <c r="K15" s="271">
        <v>0.82</v>
      </c>
      <c r="L15" s="153">
        <f t="shared" si="4"/>
        <v>250</v>
      </c>
      <c r="M15" s="29">
        <f t="shared" si="2"/>
        <v>4.4980208708168407E-2</v>
      </c>
      <c r="N15" s="171">
        <f>L15-'23년 7월'!L15</f>
        <v>5</v>
      </c>
      <c r="O15" s="152">
        <v>183</v>
      </c>
      <c r="P15" s="152">
        <v>67</v>
      </c>
      <c r="Q15" s="175">
        <v>3807</v>
      </c>
      <c r="R15" s="172">
        <f>Q15-'23년 7월'!Q15</f>
        <v>-14</v>
      </c>
      <c r="S15" s="233">
        <v>1.84</v>
      </c>
      <c r="T15" s="33"/>
      <c r="U15" s="204"/>
      <c r="V15" s="153">
        <v>7041</v>
      </c>
      <c r="W15" s="175">
        <v>3821</v>
      </c>
    </row>
    <row r="16" spans="1:24">
      <c r="A16" s="195"/>
      <c r="B16" s="27" t="s">
        <v>8</v>
      </c>
      <c r="C16" s="28">
        <f t="shared" si="0"/>
        <v>5864</v>
      </c>
      <c r="D16" s="52">
        <f t="shared" si="1"/>
        <v>1.4977867799372177E-2</v>
      </c>
      <c r="E16" s="153">
        <v>5382</v>
      </c>
      <c r="F16" s="194">
        <f t="shared" si="3"/>
        <v>1.3944703111518761E-2</v>
      </c>
      <c r="G16" s="172">
        <f>E16-'23년 7월'!E16</f>
        <v>-15</v>
      </c>
      <c r="H16" s="209">
        <v>2851</v>
      </c>
      <c r="I16" s="271">
        <v>0.74</v>
      </c>
      <c r="J16" s="209">
        <v>2531</v>
      </c>
      <c r="K16" s="271">
        <v>0.66</v>
      </c>
      <c r="L16" s="153">
        <f t="shared" si="4"/>
        <v>482</v>
      </c>
      <c r="M16" s="29">
        <f t="shared" si="2"/>
        <v>8.6721842389348686E-2</v>
      </c>
      <c r="N16" s="171">
        <f>L16-'23년 7월'!L16</f>
        <v>9</v>
      </c>
      <c r="O16" s="152">
        <v>398</v>
      </c>
      <c r="P16" s="152">
        <v>84</v>
      </c>
      <c r="Q16" s="175">
        <v>3030</v>
      </c>
      <c r="R16" s="172">
        <f>Q16-'23년 7월'!Q16</f>
        <v>-9</v>
      </c>
      <c r="S16" s="233">
        <v>1.78</v>
      </c>
      <c r="T16" s="33"/>
      <c r="U16" s="204"/>
      <c r="V16" s="153">
        <v>5397</v>
      </c>
      <c r="W16" s="175">
        <v>3039</v>
      </c>
    </row>
    <row r="17" spans="1:23">
      <c r="A17" s="195"/>
      <c r="B17" s="27" t="s">
        <v>9</v>
      </c>
      <c r="C17" s="28">
        <f t="shared" si="0"/>
        <v>3450</v>
      </c>
      <c r="D17" s="52">
        <f t="shared" si="1"/>
        <v>8.8120129447193055E-3</v>
      </c>
      <c r="E17" s="153">
        <v>3202</v>
      </c>
      <c r="F17" s="194">
        <f>E17/$E$8</f>
        <v>8.2963469645267688E-3</v>
      </c>
      <c r="G17" s="172">
        <f>E17-'23년 7월'!E17</f>
        <v>-12</v>
      </c>
      <c r="H17" s="209">
        <v>1713</v>
      </c>
      <c r="I17" s="271">
        <v>0.44</v>
      </c>
      <c r="J17" s="209">
        <v>1489</v>
      </c>
      <c r="K17" s="271">
        <v>0.39</v>
      </c>
      <c r="L17" s="153">
        <f t="shared" si="4"/>
        <v>248</v>
      </c>
      <c r="M17" s="29">
        <f t="shared" si="2"/>
        <v>4.4620367038503056E-2</v>
      </c>
      <c r="N17" s="171">
        <f>L17-'23년 7월'!L17</f>
        <v>17</v>
      </c>
      <c r="O17" s="152">
        <v>208</v>
      </c>
      <c r="P17" s="152">
        <v>40</v>
      </c>
      <c r="Q17" s="175">
        <v>1890</v>
      </c>
      <c r="R17" s="172">
        <f>Q17-'23년 7월'!Q17</f>
        <v>-6</v>
      </c>
      <c r="S17" s="233">
        <v>1.69</v>
      </c>
      <c r="T17" s="33"/>
      <c r="U17" s="204"/>
      <c r="V17" s="153">
        <v>3214</v>
      </c>
      <c r="W17" s="175">
        <v>1896</v>
      </c>
    </row>
    <row r="18" spans="1:23">
      <c r="A18" s="195"/>
      <c r="B18" s="27" t="s">
        <v>10</v>
      </c>
      <c r="C18" s="28">
        <f t="shared" si="0"/>
        <v>2426</v>
      </c>
      <c r="D18" s="52">
        <f t="shared" si="1"/>
        <v>6.19650533446059E-3</v>
      </c>
      <c r="E18" s="153">
        <v>2168</v>
      </c>
      <c r="F18" s="194">
        <f t="shared" si="3"/>
        <v>5.6172642782929523E-3</v>
      </c>
      <c r="G18" s="172">
        <f>E18-'23년 7월'!E18</f>
        <v>-19</v>
      </c>
      <c r="H18" s="209">
        <v>1159</v>
      </c>
      <c r="I18" s="272">
        <v>0.3</v>
      </c>
      <c r="J18" s="209">
        <v>1009</v>
      </c>
      <c r="K18" s="271">
        <v>0.26</v>
      </c>
      <c r="L18" s="153">
        <f t="shared" si="4"/>
        <v>258</v>
      </c>
      <c r="M18" s="29">
        <f t="shared" si="2"/>
        <v>4.6419575386829795E-2</v>
      </c>
      <c r="N18" s="171">
        <f>L18-'23년 7월'!L18</f>
        <v>5</v>
      </c>
      <c r="O18" s="152">
        <v>222</v>
      </c>
      <c r="P18" s="152">
        <v>36</v>
      </c>
      <c r="Q18" s="175">
        <v>1143</v>
      </c>
      <c r="R18" s="172">
        <f>Q18-'23년 7월'!Q18</f>
        <v>-3</v>
      </c>
      <c r="S18" s="233">
        <v>1.9</v>
      </c>
      <c r="T18" s="33"/>
      <c r="U18" s="204"/>
      <c r="V18" s="153">
        <v>2187</v>
      </c>
      <c r="W18" s="175">
        <v>1146</v>
      </c>
    </row>
    <row r="19" spans="1:23">
      <c r="A19" s="195"/>
      <c r="B19" s="27" t="s">
        <v>32</v>
      </c>
      <c r="C19" s="28">
        <f t="shared" si="0"/>
        <v>18458</v>
      </c>
      <c r="D19" s="52">
        <f t="shared" si="1"/>
        <v>4.7145546357573606E-2</v>
      </c>
      <c r="E19" s="153">
        <v>18393</v>
      </c>
      <c r="F19" s="194">
        <f t="shared" si="3"/>
        <v>4.7656061748451238E-2</v>
      </c>
      <c r="G19" s="172">
        <f>E19-'23년 7월'!E19</f>
        <v>-29</v>
      </c>
      <c r="H19" s="209">
        <v>9077</v>
      </c>
      <c r="I19" s="271">
        <v>2.35</v>
      </c>
      <c r="J19" s="209">
        <v>9316</v>
      </c>
      <c r="K19" s="271">
        <v>2.41</v>
      </c>
      <c r="L19" s="153">
        <f t="shared" si="4"/>
        <v>65</v>
      </c>
      <c r="M19" s="29">
        <f t="shared" si="2"/>
        <v>1.1694854264123786E-2</v>
      </c>
      <c r="N19" s="171">
        <f>L19-'23년 7월'!L19</f>
        <v>0</v>
      </c>
      <c r="O19" s="152">
        <v>27</v>
      </c>
      <c r="P19" s="152">
        <v>38</v>
      </c>
      <c r="Q19" s="175">
        <v>6389</v>
      </c>
      <c r="R19" s="172">
        <f>Q19-'23년 7월'!Q19</f>
        <v>-15</v>
      </c>
      <c r="S19" s="233">
        <v>2.88</v>
      </c>
      <c r="T19" s="34"/>
      <c r="U19" s="204"/>
      <c r="V19" s="153">
        <v>18422</v>
      </c>
      <c r="W19" s="175">
        <v>6404</v>
      </c>
    </row>
    <row r="20" spans="1:23">
      <c r="A20" s="195"/>
      <c r="B20" s="27" t="s">
        <v>275</v>
      </c>
      <c r="C20" s="28">
        <f t="shared" si="0"/>
        <v>26668</v>
      </c>
      <c r="D20" s="52">
        <f t="shared" si="1"/>
        <v>6.8115582959354909E-2</v>
      </c>
      <c r="E20" s="153">
        <v>26601</v>
      </c>
      <c r="F20" s="194">
        <f t="shared" si="3"/>
        <v>6.892289993859356E-2</v>
      </c>
      <c r="G20" s="172">
        <f>E20-'23년 7월'!E20</f>
        <v>1</v>
      </c>
      <c r="H20" s="209">
        <v>12853</v>
      </c>
      <c r="I20" s="271">
        <v>3.33</v>
      </c>
      <c r="J20" s="209">
        <v>13748</v>
      </c>
      <c r="K20" s="271">
        <v>3.56</v>
      </c>
      <c r="L20" s="153">
        <f t="shared" si="4"/>
        <v>67</v>
      </c>
      <c r="M20" s="29">
        <f t="shared" si="2"/>
        <v>1.2054695933789134E-2</v>
      </c>
      <c r="N20" s="171">
        <f>L20-'23년 7월'!L20</f>
        <v>0</v>
      </c>
      <c r="O20" s="152">
        <v>20</v>
      </c>
      <c r="P20" s="152">
        <v>47</v>
      </c>
      <c r="Q20" s="175">
        <v>9760</v>
      </c>
      <c r="R20" s="172">
        <f>Q20-'23년 7월'!Q20</f>
        <v>8</v>
      </c>
      <c r="S20" s="233">
        <v>2.73</v>
      </c>
      <c r="T20" s="34"/>
      <c r="U20" s="204"/>
      <c r="V20" s="153">
        <v>26600</v>
      </c>
      <c r="W20" s="175">
        <v>9752</v>
      </c>
    </row>
    <row r="21" spans="1:23">
      <c r="A21" s="195"/>
      <c r="B21" s="90" t="s">
        <v>284</v>
      </c>
      <c r="C21" s="28">
        <f t="shared" si="0"/>
        <v>13507</v>
      </c>
      <c r="D21" s="52">
        <f t="shared" si="1"/>
        <v>3.4499669230238741E-2</v>
      </c>
      <c r="E21" s="154">
        <v>13372</v>
      </c>
      <c r="F21" s="194">
        <f t="shared" si="3"/>
        <v>3.4646705686961883E-2</v>
      </c>
      <c r="G21" s="172">
        <f>E21-'23년 7월'!E21</f>
        <v>-3</v>
      </c>
      <c r="H21" s="209">
        <v>6561</v>
      </c>
      <c r="I21" s="272">
        <v>1.7</v>
      </c>
      <c r="J21" s="209">
        <v>6811</v>
      </c>
      <c r="K21" s="271">
        <v>1.76</v>
      </c>
      <c r="L21" s="153">
        <f t="shared" si="4"/>
        <v>135</v>
      </c>
      <c r="M21" s="29">
        <f t="shared" si="2"/>
        <v>2.4289312702410939E-2</v>
      </c>
      <c r="N21" s="171">
        <f>L21-'23년 7월'!L21</f>
        <v>1</v>
      </c>
      <c r="O21" s="152">
        <v>62</v>
      </c>
      <c r="P21" s="152">
        <v>73</v>
      </c>
      <c r="Q21" s="176">
        <v>6073</v>
      </c>
      <c r="R21" s="172">
        <f>Q21-'23년 7월'!Q21</f>
        <v>0</v>
      </c>
      <c r="S21" s="234">
        <v>2.2000000000000002</v>
      </c>
      <c r="T21" s="103"/>
      <c r="U21" s="204"/>
      <c r="V21" s="154">
        <v>13375</v>
      </c>
      <c r="W21" s="176">
        <v>6073</v>
      </c>
    </row>
    <row r="22" spans="1:23">
      <c r="A22" s="195"/>
      <c r="B22" s="90" t="s">
        <v>285</v>
      </c>
      <c r="C22" s="28">
        <f>E22+L22</f>
        <v>25605</v>
      </c>
      <c r="D22" s="52">
        <f t="shared" si="1"/>
        <v>6.5400461289721101E-2</v>
      </c>
      <c r="E22" s="154">
        <v>25455</v>
      </c>
      <c r="F22" s="194">
        <f t="shared" si="3"/>
        <v>6.5953626477835384E-2</v>
      </c>
      <c r="G22" s="172">
        <f>E22-'23년 7월'!E22</f>
        <v>-18</v>
      </c>
      <c r="H22" s="209">
        <v>12150</v>
      </c>
      <c r="I22" s="271">
        <v>3.15</v>
      </c>
      <c r="J22" s="209">
        <v>13305</v>
      </c>
      <c r="K22" s="271">
        <v>3.45</v>
      </c>
      <c r="L22" s="153">
        <f t="shared" si="4"/>
        <v>150</v>
      </c>
      <c r="M22" s="29">
        <f t="shared" si="2"/>
        <v>2.6988125224901044E-2</v>
      </c>
      <c r="N22" s="171">
        <f>L22-'23년 7월'!L22</f>
        <v>4</v>
      </c>
      <c r="O22" s="152">
        <v>56</v>
      </c>
      <c r="P22" s="152">
        <v>94</v>
      </c>
      <c r="Q22" s="176">
        <v>10304</v>
      </c>
      <c r="R22" s="172">
        <f>Q22-'23년 7월'!Q22</f>
        <v>24</v>
      </c>
      <c r="S22" s="234">
        <v>2.4700000000000002</v>
      </c>
      <c r="T22" s="103"/>
      <c r="U22" s="204"/>
      <c r="V22" s="154">
        <v>25473</v>
      </c>
      <c r="W22" s="176">
        <v>10280</v>
      </c>
    </row>
    <row r="23" spans="1:23">
      <c r="A23" s="195"/>
      <c r="B23" s="90" t="s">
        <v>286</v>
      </c>
      <c r="C23" s="28">
        <f t="shared" si="0"/>
        <v>11279</v>
      </c>
      <c r="D23" s="52">
        <f t="shared" si="1"/>
        <v>2.8808896812605522E-2</v>
      </c>
      <c r="E23" s="154">
        <v>11229</v>
      </c>
      <c r="F23" s="194">
        <f t="shared" si="3"/>
        <v>2.9094216135125261E-2</v>
      </c>
      <c r="G23" s="172">
        <f>E23-'23년 7월'!E23</f>
        <v>-6</v>
      </c>
      <c r="H23" s="209">
        <v>5524</v>
      </c>
      <c r="I23" s="271">
        <v>1.43</v>
      </c>
      <c r="J23" s="209">
        <v>5705</v>
      </c>
      <c r="K23" s="271">
        <v>1.48</v>
      </c>
      <c r="L23" s="153">
        <f t="shared" si="4"/>
        <v>50</v>
      </c>
      <c r="M23" s="29">
        <f t="shared" si="2"/>
        <v>8.9960417416336813E-3</v>
      </c>
      <c r="N23" s="171">
        <f>L23-'23년 7월'!L23</f>
        <v>5</v>
      </c>
      <c r="O23" s="152">
        <v>24</v>
      </c>
      <c r="P23" s="152">
        <v>26</v>
      </c>
      <c r="Q23" s="176">
        <v>5316</v>
      </c>
      <c r="R23" s="172">
        <f>Q23-'23년 7월'!Q23</f>
        <v>-7</v>
      </c>
      <c r="S23" s="234">
        <v>2.11</v>
      </c>
      <c r="T23" s="103"/>
      <c r="U23" s="204"/>
      <c r="V23" s="154">
        <v>11235</v>
      </c>
      <c r="W23" s="176">
        <v>5323</v>
      </c>
    </row>
    <row r="24" spans="1:23">
      <c r="A24" s="195"/>
      <c r="B24" s="27" t="s">
        <v>287</v>
      </c>
      <c r="C24" s="28">
        <f t="shared" si="0"/>
        <v>9013</v>
      </c>
      <c r="D24" s="52">
        <f t="shared" si="1"/>
        <v>2.3021064542247855E-2</v>
      </c>
      <c r="E24" s="153">
        <v>8960</v>
      </c>
      <c r="F24" s="194">
        <f t="shared" si="3"/>
        <v>2.3215261961948733E-2</v>
      </c>
      <c r="G24" s="172">
        <f>E24-'23년 7월'!E24</f>
        <v>35</v>
      </c>
      <c r="H24" s="209">
        <v>4356</v>
      </c>
      <c r="I24" s="271">
        <v>1.1299999999999999</v>
      </c>
      <c r="J24" s="209">
        <v>4604</v>
      </c>
      <c r="K24" s="271">
        <v>1.19</v>
      </c>
      <c r="L24" s="153">
        <f t="shared" si="4"/>
        <v>53</v>
      </c>
      <c r="M24" s="29">
        <f t="shared" si="2"/>
        <v>9.535804246131702E-3</v>
      </c>
      <c r="N24" s="171">
        <f>L24-'23년 7월'!L24</f>
        <v>0</v>
      </c>
      <c r="O24" s="152">
        <v>34</v>
      </c>
      <c r="P24" s="152">
        <v>19</v>
      </c>
      <c r="Q24" s="175">
        <v>3149</v>
      </c>
      <c r="R24" s="172">
        <f>Q24-'23년 7월'!Q24</f>
        <v>10</v>
      </c>
      <c r="S24" s="233">
        <v>2.85</v>
      </c>
      <c r="T24" s="34"/>
      <c r="U24" s="204"/>
      <c r="V24" s="153">
        <v>8925</v>
      </c>
      <c r="W24" s="175">
        <v>3139</v>
      </c>
    </row>
    <row r="25" spans="1:23">
      <c r="A25" s="195"/>
      <c r="B25" s="50" t="s">
        <v>35</v>
      </c>
      <c r="C25" s="28">
        <f t="shared" si="0"/>
        <v>23686</v>
      </c>
      <c r="D25" s="52">
        <f t="shared" si="1"/>
        <v>6.0498938727136659E-2</v>
      </c>
      <c r="E25" s="155">
        <v>23624</v>
      </c>
      <c r="F25" s="194">
        <f t="shared" si="3"/>
        <v>6.1209525512173762E-2</v>
      </c>
      <c r="G25" s="172">
        <f>E25-'23년 7월'!E25</f>
        <v>1</v>
      </c>
      <c r="H25" s="209">
        <v>11675</v>
      </c>
      <c r="I25" s="271">
        <v>3.02</v>
      </c>
      <c r="J25" s="209">
        <v>11949</v>
      </c>
      <c r="K25" s="272">
        <v>3.1</v>
      </c>
      <c r="L25" s="153">
        <f t="shared" si="4"/>
        <v>62</v>
      </c>
      <c r="M25" s="29">
        <f t="shared" si="2"/>
        <v>1.1155091759625764E-2</v>
      </c>
      <c r="N25" s="171">
        <f>L25-'23년 7월'!L25</f>
        <v>-4</v>
      </c>
      <c r="O25" s="152">
        <v>22</v>
      </c>
      <c r="P25" s="152">
        <v>40</v>
      </c>
      <c r="Q25" s="177">
        <v>7957</v>
      </c>
      <c r="R25" s="172">
        <f>Q25-'23년 7월'!Q25</f>
        <v>0</v>
      </c>
      <c r="S25" s="235">
        <v>2.97</v>
      </c>
      <c r="T25" s="111"/>
      <c r="U25" s="204"/>
      <c r="V25" s="155">
        <v>23623</v>
      </c>
      <c r="W25" s="177">
        <v>7957</v>
      </c>
    </row>
    <row r="26" spans="1:23">
      <c r="A26" s="236"/>
      <c r="B26" s="27" t="s">
        <v>36</v>
      </c>
      <c r="C26" s="28">
        <f t="shared" si="0"/>
        <v>28526</v>
      </c>
      <c r="D26" s="52">
        <f t="shared" si="1"/>
        <v>7.2861298916250122E-2</v>
      </c>
      <c r="E26" s="153">
        <v>28410</v>
      </c>
      <c r="F26" s="194">
        <f t="shared" si="3"/>
        <v>7.3609999144973612E-2</v>
      </c>
      <c r="G26" s="172">
        <f>E26-'23년 7월'!E26</f>
        <v>-60</v>
      </c>
      <c r="H26" s="209">
        <v>13840</v>
      </c>
      <c r="I26" s="271">
        <v>3.59</v>
      </c>
      <c r="J26" s="209">
        <v>14570</v>
      </c>
      <c r="K26" s="271">
        <v>3.78</v>
      </c>
      <c r="L26" s="153">
        <f t="shared" si="4"/>
        <v>116</v>
      </c>
      <c r="M26" s="29">
        <f t="shared" si="2"/>
        <v>2.087081684059014E-2</v>
      </c>
      <c r="N26" s="171">
        <f>L26-'23년 7월'!L26</f>
        <v>0</v>
      </c>
      <c r="O26" s="152">
        <v>32</v>
      </c>
      <c r="P26" s="152">
        <v>84</v>
      </c>
      <c r="Q26" s="175">
        <v>10820</v>
      </c>
      <c r="R26" s="172">
        <f>Q26-'23년 7월'!Q26</f>
        <v>-6</v>
      </c>
      <c r="S26" s="233">
        <v>2.63</v>
      </c>
      <c r="T26" s="32"/>
      <c r="U26" s="204"/>
      <c r="V26" s="153">
        <v>28470</v>
      </c>
      <c r="W26" s="175">
        <v>10826</v>
      </c>
    </row>
    <row r="27" spans="1:23">
      <c r="A27" s="237"/>
      <c r="B27" s="27" t="s">
        <v>37</v>
      </c>
      <c r="C27" s="28">
        <f t="shared" si="0"/>
        <v>35356</v>
      </c>
      <c r="D27" s="52">
        <f t="shared" si="1"/>
        <v>9.0306530340143701E-2</v>
      </c>
      <c r="E27" s="153">
        <v>35230</v>
      </c>
      <c r="F27" s="194">
        <f t="shared" si="3"/>
        <v>9.1280544522260476E-2</v>
      </c>
      <c r="G27" s="172">
        <f>E27-'23년 7월'!E27</f>
        <v>-27</v>
      </c>
      <c r="H27" s="209">
        <v>17243</v>
      </c>
      <c r="I27" s="271">
        <v>4.47</v>
      </c>
      <c r="J27" s="209">
        <v>17987</v>
      </c>
      <c r="K27" s="271">
        <v>4.66</v>
      </c>
      <c r="L27" s="153">
        <f t="shared" si="4"/>
        <v>126</v>
      </c>
      <c r="M27" s="29">
        <f t="shared" si="2"/>
        <v>2.2670025188916875E-2</v>
      </c>
      <c r="N27" s="171">
        <f>L27-'23년 7월'!L27</f>
        <v>-4</v>
      </c>
      <c r="O27" s="152">
        <v>41</v>
      </c>
      <c r="P27" s="152">
        <v>85</v>
      </c>
      <c r="Q27" s="175">
        <v>12434</v>
      </c>
      <c r="R27" s="172">
        <f>Q27-'23년 7월'!Q27</f>
        <v>-2</v>
      </c>
      <c r="S27" s="233">
        <v>2.83</v>
      </c>
      <c r="T27" s="38"/>
      <c r="U27" s="204"/>
      <c r="V27" s="153">
        <v>35257</v>
      </c>
      <c r="W27" s="175">
        <v>12436</v>
      </c>
    </row>
    <row r="28" spans="1:23">
      <c r="A28" s="237"/>
      <c r="B28" s="27" t="s">
        <v>38</v>
      </c>
      <c r="C28" s="28">
        <f t="shared" si="0"/>
        <v>22065</v>
      </c>
      <c r="D28" s="52">
        <f t="shared" si="1"/>
        <v>5.6358569746443904E-2</v>
      </c>
      <c r="E28" s="153">
        <v>21873</v>
      </c>
      <c r="F28" s="194">
        <f t="shared" si="3"/>
        <v>5.6672703671172393E-2</v>
      </c>
      <c r="G28" s="172">
        <f>E28-'23년 7월'!E28</f>
        <v>43</v>
      </c>
      <c r="H28" s="209">
        <v>10646</v>
      </c>
      <c r="I28" s="271">
        <v>2.76</v>
      </c>
      <c r="J28" s="209">
        <v>11227</v>
      </c>
      <c r="K28" s="271">
        <v>2.91</v>
      </c>
      <c r="L28" s="153">
        <f t="shared" si="4"/>
        <v>192</v>
      </c>
      <c r="M28" s="29">
        <f t="shared" si="2"/>
        <v>3.4544800287873337E-2</v>
      </c>
      <c r="N28" s="171">
        <f>L28-'23년 7월'!L28</f>
        <v>-6</v>
      </c>
      <c r="O28" s="152">
        <v>77</v>
      </c>
      <c r="P28" s="152">
        <v>115</v>
      </c>
      <c r="Q28" s="175">
        <v>8396</v>
      </c>
      <c r="R28" s="172">
        <f>Q28-'23년 7월'!Q28</f>
        <v>6</v>
      </c>
      <c r="S28" s="233">
        <v>2.61</v>
      </c>
      <c r="T28" s="38"/>
      <c r="U28" s="204"/>
      <c r="V28" s="153">
        <v>21830</v>
      </c>
      <c r="W28" s="175">
        <v>8390</v>
      </c>
    </row>
    <row r="29" spans="1:23">
      <c r="A29" s="237"/>
      <c r="B29" s="27" t="s">
        <v>288</v>
      </c>
      <c r="C29" s="28">
        <f t="shared" si="0"/>
        <v>28347</v>
      </c>
      <c r="D29" s="52">
        <f t="shared" si="1"/>
        <v>7.2404095925784978E-2</v>
      </c>
      <c r="E29" s="153">
        <v>28155</v>
      </c>
      <c r="F29" s="194">
        <f t="shared" si="3"/>
        <v>7.2949296935119048E-2</v>
      </c>
      <c r="G29" s="172">
        <f>E29-'23년 7월'!E29</f>
        <v>47</v>
      </c>
      <c r="H29" s="209">
        <v>13828</v>
      </c>
      <c r="I29" s="271">
        <v>3.58</v>
      </c>
      <c r="J29" s="209">
        <v>14327</v>
      </c>
      <c r="K29" s="271">
        <v>3.71</v>
      </c>
      <c r="L29" s="153">
        <f t="shared" si="4"/>
        <v>192</v>
      </c>
      <c r="M29" s="29">
        <f t="shared" si="2"/>
        <v>3.4544800287873337E-2</v>
      </c>
      <c r="N29" s="171">
        <f>L29-'23년 7월'!L29</f>
        <v>-6</v>
      </c>
      <c r="O29" s="152">
        <v>105</v>
      </c>
      <c r="P29" s="152">
        <v>87</v>
      </c>
      <c r="Q29" s="175">
        <v>11861</v>
      </c>
      <c r="R29" s="172">
        <f>Q29-'23년 7월'!Q29</f>
        <v>-7</v>
      </c>
      <c r="S29" s="233">
        <v>2.37</v>
      </c>
      <c r="T29" s="38"/>
      <c r="U29" s="204"/>
      <c r="V29" s="153">
        <v>28108</v>
      </c>
      <c r="W29" s="175">
        <v>11868</v>
      </c>
    </row>
    <row r="30" spans="1:23">
      <c r="A30" s="237"/>
      <c r="B30" s="27" t="s">
        <v>42</v>
      </c>
      <c r="C30" s="28">
        <f t="shared" si="0"/>
        <v>19067</v>
      </c>
      <c r="D30" s="52">
        <f t="shared" si="1"/>
        <v>4.8701058207815361E-2</v>
      </c>
      <c r="E30" s="153">
        <v>19005</v>
      </c>
      <c r="F30" s="194">
        <f t="shared" si="3"/>
        <v>4.92417470521022E-2</v>
      </c>
      <c r="G30" s="172">
        <f>E30-'23년 7월'!E30</f>
        <v>25</v>
      </c>
      <c r="H30" s="209">
        <v>9333</v>
      </c>
      <c r="I30" s="271">
        <v>2.42</v>
      </c>
      <c r="J30" s="209">
        <v>9672</v>
      </c>
      <c r="K30" s="271">
        <v>2.5099999999999998</v>
      </c>
      <c r="L30" s="153">
        <f t="shared" si="4"/>
        <v>62</v>
      </c>
      <c r="M30" s="29">
        <f t="shared" si="2"/>
        <v>1.1155091759625764E-2</v>
      </c>
      <c r="N30" s="171">
        <f>L30-'23년 7월'!L30</f>
        <v>-2</v>
      </c>
      <c r="O30" s="152">
        <v>19</v>
      </c>
      <c r="P30" s="152">
        <v>43</v>
      </c>
      <c r="Q30" s="175">
        <v>6940</v>
      </c>
      <c r="R30" s="172">
        <f>Q30-'23년 7월'!Q30</f>
        <v>16</v>
      </c>
      <c r="S30" s="233">
        <v>2.74</v>
      </c>
      <c r="T30" s="38"/>
      <c r="U30" s="204"/>
      <c r="V30" s="153">
        <v>18980</v>
      </c>
      <c r="W30" s="175">
        <v>6924</v>
      </c>
    </row>
    <row r="31" spans="1:23">
      <c r="A31" s="237"/>
      <c r="B31" s="41" t="s">
        <v>289</v>
      </c>
      <c r="C31" s="28">
        <f t="shared" si="0"/>
        <v>11305</v>
      </c>
      <c r="D31" s="52">
        <f t="shared" si="1"/>
        <v>2.8875306185522247E-2</v>
      </c>
      <c r="E31" s="153">
        <v>11275</v>
      </c>
      <c r="F31" s="194">
        <f t="shared" si="3"/>
        <v>2.921340163180491E-2</v>
      </c>
      <c r="G31" s="172">
        <f>E31-'23년 7월'!E31</f>
        <v>19</v>
      </c>
      <c r="H31" s="209">
        <v>5569</v>
      </c>
      <c r="I31" s="271">
        <v>1.44</v>
      </c>
      <c r="J31" s="209">
        <v>5706</v>
      </c>
      <c r="K31" s="271">
        <v>1.48</v>
      </c>
      <c r="L31" s="153">
        <f t="shared" si="4"/>
        <v>30</v>
      </c>
      <c r="M31" s="29">
        <f t="shared" si="2"/>
        <v>5.3976250449802084E-3</v>
      </c>
      <c r="N31" s="171">
        <f>L31-'23년 7월'!L31</f>
        <v>0</v>
      </c>
      <c r="O31" s="152">
        <v>7</v>
      </c>
      <c r="P31" s="152">
        <v>23</v>
      </c>
      <c r="Q31" s="175">
        <v>4371</v>
      </c>
      <c r="R31" s="172">
        <f>Q31-'23년 7월'!Q31</f>
        <v>3</v>
      </c>
      <c r="S31" s="233">
        <v>2.58</v>
      </c>
      <c r="T31" s="32"/>
      <c r="U31" s="204"/>
      <c r="V31" s="153">
        <v>11256</v>
      </c>
      <c r="W31" s="175">
        <v>4368</v>
      </c>
    </row>
    <row r="32" spans="1:23">
      <c r="A32" s="238"/>
      <c r="B32" s="41" t="s">
        <v>290</v>
      </c>
      <c r="C32" s="28">
        <f t="shared" si="0"/>
        <v>28654</v>
      </c>
      <c r="D32" s="52">
        <f t="shared" si="1"/>
        <v>7.3188237367532452E-2</v>
      </c>
      <c r="E32" s="153">
        <v>28573</v>
      </c>
      <c r="F32" s="194">
        <f t="shared" si="3"/>
        <v>7.403233036146889E-2</v>
      </c>
      <c r="G32" s="172">
        <f>E32-'23년 7월'!E32</f>
        <v>34</v>
      </c>
      <c r="H32" s="209">
        <v>13736</v>
      </c>
      <c r="I32" s="271">
        <v>3.56</v>
      </c>
      <c r="J32" s="209">
        <v>14837</v>
      </c>
      <c r="K32" s="271">
        <v>3.84</v>
      </c>
      <c r="L32" s="153">
        <f t="shared" si="4"/>
        <v>81</v>
      </c>
      <c r="M32" s="29">
        <f t="shared" si="2"/>
        <v>1.4573587621446563E-2</v>
      </c>
      <c r="N32" s="171">
        <f>L32-'23년 7월'!L32</f>
        <v>2</v>
      </c>
      <c r="O32" s="152">
        <v>26</v>
      </c>
      <c r="P32" s="152">
        <v>55</v>
      </c>
      <c r="Q32" s="175">
        <v>10822</v>
      </c>
      <c r="R32" s="172">
        <f>Q32-'23년 7월'!Q32</f>
        <v>3</v>
      </c>
      <c r="S32" s="233">
        <v>2.64</v>
      </c>
      <c r="T32" s="32"/>
      <c r="U32" s="204"/>
      <c r="V32" s="153">
        <v>28539</v>
      </c>
      <c r="W32" s="175">
        <v>10819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Q6:Q7"/>
    <mergeCell ref="R6:R7"/>
    <mergeCell ref="B2:T2"/>
    <mergeCell ref="B5:B7"/>
    <mergeCell ref="E5:K5"/>
    <mergeCell ref="Q5:R5"/>
    <mergeCell ref="S5:S7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 L10:L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3F21-DD49-49F2-8483-2C7E363F302F}">
  <sheetPr>
    <tabColor theme="7"/>
  </sheetPr>
  <dimension ref="A1:X35"/>
  <sheetViews>
    <sheetView zoomScale="115" zoomScaleNormal="115" workbookViewId="0">
      <selection activeCell="R13" sqref="R13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4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4" ht="31.5">
      <c r="A2" s="214"/>
      <c r="B2" s="287" t="s">
        <v>303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04"/>
    </row>
    <row r="3" spans="1:24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4" ht="17.25">
      <c r="A4" s="195"/>
      <c r="B4" s="219" t="s">
        <v>304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4">
      <c r="A5" s="195"/>
      <c r="B5" s="288" t="s">
        <v>12</v>
      </c>
      <c r="C5" s="264"/>
      <c r="D5" s="264"/>
      <c r="E5" s="291"/>
      <c r="F5" s="291"/>
      <c r="G5" s="291"/>
      <c r="H5" s="291"/>
      <c r="I5" s="291"/>
      <c r="J5" s="291"/>
      <c r="K5" s="291"/>
      <c r="L5" s="263"/>
      <c r="M5" s="263"/>
      <c r="N5" s="263"/>
      <c r="O5" s="263"/>
      <c r="P5" s="263"/>
      <c r="Q5" s="292" t="s">
        <v>14</v>
      </c>
      <c r="R5" s="291"/>
      <c r="S5" s="293" t="s">
        <v>279</v>
      </c>
      <c r="T5" s="288" t="s">
        <v>302</v>
      </c>
      <c r="U5" s="204"/>
    </row>
    <row r="6" spans="1:24">
      <c r="A6" s="195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4"/>
      <c r="T6" s="289"/>
      <c r="U6" s="204"/>
    </row>
    <row r="7" spans="1:24" ht="29.25" thickBot="1">
      <c r="A7" s="195"/>
      <c r="B7" s="290"/>
      <c r="C7" s="297"/>
      <c r="D7" s="299"/>
      <c r="E7" s="262" t="s">
        <v>21</v>
      </c>
      <c r="F7" s="226" t="s">
        <v>22</v>
      </c>
      <c r="G7" s="227" t="s">
        <v>20</v>
      </c>
      <c r="H7" s="228" t="s">
        <v>23</v>
      </c>
      <c r="I7" s="229" t="s">
        <v>280</v>
      </c>
      <c r="J7" s="228" t="s">
        <v>25</v>
      </c>
      <c r="K7" s="229" t="s">
        <v>281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84"/>
      <c r="R7" s="286"/>
      <c r="S7" s="295"/>
      <c r="T7" s="290"/>
      <c r="U7" s="204"/>
      <c r="V7" s="229" t="s">
        <v>282</v>
      </c>
      <c r="W7" s="229" t="s">
        <v>283</v>
      </c>
    </row>
    <row r="8" spans="1:24" ht="17.25" thickTop="1">
      <c r="A8" s="195"/>
      <c r="B8" s="230" t="s">
        <v>31</v>
      </c>
      <c r="C8" s="20">
        <f>SUM(C9:C32)</f>
        <v>391746</v>
      </c>
      <c r="D8" s="51">
        <f>SUM(D9:D32)</f>
        <v>0.99999999999999989</v>
      </c>
      <c r="E8" s="207">
        <v>386192</v>
      </c>
      <c r="F8" s="265">
        <v>1</v>
      </c>
      <c r="G8" s="171">
        <f>E8-'23년 6월'!E8</f>
        <v>66</v>
      </c>
      <c r="H8" s="208">
        <v>192449</v>
      </c>
      <c r="I8" s="265">
        <v>0.49832466752289017</v>
      </c>
      <c r="J8" s="208">
        <v>193743</v>
      </c>
      <c r="K8" s="265">
        <v>0.50167533247710983</v>
      </c>
      <c r="L8" s="58">
        <v>5554</v>
      </c>
      <c r="M8" s="51">
        <v>1</v>
      </c>
      <c r="N8" s="171">
        <f>L8-'23년 6월'!L8</f>
        <v>68</v>
      </c>
      <c r="O8" s="156">
        <v>3374</v>
      </c>
      <c r="P8" s="156">
        <v>2180</v>
      </c>
      <c r="Q8" s="174">
        <v>160562</v>
      </c>
      <c r="R8" s="171">
        <f>Q8-'23년 6월'!Q8</f>
        <v>-53</v>
      </c>
      <c r="S8" s="266">
        <v>2.4</v>
      </c>
      <c r="T8" s="231"/>
      <c r="U8" s="267"/>
      <c r="V8" s="207">
        <v>391612</v>
      </c>
      <c r="W8" s="174">
        <v>160615</v>
      </c>
      <c r="X8" s="144"/>
    </row>
    <row r="9" spans="1:24">
      <c r="A9" s="195"/>
      <c r="B9" s="27" t="s">
        <v>1</v>
      </c>
      <c r="C9" s="28">
        <f t="shared" ref="C9:C32" si="0">E9+L9</f>
        <v>43439</v>
      </c>
      <c r="D9" s="52">
        <f t="shared" ref="D9:D32" si="1">C9/$C$8</f>
        <v>0.11088562486917544</v>
      </c>
      <c r="E9" s="153">
        <v>41784</v>
      </c>
      <c r="F9" s="194">
        <f>E9/$E$8</f>
        <v>0.10819488751708994</v>
      </c>
      <c r="G9" s="172">
        <f>E9-'23년 6월'!E9</f>
        <v>-38</v>
      </c>
      <c r="H9" s="209">
        <v>21738</v>
      </c>
      <c r="I9" s="194">
        <v>5.6288063968181631E-2</v>
      </c>
      <c r="J9" s="209">
        <v>20046</v>
      </c>
      <c r="K9" s="194">
        <v>5.1906823548908312E-2</v>
      </c>
      <c r="L9" s="153">
        <f t="shared" ref="L9:L32" si="2">SUM(O9:P9)</f>
        <v>1655</v>
      </c>
      <c r="M9" s="29">
        <f t="shared" ref="M9:M32" si="3">L9/$L$8</f>
        <v>0.29798343536190131</v>
      </c>
      <c r="N9" s="171">
        <f>L9-'23년 6월'!L9</f>
        <v>-8</v>
      </c>
      <c r="O9" s="152">
        <v>856</v>
      </c>
      <c r="P9" s="152">
        <v>799</v>
      </c>
      <c r="Q9" s="175">
        <v>20662</v>
      </c>
      <c r="R9" s="172">
        <f>Q9-'23년 6월'!Q9</f>
        <v>-25</v>
      </c>
      <c r="S9" s="233">
        <v>2.02</v>
      </c>
      <c r="T9" s="33"/>
      <c r="U9" s="204"/>
      <c r="V9" s="153">
        <v>43485</v>
      </c>
      <c r="W9" s="175">
        <v>20687</v>
      </c>
    </row>
    <row r="10" spans="1:24">
      <c r="A10" s="195"/>
      <c r="B10" s="27" t="s">
        <v>2</v>
      </c>
      <c r="C10" s="28">
        <f t="shared" si="0"/>
        <v>2647</v>
      </c>
      <c r="D10" s="52">
        <f t="shared" si="1"/>
        <v>6.7569292347592572E-3</v>
      </c>
      <c r="E10" s="153">
        <v>2567</v>
      </c>
      <c r="F10" s="194">
        <f t="shared" ref="F10:F32" si="4">E10/$E$8</f>
        <v>6.6469528110369974E-3</v>
      </c>
      <c r="G10" s="172">
        <f>E10-'23년 6월'!E10</f>
        <v>0</v>
      </c>
      <c r="H10" s="209">
        <v>1475</v>
      </c>
      <c r="I10" s="194">
        <v>3.8193437461159214E-3</v>
      </c>
      <c r="J10" s="209">
        <v>1092</v>
      </c>
      <c r="K10" s="194">
        <v>2.8276090649210755E-3</v>
      </c>
      <c r="L10" s="153">
        <f t="shared" si="2"/>
        <v>80</v>
      </c>
      <c r="M10" s="29">
        <f t="shared" si="3"/>
        <v>1.4404033129276198E-2</v>
      </c>
      <c r="N10" s="171">
        <f>L10-'23년 6월'!L10</f>
        <v>3</v>
      </c>
      <c r="O10" s="152">
        <v>55</v>
      </c>
      <c r="P10" s="152">
        <v>25</v>
      </c>
      <c r="Q10" s="175">
        <v>1558</v>
      </c>
      <c r="R10" s="172">
        <f>Q10-'23년 6월'!Q10</f>
        <v>5</v>
      </c>
      <c r="S10" s="233">
        <v>1.65</v>
      </c>
      <c r="T10" s="33"/>
      <c r="U10" s="204"/>
      <c r="V10" s="153">
        <v>2644</v>
      </c>
      <c r="W10" s="175">
        <v>1553</v>
      </c>
      <c r="X10" s="144"/>
    </row>
    <row r="11" spans="1:24">
      <c r="A11" s="195"/>
      <c r="B11" s="27" t="s">
        <v>3</v>
      </c>
      <c r="C11" s="28">
        <f t="shared" si="0"/>
        <v>3085</v>
      </c>
      <c r="D11" s="52">
        <f t="shared" si="1"/>
        <v>7.87500063816861E-3</v>
      </c>
      <c r="E11" s="153">
        <v>2905</v>
      </c>
      <c r="F11" s="194">
        <f t="shared" si="4"/>
        <v>7.5221651406554256E-3</v>
      </c>
      <c r="G11" s="172">
        <f>E11-'23년 6월'!E11</f>
        <v>-6</v>
      </c>
      <c r="H11" s="209">
        <v>1513</v>
      </c>
      <c r="I11" s="194">
        <v>3.9177403985582301E-3</v>
      </c>
      <c r="J11" s="209">
        <v>1392</v>
      </c>
      <c r="K11" s="194">
        <v>3.6044247420971951E-3</v>
      </c>
      <c r="L11" s="153">
        <f t="shared" si="2"/>
        <v>180</v>
      </c>
      <c r="M11" s="29">
        <f t="shared" si="3"/>
        <v>3.2409074540871441E-2</v>
      </c>
      <c r="N11" s="171">
        <f>L11-'23년 6월'!L11</f>
        <v>-3</v>
      </c>
      <c r="O11" s="152">
        <v>149</v>
      </c>
      <c r="P11" s="152">
        <v>31</v>
      </c>
      <c r="Q11" s="175">
        <v>1681</v>
      </c>
      <c r="R11" s="172">
        <f>Q11-'23년 6월'!Q11</f>
        <v>-8</v>
      </c>
      <c r="S11" s="233">
        <v>1.72</v>
      </c>
      <c r="T11" s="33"/>
      <c r="U11" s="204"/>
      <c r="V11" s="153">
        <v>3094</v>
      </c>
      <c r="W11" s="175">
        <v>1689</v>
      </c>
    </row>
    <row r="12" spans="1:24">
      <c r="A12" s="195"/>
      <c r="B12" s="27" t="s">
        <v>4</v>
      </c>
      <c r="C12" s="28">
        <f t="shared" si="0"/>
        <v>6000</v>
      </c>
      <c r="D12" s="52">
        <f t="shared" si="1"/>
        <v>1.5316046622045918E-2</v>
      </c>
      <c r="E12" s="153">
        <v>5701</v>
      </c>
      <c r="F12" s="194">
        <f t="shared" si="4"/>
        <v>1.476208725193686E-2</v>
      </c>
      <c r="G12" s="172">
        <f>E12-'23년 6월'!E12</f>
        <v>-34</v>
      </c>
      <c r="H12" s="209">
        <v>3152</v>
      </c>
      <c r="I12" s="194">
        <v>8.1617433815304296E-3</v>
      </c>
      <c r="J12" s="209">
        <v>2549</v>
      </c>
      <c r="K12" s="194">
        <v>6.6003438704064299E-3</v>
      </c>
      <c r="L12" s="153">
        <f t="shared" si="2"/>
        <v>299</v>
      </c>
      <c r="M12" s="29">
        <f t="shared" si="3"/>
        <v>5.3835073820669786E-2</v>
      </c>
      <c r="N12" s="171">
        <f>L12-'23년 6월'!L12</f>
        <v>5</v>
      </c>
      <c r="O12" s="152">
        <v>249</v>
      </c>
      <c r="P12" s="152">
        <v>50</v>
      </c>
      <c r="Q12" s="175">
        <v>3187</v>
      </c>
      <c r="R12" s="172">
        <f>Q12-'23년 6월'!Q12</f>
        <v>-19</v>
      </c>
      <c r="S12" s="233">
        <v>1.79</v>
      </c>
      <c r="T12" s="33"/>
      <c r="U12" s="204"/>
      <c r="V12" s="153">
        <v>6029</v>
      </c>
      <c r="W12" s="175">
        <v>3206</v>
      </c>
    </row>
    <row r="13" spans="1:24">
      <c r="A13" s="195"/>
      <c r="B13" s="27" t="s">
        <v>5</v>
      </c>
      <c r="C13" s="28">
        <f t="shared" si="0"/>
        <v>8806</v>
      </c>
      <c r="D13" s="52">
        <f t="shared" si="1"/>
        <v>2.2478851092289392E-2</v>
      </c>
      <c r="E13" s="153">
        <v>8518</v>
      </c>
      <c r="F13" s="194">
        <f t="shared" si="4"/>
        <v>2.2056386460620622E-2</v>
      </c>
      <c r="G13" s="172">
        <f>E13-'23년 6월'!E13</f>
        <v>-5</v>
      </c>
      <c r="H13" s="209">
        <v>4568</v>
      </c>
      <c r="I13" s="194">
        <v>1.1828313377801715E-2</v>
      </c>
      <c r="J13" s="209">
        <v>3950</v>
      </c>
      <c r="K13" s="194">
        <v>1.0228073082818909E-2</v>
      </c>
      <c r="L13" s="153">
        <f t="shared" si="2"/>
        <v>288</v>
      </c>
      <c r="M13" s="29">
        <f t="shared" si="3"/>
        <v>5.1854519265394312E-2</v>
      </c>
      <c r="N13" s="171">
        <f>L13-'23년 6월'!L13</f>
        <v>-7</v>
      </c>
      <c r="O13" s="152">
        <v>195</v>
      </c>
      <c r="P13" s="152">
        <v>93</v>
      </c>
      <c r="Q13" s="175">
        <v>4795</v>
      </c>
      <c r="R13" s="172">
        <f>Q13-'23년 6월'!Q13</f>
        <v>6</v>
      </c>
      <c r="S13" s="233">
        <v>1.78</v>
      </c>
      <c r="T13" s="33"/>
      <c r="U13" s="204"/>
      <c r="V13" s="153">
        <v>8818</v>
      </c>
      <c r="W13" s="175">
        <v>4789</v>
      </c>
    </row>
    <row r="14" spans="1:24">
      <c r="A14" s="195"/>
      <c r="B14" s="27" t="s">
        <v>6</v>
      </c>
      <c r="C14" s="28">
        <f t="shared" si="0"/>
        <v>7244</v>
      </c>
      <c r="D14" s="52">
        <f t="shared" si="1"/>
        <v>1.8491573621683438E-2</v>
      </c>
      <c r="E14" s="153">
        <v>6785</v>
      </c>
      <c r="F14" s="194">
        <f t="shared" si="4"/>
        <v>1.7568981232133241E-2</v>
      </c>
      <c r="G14" s="172">
        <f>E14-'23년 6월'!E14</f>
        <v>-13</v>
      </c>
      <c r="H14" s="209">
        <v>3989</v>
      </c>
      <c r="I14" s="194">
        <v>1.0329059120851804E-2</v>
      </c>
      <c r="J14" s="209">
        <v>2796</v>
      </c>
      <c r="K14" s="194">
        <v>7.2399221112814348E-3</v>
      </c>
      <c r="L14" s="153">
        <f t="shared" si="2"/>
        <v>459</v>
      </c>
      <c r="M14" s="29">
        <f t="shared" si="3"/>
        <v>8.2643140079222188E-2</v>
      </c>
      <c r="N14" s="171">
        <f>L14-'23년 6월'!L14</f>
        <v>-1</v>
      </c>
      <c r="O14" s="152">
        <v>330</v>
      </c>
      <c r="P14" s="152">
        <v>129</v>
      </c>
      <c r="Q14" s="175">
        <v>4218</v>
      </c>
      <c r="R14" s="172">
        <f>Q14-'23년 6월'!Q14</f>
        <v>0</v>
      </c>
      <c r="S14" s="233">
        <v>1.61</v>
      </c>
      <c r="T14" s="33"/>
      <c r="U14" s="204"/>
      <c r="V14" s="153">
        <v>7258</v>
      </c>
      <c r="W14" s="175">
        <v>4218</v>
      </c>
    </row>
    <row r="15" spans="1:24">
      <c r="A15" s="195"/>
      <c r="B15" s="27" t="s">
        <v>7</v>
      </c>
      <c r="C15" s="28">
        <f t="shared" si="0"/>
        <v>7286</v>
      </c>
      <c r="D15" s="52">
        <f t="shared" si="1"/>
        <v>1.8598785948037759E-2</v>
      </c>
      <c r="E15" s="153">
        <v>7041</v>
      </c>
      <c r="F15" s="194">
        <f t="shared" si="4"/>
        <v>1.8231863943323528E-2</v>
      </c>
      <c r="G15" s="172">
        <f>E15-'23년 6월'!E15</f>
        <v>-37</v>
      </c>
      <c r="H15" s="209">
        <v>3869</v>
      </c>
      <c r="I15" s="194">
        <v>1.0018332849981356E-2</v>
      </c>
      <c r="J15" s="209">
        <v>3172</v>
      </c>
      <c r="K15" s="194">
        <v>8.2135310933421721E-3</v>
      </c>
      <c r="L15" s="153">
        <f t="shared" si="2"/>
        <v>245</v>
      </c>
      <c r="M15" s="29">
        <f t="shared" si="3"/>
        <v>4.4112351458408354E-2</v>
      </c>
      <c r="N15" s="171">
        <f>L15-'23년 6월'!L15</f>
        <v>12</v>
      </c>
      <c r="O15" s="152">
        <v>182</v>
      </c>
      <c r="P15" s="152">
        <v>63</v>
      </c>
      <c r="Q15" s="175">
        <v>3821</v>
      </c>
      <c r="R15" s="172">
        <f>Q15-'23년 6월'!Q15</f>
        <v>-22</v>
      </c>
      <c r="S15" s="233">
        <v>1.84</v>
      </c>
      <c r="T15" s="33"/>
      <c r="U15" s="204"/>
      <c r="V15" s="153">
        <v>7311</v>
      </c>
      <c r="W15" s="175">
        <v>3843</v>
      </c>
    </row>
    <row r="16" spans="1:24">
      <c r="A16" s="195"/>
      <c r="B16" s="27" t="s">
        <v>8</v>
      </c>
      <c r="C16" s="28">
        <f t="shared" si="0"/>
        <v>5870</v>
      </c>
      <c r="D16" s="52">
        <f t="shared" si="1"/>
        <v>1.4984198945234922E-2</v>
      </c>
      <c r="E16" s="153">
        <v>5397</v>
      </c>
      <c r="F16" s="194">
        <f t="shared" si="4"/>
        <v>1.3974914032398393E-2</v>
      </c>
      <c r="G16" s="172">
        <f>E16-'23년 6월'!E16</f>
        <v>2</v>
      </c>
      <c r="H16" s="209">
        <v>2865</v>
      </c>
      <c r="I16" s="194">
        <v>7.4185897170319422E-3</v>
      </c>
      <c r="J16" s="209">
        <v>2532</v>
      </c>
      <c r="K16" s="194">
        <v>6.5563243153664496E-3</v>
      </c>
      <c r="L16" s="153">
        <f t="shared" si="2"/>
        <v>473</v>
      </c>
      <c r="M16" s="29">
        <f t="shared" si="3"/>
        <v>8.5163845876845515E-2</v>
      </c>
      <c r="N16" s="171">
        <f>L16-'23년 6월'!L16</f>
        <v>2</v>
      </c>
      <c r="O16" s="152">
        <v>391</v>
      </c>
      <c r="P16" s="152">
        <v>82</v>
      </c>
      <c r="Q16" s="175">
        <v>3039</v>
      </c>
      <c r="R16" s="172">
        <f>Q16-'23년 6월'!Q16</f>
        <v>-6</v>
      </c>
      <c r="S16" s="233">
        <v>1.77</v>
      </c>
      <c r="T16" s="33"/>
      <c r="U16" s="204"/>
      <c r="V16" s="153">
        <v>5866</v>
      </c>
      <c r="W16" s="175">
        <v>3045</v>
      </c>
    </row>
    <row r="17" spans="1:23">
      <c r="A17" s="195"/>
      <c r="B17" s="27" t="s">
        <v>9</v>
      </c>
      <c r="C17" s="28">
        <f t="shared" si="0"/>
        <v>3445</v>
      </c>
      <c r="D17" s="52">
        <f t="shared" si="1"/>
        <v>8.7939634354913636E-3</v>
      </c>
      <c r="E17" s="153">
        <v>3214</v>
      </c>
      <c r="F17" s="194">
        <f>E17/$E$8</f>
        <v>8.322285288146828E-3</v>
      </c>
      <c r="G17" s="172">
        <f>E17-'23년 6월'!E17</f>
        <v>-12</v>
      </c>
      <c r="H17" s="209">
        <v>1718</v>
      </c>
      <c r="I17" s="194">
        <v>4.4485644446285782E-3</v>
      </c>
      <c r="J17" s="209">
        <v>1496</v>
      </c>
      <c r="K17" s="194">
        <v>3.8737208435182498E-3</v>
      </c>
      <c r="L17" s="153">
        <f t="shared" si="2"/>
        <v>231</v>
      </c>
      <c r="M17" s="29">
        <f t="shared" si="3"/>
        <v>4.159164566078502E-2</v>
      </c>
      <c r="N17" s="171">
        <f>L17-'23년 6월'!L17</f>
        <v>23</v>
      </c>
      <c r="O17" s="152">
        <v>191</v>
      </c>
      <c r="P17" s="152">
        <v>40</v>
      </c>
      <c r="Q17" s="175">
        <v>1896</v>
      </c>
      <c r="R17" s="172">
        <f>Q17-'23년 6월'!Q17</f>
        <v>-14</v>
      </c>
      <c r="S17" s="233">
        <v>1.69</v>
      </c>
      <c r="T17" s="33"/>
      <c r="U17" s="204"/>
      <c r="V17" s="153">
        <v>3434</v>
      </c>
      <c r="W17" s="175">
        <v>1910</v>
      </c>
    </row>
    <row r="18" spans="1:23">
      <c r="A18" s="195"/>
      <c r="B18" s="27" t="s">
        <v>10</v>
      </c>
      <c r="C18" s="28">
        <f t="shared" si="0"/>
        <v>2440</v>
      </c>
      <c r="D18" s="52">
        <f t="shared" si="1"/>
        <v>6.228525626298673E-3</v>
      </c>
      <c r="E18" s="153">
        <v>2187</v>
      </c>
      <c r="F18" s="194">
        <f t="shared" si="4"/>
        <v>5.6629862866139124E-3</v>
      </c>
      <c r="G18" s="172">
        <f>E18-'23년 6월'!E18</f>
        <v>-8</v>
      </c>
      <c r="H18" s="209">
        <v>1166</v>
      </c>
      <c r="I18" s="194">
        <v>3.0192235986245186E-3</v>
      </c>
      <c r="J18" s="209">
        <v>1021</v>
      </c>
      <c r="K18" s="194">
        <v>2.6437626879893938E-3</v>
      </c>
      <c r="L18" s="153">
        <f t="shared" si="2"/>
        <v>253</v>
      </c>
      <c r="M18" s="29">
        <f t="shared" si="3"/>
        <v>4.5552754771335975E-2</v>
      </c>
      <c r="N18" s="171">
        <f>L18-'23년 6월'!L18</f>
        <v>8</v>
      </c>
      <c r="O18" s="152">
        <v>217</v>
      </c>
      <c r="P18" s="152">
        <v>36</v>
      </c>
      <c r="Q18" s="175">
        <v>1146</v>
      </c>
      <c r="R18" s="172">
        <f>Q18-'23년 6월'!Q18</f>
        <v>-5</v>
      </c>
      <c r="S18" s="233">
        <v>1.91</v>
      </c>
      <c r="T18" s="33"/>
      <c r="U18" s="204"/>
      <c r="V18" s="153">
        <v>2440</v>
      </c>
      <c r="W18" s="175">
        <v>1151</v>
      </c>
    </row>
    <row r="19" spans="1:23">
      <c r="A19" s="195"/>
      <c r="B19" s="27" t="s">
        <v>32</v>
      </c>
      <c r="C19" s="28">
        <f t="shared" si="0"/>
        <v>18487</v>
      </c>
      <c r="D19" s="52">
        <f t="shared" si="1"/>
        <v>4.7191292316960481E-2</v>
      </c>
      <c r="E19" s="153">
        <v>18422</v>
      </c>
      <c r="F19" s="194">
        <f t="shared" si="4"/>
        <v>4.7701661349794922E-2</v>
      </c>
      <c r="G19" s="172">
        <f>E19-'23년 6월'!E19</f>
        <v>12</v>
      </c>
      <c r="H19" s="209">
        <v>9090</v>
      </c>
      <c r="I19" s="194">
        <v>2.3537515018436424E-2</v>
      </c>
      <c r="J19" s="209">
        <v>9332</v>
      </c>
      <c r="K19" s="194">
        <v>2.4164146331358494E-2</v>
      </c>
      <c r="L19" s="153">
        <f t="shared" si="2"/>
        <v>65</v>
      </c>
      <c r="M19" s="29">
        <f t="shared" si="3"/>
        <v>1.170327691753691E-2</v>
      </c>
      <c r="N19" s="171">
        <f>L19-'23년 6월'!L19</f>
        <v>0</v>
      </c>
      <c r="O19" s="152">
        <v>27</v>
      </c>
      <c r="P19" s="152">
        <v>38</v>
      </c>
      <c r="Q19" s="175">
        <v>6404</v>
      </c>
      <c r="R19" s="172">
        <f>Q19-'23년 6월'!Q19</f>
        <v>-1</v>
      </c>
      <c r="S19" s="233">
        <v>2.87</v>
      </c>
      <c r="T19" s="34"/>
      <c r="U19" s="204"/>
      <c r="V19" s="153">
        <v>18475</v>
      </c>
      <c r="W19" s="175">
        <v>6405</v>
      </c>
    </row>
    <row r="20" spans="1:23">
      <c r="A20" s="195"/>
      <c r="B20" s="27" t="s">
        <v>275</v>
      </c>
      <c r="C20" s="28">
        <f t="shared" si="0"/>
        <v>26667</v>
      </c>
      <c r="D20" s="52">
        <f t="shared" si="1"/>
        <v>6.8072169211683076E-2</v>
      </c>
      <c r="E20" s="153">
        <v>26600</v>
      </c>
      <c r="F20" s="194">
        <f t="shared" si="4"/>
        <v>6.8877656709615945E-2</v>
      </c>
      <c r="G20" s="172">
        <f>E20-'23년 6월'!E20</f>
        <v>-4</v>
      </c>
      <c r="H20" s="209">
        <v>12864</v>
      </c>
      <c r="I20" s="194">
        <v>3.3309856237312009E-2</v>
      </c>
      <c r="J20" s="209">
        <v>13736</v>
      </c>
      <c r="K20" s="194">
        <v>3.5567800472303929E-2</v>
      </c>
      <c r="L20" s="153">
        <f t="shared" si="2"/>
        <v>67</v>
      </c>
      <c r="M20" s="29">
        <f t="shared" si="3"/>
        <v>1.2063377745768815E-2</v>
      </c>
      <c r="N20" s="171">
        <f>L20-'23년 6월'!L20</f>
        <v>-2</v>
      </c>
      <c r="O20" s="152">
        <v>22</v>
      </c>
      <c r="P20" s="152">
        <v>45</v>
      </c>
      <c r="Q20" s="175">
        <v>9752</v>
      </c>
      <c r="R20" s="172">
        <f>Q20-'23년 6월'!Q20</f>
        <v>3</v>
      </c>
      <c r="S20" s="233">
        <v>2.73</v>
      </c>
      <c r="T20" s="34"/>
      <c r="U20" s="204"/>
      <c r="V20" s="153">
        <v>26673</v>
      </c>
      <c r="W20" s="175">
        <v>9749</v>
      </c>
    </row>
    <row r="21" spans="1:23">
      <c r="A21" s="195"/>
      <c r="B21" s="90" t="s">
        <v>284</v>
      </c>
      <c r="C21" s="28">
        <f t="shared" si="0"/>
        <v>13509</v>
      </c>
      <c r="D21" s="52">
        <f t="shared" si="1"/>
        <v>3.4484078969536383E-2</v>
      </c>
      <c r="E21" s="154">
        <v>13375</v>
      </c>
      <c r="F21" s="194">
        <f t="shared" si="4"/>
        <v>3.4633032274101999E-2</v>
      </c>
      <c r="G21" s="172">
        <f>E21-'23년 6월'!E21</f>
        <v>-23</v>
      </c>
      <c r="H21" s="209">
        <v>6559</v>
      </c>
      <c r="I21" s="194">
        <v>1.6983780088660562E-2</v>
      </c>
      <c r="J21" s="209">
        <v>6816</v>
      </c>
      <c r="K21" s="194">
        <v>1.7649252185441437E-2</v>
      </c>
      <c r="L21" s="153">
        <f t="shared" si="2"/>
        <v>134</v>
      </c>
      <c r="M21" s="29">
        <f t="shared" si="3"/>
        <v>2.412675549153763E-2</v>
      </c>
      <c r="N21" s="171">
        <f>L21-'23년 6월'!L21</f>
        <v>-1</v>
      </c>
      <c r="O21" s="152">
        <v>60</v>
      </c>
      <c r="P21" s="152">
        <v>74</v>
      </c>
      <c r="Q21" s="176">
        <v>6073</v>
      </c>
      <c r="R21" s="172">
        <f>Q21-'23년 6월'!Q21</f>
        <v>-7</v>
      </c>
      <c r="S21" s="234">
        <v>2.2000000000000002</v>
      </c>
      <c r="T21" s="103"/>
      <c r="U21" s="204"/>
      <c r="V21" s="154">
        <v>13533</v>
      </c>
      <c r="W21" s="176">
        <v>6080</v>
      </c>
    </row>
    <row r="22" spans="1:23">
      <c r="A22" s="195"/>
      <c r="B22" s="90" t="s">
        <v>285</v>
      </c>
      <c r="C22" s="28">
        <f>E22+L22</f>
        <v>25619</v>
      </c>
      <c r="D22" s="52">
        <f t="shared" si="1"/>
        <v>6.5396966401699064E-2</v>
      </c>
      <c r="E22" s="154">
        <v>25473</v>
      </c>
      <c r="F22" s="194">
        <f t="shared" si="4"/>
        <v>6.5959419149024326E-2</v>
      </c>
      <c r="G22" s="172">
        <f>E22-'23년 6월'!E22</f>
        <v>31</v>
      </c>
      <c r="H22" s="209">
        <v>12169</v>
      </c>
      <c r="I22" s="194">
        <v>3.1510233251854002E-2</v>
      </c>
      <c r="J22" s="209">
        <v>13304</v>
      </c>
      <c r="K22" s="194">
        <v>3.4449185897170317E-2</v>
      </c>
      <c r="L22" s="153">
        <f t="shared" si="2"/>
        <v>146</v>
      </c>
      <c r="M22" s="29">
        <f t="shared" si="3"/>
        <v>2.6287360460929061E-2</v>
      </c>
      <c r="N22" s="171">
        <f>L22-'23년 6월'!L22</f>
        <v>6</v>
      </c>
      <c r="O22" s="152">
        <v>56</v>
      </c>
      <c r="P22" s="152">
        <v>90</v>
      </c>
      <c r="Q22" s="176">
        <v>10280</v>
      </c>
      <c r="R22" s="172">
        <f>Q22-'23년 6월'!Q22</f>
        <v>3</v>
      </c>
      <c r="S22" s="234">
        <v>2.48</v>
      </c>
      <c r="T22" s="103"/>
      <c r="U22" s="204"/>
      <c r="V22" s="154">
        <v>25582</v>
      </c>
      <c r="W22" s="176">
        <v>10277</v>
      </c>
    </row>
    <row r="23" spans="1:23">
      <c r="A23" s="195"/>
      <c r="B23" s="90" t="s">
        <v>286</v>
      </c>
      <c r="C23" s="28">
        <f t="shared" si="0"/>
        <v>11280</v>
      </c>
      <c r="D23" s="52">
        <f t="shared" si="1"/>
        <v>2.8794167649446326E-2</v>
      </c>
      <c r="E23" s="154">
        <v>11235</v>
      </c>
      <c r="F23" s="194">
        <f t="shared" si="4"/>
        <v>2.9091747110245682E-2</v>
      </c>
      <c r="G23" s="172">
        <f>E23-'23년 6월'!E23</f>
        <v>26</v>
      </c>
      <c r="H23" s="209">
        <v>5522</v>
      </c>
      <c r="I23" s="194">
        <v>1.4298587231221776E-2</v>
      </c>
      <c r="J23" s="209">
        <v>5713</v>
      </c>
      <c r="K23" s="194">
        <v>1.4793159879023906E-2</v>
      </c>
      <c r="L23" s="153">
        <f t="shared" si="2"/>
        <v>45</v>
      </c>
      <c r="M23" s="29">
        <f t="shared" si="3"/>
        <v>8.1022686352178602E-3</v>
      </c>
      <c r="N23" s="171">
        <f>L23-'23년 6월'!L23</f>
        <v>1</v>
      </c>
      <c r="O23" s="152">
        <v>21</v>
      </c>
      <c r="P23" s="152">
        <v>24</v>
      </c>
      <c r="Q23" s="176">
        <v>5323</v>
      </c>
      <c r="R23" s="172">
        <f>Q23-'23년 6월'!Q23</f>
        <v>-2</v>
      </c>
      <c r="S23" s="234">
        <v>2.1</v>
      </c>
      <c r="T23" s="103"/>
      <c r="U23" s="204"/>
      <c r="V23" s="154">
        <v>11253</v>
      </c>
      <c r="W23" s="176">
        <v>5325</v>
      </c>
    </row>
    <row r="24" spans="1:23">
      <c r="A24" s="195"/>
      <c r="B24" s="27" t="s">
        <v>287</v>
      </c>
      <c r="C24" s="28">
        <f t="shared" si="0"/>
        <v>8978</v>
      </c>
      <c r="D24" s="52">
        <f t="shared" si="1"/>
        <v>2.2917911095454709E-2</v>
      </c>
      <c r="E24" s="153">
        <v>8925</v>
      </c>
      <c r="F24" s="194">
        <f t="shared" si="4"/>
        <v>2.3110266395989558E-2</v>
      </c>
      <c r="G24" s="172">
        <f>E24-'23년 6월'!E24</f>
        <v>-8</v>
      </c>
      <c r="H24" s="209">
        <v>4338</v>
      </c>
      <c r="I24" s="194">
        <v>1.123275469196669E-2</v>
      </c>
      <c r="J24" s="209">
        <v>4587</v>
      </c>
      <c r="K24" s="194">
        <v>1.187751170402287E-2</v>
      </c>
      <c r="L24" s="153">
        <f t="shared" si="2"/>
        <v>53</v>
      </c>
      <c r="M24" s="29">
        <f t="shared" si="3"/>
        <v>9.5426719481454814E-3</v>
      </c>
      <c r="N24" s="171">
        <f>L24-'23년 6월'!L24</f>
        <v>29</v>
      </c>
      <c r="O24" s="152">
        <v>34</v>
      </c>
      <c r="P24" s="152">
        <v>19</v>
      </c>
      <c r="Q24" s="175">
        <v>3139</v>
      </c>
      <c r="R24" s="172">
        <f>Q24-'23년 6월'!Q24</f>
        <v>-1</v>
      </c>
      <c r="S24" s="233">
        <v>2.84</v>
      </c>
      <c r="T24" s="34"/>
      <c r="U24" s="204"/>
      <c r="V24" s="153">
        <v>8957</v>
      </c>
      <c r="W24" s="175">
        <v>3140</v>
      </c>
    </row>
    <row r="25" spans="1:23">
      <c r="A25" s="195"/>
      <c r="B25" s="50" t="s">
        <v>35</v>
      </c>
      <c r="C25" s="28">
        <f t="shared" si="0"/>
        <v>23689</v>
      </c>
      <c r="D25" s="52">
        <f t="shared" si="1"/>
        <v>6.0470304738274291E-2</v>
      </c>
      <c r="E25" s="155">
        <v>23623</v>
      </c>
      <c r="F25" s="194">
        <f t="shared" si="4"/>
        <v>6.1169055806438249E-2</v>
      </c>
      <c r="G25" s="172">
        <f>E25-'23년 6월'!E25</f>
        <v>-2</v>
      </c>
      <c r="H25" s="209">
        <v>11671</v>
      </c>
      <c r="I25" s="194">
        <v>3.0220719227741642E-2</v>
      </c>
      <c r="J25" s="209">
        <v>11952</v>
      </c>
      <c r="K25" s="194">
        <v>3.0948336578696608E-2</v>
      </c>
      <c r="L25" s="153">
        <f t="shared" si="2"/>
        <v>66</v>
      </c>
      <c r="M25" s="29">
        <f t="shared" si="3"/>
        <v>1.1883327331652862E-2</v>
      </c>
      <c r="N25" s="171">
        <f>L25-'23년 6월'!L25</f>
        <v>3</v>
      </c>
      <c r="O25" s="152">
        <v>22</v>
      </c>
      <c r="P25" s="152">
        <v>44</v>
      </c>
      <c r="Q25" s="177">
        <v>7957</v>
      </c>
      <c r="R25" s="172">
        <f>Q25-'23년 6월'!Q25</f>
        <v>-8</v>
      </c>
      <c r="S25" s="235">
        <v>2.97</v>
      </c>
      <c r="T25" s="111"/>
      <c r="U25" s="204"/>
      <c r="V25" s="155">
        <v>23688</v>
      </c>
      <c r="W25" s="177">
        <v>7965</v>
      </c>
    </row>
    <row r="26" spans="1:23">
      <c r="A26" s="236"/>
      <c r="B26" s="27" t="s">
        <v>36</v>
      </c>
      <c r="C26" s="28">
        <f t="shared" si="0"/>
        <v>28586</v>
      </c>
      <c r="D26" s="52">
        <f t="shared" si="1"/>
        <v>7.2970751456300761E-2</v>
      </c>
      <c r="E26" s="153">
        <v>28470</v>
      </c>
      <c r="F26" s="194">
        <f t="shared" si="4"/>
        <v>7.3719807764013753E-2</v>
      </c>
      <c r="G26" s="172">
        <f>E26-'23년 6월'!E26</f>
        <v>-40</v>
      </c>
      <c r="H26" s="209">
        <v>13848</v>
      </c>
      <c r="I26" s="194">
        <v>3.585781165844968E-2</v>
      </c>
      <c r="J26" s="209">
        <v>14622</v>
      </c>
      <c r="K26" s="194">
        <v>3.7861996105564073E-2</v>
      </c>
      <c r="L26" s="153">
        <f t="shared" si="2"/>
        <v>116</v>
      </c>
      <c r="M26" s="29">
        <f t="shared" si="3"/>
        <v>2.0885848037450486E-2</v>
      </c>
      <c r="N26" s="171">
        <f>L26-'23년 6월'!L26</f>
        <v>-1</v>
      </c>
      <c r="O26" s="152">
        <v>31</v>
      </c>
      <c r="P26" s="152">
        <v>85</v>
      </c>
      <c r="Q26" s="175">
        <v>10826</v>
      </c>
      <c r="R26" s="172">
        <f>Q26-'23년 6월'!Q26</f>
        <v>-7</v>
      </c>
      <c r="S26" s="233">
        <v>2.63</v>
      </c>
      <c r="T26" s="32"/>
      <c r="U26" s="204"/>
      <c r="V26" s="153">
        <v>28627</v>
      </c>
      <c r="W26" s="175">
        <v>10833</v>
      </c>
    </row>
    <row r="27" spans="1:23">
      <c r="A27" s="237"/>
      <c r="B27" s="27" t="s">
        <v>37</v>
      </c>
      <c r="C27" s="28">
        <f t="shared" si="0"/>
        <v>35387</v>
      </c>
      <c r="D27" s="52">
        <f t="shared" si="1"/>
        <v>9.0331490302389808E-2</v>
      </c>
      <c r="E27" s="153">
        <v>35257</v>
      </c>
      <c r="F27" s="194">
        <f t="shared" si="4"/>
        <v>9.1293967767328163E-2</v>
      </c>
      <c r="G27" s="172">
        <f>E27-'23년 6월'!E27</f>
        <v>55</v>
      </c>
      <c r="H27" s="209">
        <v>17269</v>
      </c>
      <c r="I27" s="194">
        <v>4.4716099763848036E-2</v>
      </c>
      <c r="J27" s="209">
        <v>17988</v>
      </c>
      <c r="K27" s="194">
        <v>4.6577868003480134E-2</v>
      </c>
      <c r="L27" s="153">
        <f t="shared" si="2"/>
        <v>130</v>
      </c>
      <c r="M27" s="29">
        <f t="shared" si="3"/>
        <v>2.3406553835073819E-2</v>
      </c>
      <c r="N27" s="171">
        <f>L27-'23년 6월'!L27</f>
        <v>0</v>
      </c>
      <c r="O27" s="152">
        <v>43</v>
      </c>
      <c r="P27" s="152">
        <v>87</v>
      </c>
      <c r="Q27" s="175">
        <v>12436</v>
      </c>
      <c r="R27" s="172">
        <f>Q27-'23년 6월'!Q27</f>
        <v>23</v>
      </c>
      <c r="S27" s="233">
        <v>2.84</v>
      </c>
      <c r="T27" s="38"/>
      <c r="U27" s="204"/>
      <c r="V27" s="153">
        <v>35332</v>
      </c>
      <c r="W27" s="175">
        <v>12413</v>
      </c>
    </row>
    <row r="28" spans="1:23">
      <c r="A28" s="237"/>
      <c r="B28" s="27" t="s">
        <v>38</v>
      </c>
      <c r="C28" s="28">
        <f t="shared" si="0"/>
        <v>22028</v>
      </c>
      <c r="D28" s="52">
        <f t="shared" si="1"/>
        <v>5.6230312498404579E-2</v>
      </c>
      <c r="E28" s="153">
        <v>21830</v>
      </c>
      <c r="F28" s="194">
        <f t="shared" si="4"/>
        <v>5.6526287442515637E-2</v>
      </c>
      <c r="G28" s="172">
        <f>E28-'23년 6월'!E28</f>
        <v>56</v>
      </c>
      <c r="H28" s="209">
        <v>10628</v>
      </c>
      <c r="I28" s="194">
        <v>2.7519990056759331E-2</v>
      </c>
      <c r="J28" s="209">
        <v>11202</v>
      </c>
      <c r="K28" s="194">
        <v>2.9006297385756309E-2</v>
      </c>
      <c r="L28" s="153">
        <f t="shared" si="2"/>
        <v>198</v>
      </c>
      <c r="M28" s="29">
        <f t="shared" si="3"/>
        <v>3.5649981994958585E-2</v>
      </c>
      <c r="N28" s="171">
        <f>L28-'23년 6월'!L28</f>
        <v>-1</v>
      </c>
      <c r="O28" s="152">
        <v>79</v>
      </c>
      <c r="P28" s="152">
        <v>119</v>
      </c>
      <c r="Q28" s="175">
        <v>8390</v>
      </c>
      <c r="R28" s="172">
        <f>Q28-'23년 6월'!Q28</f>
        <v>13</v>
      </c>
      <c r="S28" s="233">
        <v>2.6</v>
      </c>
      <c r="T28" s="38"/>
      <c r="U28" s="204"/>
      <c r="V28" s="153">
        <v>21973</v>
      </c>
      <c r="W28" s="175">
        <v>8377</v>
      </c>
    </row>
    <row r="29" spans="1:23">
      <c r="A29" s="237"/>
      <c r="B29" s="27" t="s">
        <v>288</v>
      </c>
      <c r="C29" s="28">
        <f t="shared" si="0"/>
        <v>28306</v>
      </c>
      <c r="D29" s="52">
        <f t="shared" si="1"/>
        <v>7.2256002613938622E-2</v>
      </c>
      <c r="E29" s="153">
        <v>28108</v>
      </c>
      <c r="F29" s="194">
        <f t="shared" si="4"/>
        <v>7.2782450180221239E-2</v>
      </c>
      <c r="G29" s="172">
        <f>E29-'23년 6월'!E29</f>
        <v>112</v>
      </c>
      <c r="H29" s="209">
        <v>13835</v>
      </c>
      <c r="I29" s="194">
        <v>3.5824149645772053E-2</v>
      </c>
      <c r="J29" s="209">
        <v>14273</v>
      </c>
      <c r="K29" s="194">
        <v>3.6958300534449186E-2</v>
      </c>
      <c r="L29" s="153">
        <f t="shared" si="2"/>
        <v>198</v>
      </c>
      <c r="M29" s="29">
        <f t="shared" si="3"/>
        <v>3.5649981994958585E-2</v>
      </c>
      <c r="N29" s="171">
        <f>L29-'23년 6월'!L29</f>
        <v>1</v>
      </c>
      <c r="O29" s="152">
        <v>112</v>
      </c>
      <c r="P29" s="152">
        <v>86</v>
      </c>
      <c r="Q29" s="175">
        <v>11868</v>
      </c>
      <c r="R29" s="172">
        <f>Q29-'23년 6월'!Q29</f>
        <v>36</v>
      </c>
      <c r="S29" s="233">
        <v>2.37</v>
      </c>
      <c r="T29" s="38"/>
      <c r="U29" s="204"/>
      <c r="V29" s="153">
        <v>28193</v>
      </c>
      <c r="W29" s="175">
        <v>11832</v>
      </c>
    </row>
    <row r="30" spans="1:23">
      <c r="A30" s="237"/>
      <c r="B30" s="27" t="s">
        <v>42</v>
      </c>
      <c r="C30" s="28">
        <f t="shared" si="0"/>
        <v>19044</v>
      </c>
      <c r="D30" s="52">
        <f t="shared" si="1"/>
        <v>4.861313197837374E-2</v>
      </c>
      <c r="E30" s="153">
        <v>18980</v>
      </c>
      <c r="F30" s="194">
        <f t="shared" si="4"/>
        <v>4.9146538509342502E-2</v>
      </c>
      <c r="G30" s="172">
        <f>E30-'23년 6월'!E30</f>
        <v>11</v>
      </c>
      <c r="H30" s="209">
        <v>9325</v>
      </c>
      <c r="I30" s="194">
        <v>2.4146020632224385E-2</v>
      </c>
      <c r="J30" s="209">
        <v>9655</v>
      </c>
      <c r="K30" s="194">
        <v>2.5000517877118118E-2</v>
      </c>
      <c r="L30" s="153">
        <f t="shared" si="2"/>
        <v>64</v>
      </c>
      <c r="M30" s="29">
        <f t="shared" si="3"/>
        <v>1.1523226503420959E-2</v>
      </c>
      <c r="N30" s="171">
        <f>L30-'23년 6월'!L30</f>
        <v>2</v>
      </c>
      <c r="O30" s="152">
        <v>19</v>
      </c>
      <c r="P30" s="152">
        <v>45</v>
      </c>
      <c r="Q30" s="175">
        <v>6924</v>
      </c>
      <c r="R30" s="172">
        <f>Q30-'23년 6월'!Q30</f>
        <v>-1</v>
      </c>
      <c r="S30" s="233">
        <v>2.74</v>
      </c>
      <c r="T30" s="38"/>
      <c r="U30" s="204"/>
      <c r="V30" s="153">
        <v>19031</v>
      </c>
      <c r="W30" s="175">
        <v>6925</v>
      </c>
    </row>
    <row r="31" spans="1:23">
      <c r="A31" s="237"/>
      <c r="B31" s="41" t="s">
        <v>289</v>
      </c>
      <c r="C31" s="28">
        <f t="shared" si="0"/>
        <v>11286</v>
      </c>
      <c r="D31" s="52">
        <f t="shared" si="1"/>
        <v>2.880948369606837E-2</v>
      </c>
      <c r="E31" s="153">
        <v>11256</v>
      </c>
      <c r="F31" s="194">
        <f t="shared" si="4"/>
        <v>2.9146124207648009E-2</v>
      </c>
      <c r="G31" s="172">
        <f>E31-'23년 6월'!E31</f>
        <v>2</v>
      </c>
      <c r="H31" s="209">
        <v>5560</v>
      </c>
      <c r="I31" s="194">
        <v>1.4396983883664085E-2</v>
      </c>
      <c r="J31" s="209">
        <v>5696</v>
      </c>
      <c r="K31" s="194">
        <v>1.4749140323983926E-2</v>
      </c>
      <c r="L31" s="153">
        <f t="shared" si="2"/>
        <v>30</v>
      </c>
      <c r="M31" s="29">
        <f t="shared" si="3"/>
        <v>5.4015124234785741E-3</v>
      </c>
      <c r="N31" s="171">
        <f>L31-'23년 6월'!L31</f>
        <v>-2</v>
      </c>
      <c r="O31" s="152">
        <v>6</v>
      </c>
      <c r="P31" s="152">
        <v>24</v>
      </c>
      <c r="Q31" s="175">
        <v>4368</v>
      </c>
      <c r="R31" s="172">
        <f>Q31-'23년 6월'!Q31</f>
        <v>-2</v>
      </c>
      <c r="S31" s="233">
        <v>2.58</v>
      </c>
      <c r="T31" s="32"/>
      <c r="U31" s="204"/>
      <c r="V31" s="153">
        <v>11286</v>
      </c>
      <c r="W31" s="175">
        <v>4370</v>
      </c>
    </row>
    <row r="32" spans="1:23">
      <c r="A32" s="238"/>
      <c r="B32" s="41" t="s">
        <v>290</v>
      </c>
      <c r="C32" s="28">
        <f t="shared" si="0"/>
        <v>28618</v>
      </c>
      <c r="D32" s="52">
        <f t="shared" si="1"/>
        <v>7.3052437038285012E-2</v>
      </c>
      <c r="E32" s="153">
        <v>28539</v>
      </c>
      <c r="F32" s="194">
        <f t="shared" si="4"/>
        <v>7.3898475369764266E-2</v>
      </c>
      <c r="G32" s="172">
        <f>E32-'23년 6월'!E32</f>
        <v>-11</v>
      </c>
      <c r="H32" s="209">
        <v>13718</v>
      </c>
      <c r="I32" s="194">
        <v>3.5521191531673366E-2</v>
      </c>
      <c r="J32" s="209">
        <v>14821</v>
      </c>
      <c r="K32" s="194">
        <v>3.83772838380909E-2</v>
      </c>
      <c r="L32" s="153">
        <f t="shared" si="2"/>
        <v>79</v>
      </c>
      <c r="M32" s="29">
        <f t="shared" si="3"/>
        <v>1.4223982715160245E-2</v>
      </c>
      <c r="N32" s="171">
        <f>L32-'23년 6월'!L32</f>
        <v>-1</v>
      </c>
      <c r="O32" s="152">
        <v>27</v>
      </c>
      <c r="P32" s="152">
        <v>52</v>
      </c>
      <c r="Q32" s="175">
        <v>10819</v>
      </c>
      <c r="R32" s="172">
        <f>Q32-'23년 6월'!Q32</f>
        <v>-14</v>
      </c>
      <c r="S32" s="233">
        <v>2.64</v>
      </c>
      <c r="T32" s="32"/>
      <c r="U32" s="204"/>
      <c r="V32" s="153">
        <v>28630</v>
      </c>
      <c r="W32" s="175">
        <v>10833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Q6:Q7"/>
    <mergeCell ref="R6:R7"/>
    <mergeCell ref="B2:T2"/>
    <mergeCell ref="B5:B7"/>
    <mergeCell ref="E5:K5"/>
    <mergeCell ref="Q5:R5"/>
    <mergeCell ref="S5:S7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0E0C-E543-47B3-9788-5472263B8F0B}">
  <sheetPr>
    <tabColor theme="7"/>
  </sheetPr>
  <dimension ref="A1:X35"/>
  <sheetViews>
    <sheetView zoomScale="130" zoomScaleNormal="130" workbookViewId="0">
      <selection activeCell="R10" sqref="R10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4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4" ht="31.5">
      <c r="A2" s="214"/>
      <c r="B2" s="287" t="s">
        <v>300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04"/>
    </row>
    <row r="3" spans="1:24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4" ht="17.25">
      <c r="A4" s="195"/>
      <c r="B4" s="219" t="s">
        <v>301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4">
      <c r="A5" s="195"/>
      <c r="B5" s="288" t="s">
        <v>12</v>
      </c>
      <c r="C5" s="261"/>
      <c r="D5" s="261"/>
      <c r="E5" s="291"/>
      <c r="F5" s="291"/>
      <c r="G5" s="291"/>
      <c r="H5" s="291"/>
      <c r="I5" s="291"/>
      <c r="J5" s="291"/>
      <c r="K5" s="291"/>
      <c r="L5" s="260"/>
      <c r="M5" s="260"/>
      <c r="N5" s="260"/>
      <c r="O5" s="260"/>
      <c r="P5" s="260"/>
      <c r="Q5" s="292" t="s">
        <v>14</v>
      </c>
      <c r="R5" s="291"/>
      <c r="S5" s="293" t="s">
        <v>279</v>
      </c>
      <c r="T5" s="288" t="s">
        <v>302</v>
      </c>
      <c r="U5" s="204"/>
    </row>
    <row r="6" spans="1:24">
      <c r="A6" s="195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4"/>
      <c r="T6" s="289"/>
      <c r="U6" s="204"/>
    </row>
    <row r="7" spans="1:24" ht="29.25" thickBot="1">
      <c r="A7" s="195"/>
      <c r="B7" s="290"/>
      <c r="C7" s="297"/>
      <c r="D7" s="299"/>
      <c r="E7" s="259" t="s">
        <v>21</v>
      </c>
      <c r="F7" s="226" t="s">
        <v>22</v>
      </c>
      <c r="G7" s="227" t="s">
        <v>20</v>
      </c>
      <c r="H7" s="228" t="s">
        <v>23</v>
      </c>
      <c r="I7" s="229" t="s">
        <v>280</v>
      </c>
      <c r="J7" s="228" t="s">
        <v>25</v>
      </c>
      <c r="K7" s="229" t="s">
        <v>281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84"/>
      <c r="R7" s="286"/>
      <c r="S7" s="295"/>
      <c r="T7" s="290"/>
      <c r="U7" s="204"/>
      <c r="V7" s="229" t="s">
        <v>282</v>
      </c>
      <c r="W7" s="229" t="s">
        <v>283</v>
      </c>
    </row>
    <row r="8" spans="1:24" ht="17.25" thickTop="1">
      <c r="A8" s="195"/>
      <c r="B8" s="230" t="s">
        <v>31</v>
      </c>
      <c r="C8" s="20">
        <f>SUM(C9:C32)</f>
        <v>391612</v>
      </c>
      <c r="D8" s="51">
        <f>SUM(D9:D32)</f>
        <v>1.0000000000000002</v>
      </c>
      <c r="E8" s="207">
        <v>386126</v>
      </c>
      <c r="F8" s="265">
        <f>SUM(F9:F32)</f>
        <v>1</v>
      </c>
      <c r="G8" s="171">
        <f>E8-'23년 5월'!E8</f>
        <v>76</v>
      </c>
      <c r="H8" s="208">
        <v>192435</v>
      </c>
      <c r="I8" s="265">
        <f t="shared" ref="I8:K8" si="0">SUM(I9:I32)</f>
        <v>0.49837358789617892</v>
      </c>
      <c r="J8" s="208">
        <v>193691</v>
      </c>
      <c r="K8" s="265">
        <f t="shared" si="0"/>
        <v>0.50162641210382097</v>
      </c>
      <c r="L8" s="20">
        <f>SUM(L9:L32)</f>
        <v>5486</v>
      </c>
      <c r="M8" s="51">
        <f>SUM(M9:M32)</f>
        <v>133.80487804878047</v>
      </c>
      <c r="N8" s="171">
        <f>L8-'23년 5월'!L8</f>
        <v>41</v>
      </c>
      <c r="O8" s="156">
        <v>3300</v>
      </c>
      <c r="P8" s="156">
        <v>2186</v>
      </c>
      <c r="Q8" s="174">
        <v>160615</v>
      </c>
      <c r="R8" s="171">
        <f>Q8-'23년 5월'!Q8</f>
        <v>11</v>
      </c>
      <c r="S8" s="266">
        <v>2.4</v>
      </c>
      <c r="T8" s="231"/>
      <c r="U8" s="267"/>
      <c r="V8" s="207">
        <v>386050</v>
      </c>
      <c r="W8" s="174">
        <v>160604</v>
      </c>
      <c r="X8" s="144"/>
    </row>
    <row r="9" spans="1:24">
      <c r="A9" s="195"/>
      <c r="B9" s="27" t="s">
        <v>1</v>
      </c>
      <c r="C9" s="28">
        <f t="shared" ref="C9:C32" si="1">E9+L9</f>
        <v>43485</v>
      </c>
      <c r="D9" s="52">
        <f t="shared" ref="D9:D32" si="2">C9/$C$8</f>
        <v>0.11104103040764839</v>
      </c>
      <c r="E9" s="153">
        <v>41822</v>
      </c>
      <c r="F9" s="194">
        <f>E9/$E$8</f>
        <v>0.10831179459554653</v>
      </c>
      <c r="G9" s="172">
        <f>E9-'23년 5월'!E9</f>
        <v>-113</v>
      </c>
      <c r="H9" s="209">
        <v>21766</v>
      </c>
      <c r="I9" s="194">
        <f>H9/$E$8</f>
        <v>5.6370200400905401E-2</v>
      </c>
      <c r="J9" s="209">
        <v>20056</v>
      </c>
      <c r="K9" s="194">
        <f>J9/$E$8</f>
        <v>5.194159419464113E-2</v>
      </c>
      <c r="L9" s="153">
        <f>SUM(O9:P9)</f>
        <v>1663</v>
      </c>
      <c r="M9" s="29">
        <f>L9/$N$8</f>
        <v>40.560975609756099</v>
      </c>
      <c r="N9" s="171">
        <f>L9-'23년 5월'!L9</f>
        <v>-6</v>
      </c>
      <c r="O9" s="152">
        <v>861</v>
      </c>
      <c r="P9" s="152">
        <v>802</v>
      </c>
      <c r="Q9" s="175">
        <v>20687</v>
      </c>
      <c r="R9" s="172">
        <f>Q9-'23년 5월'!Q9</f>
        <v>-71</v>
      </c>
      <c r="S9" s="233">
        <v>2.02</v>
      </c>
      <c r="T9" s="33"/>
      <c r="U9" s="204"/>
      <c r="V9" s="153">
        <v>41935</v>
      </c>
      <c r="W9" s="175">
        <v>20758</v>
      </c>
    </row>
    <row r="10" spans="1:24">
      <c r="A10" s="195"/>
      <c r="B10" s="27" t="s">
        <v>2</v>
      </c>
      <c r="C10" s="28">
        <f t="shared" si="1"/>
        <v>2644</v>
      </c>
      <c r="D10" s="52">
        <f t="shared" si="2"/>
        <v>6.7515806461497605E-3</v>
      </c>
      <c r="E10" s="153">
        <v>2567</v>
      </c>
      <c r="F10" s="194">
        <f t="shared" ref="F10:F32" si="3">E10/$E$8</f>
        <v>6.6480889657780104E-3</v>
      </c>
      <c r="G10" s="172">
        <f>E10-'23년 5월'!E10</f>
        <v>-7</v>
      </c>
      <c r="H10" s="209">
        <v>1469</v>
      </c>
      <c r="I10" s="194">
        <f t="shared" ref="I10:I32" si="4">H10/$E$8</f>
        <v>3.8044576122820014E-3</v>
      </c>
      <c r="J10" s="209">
        <v>1098</v>
      </c>
      <c r="K10" s="194">
        <f t="shared" ref="K10:K32" si="5">J10/$E$8</f>
        <v>2.8436313534960091E-3</v>
      </c>
      <c r="L10" s="153">
        <f t="shared" ref="L10:L32" si="6">SUM(O10:P10)</f>
        <v>77</v>
      </c>
      <c r="M10" s="29">
        <f t="shared" ref="M10:M32" si="7">L10/$N$8</f>
        <v>1.8780487804878048</v>
      </c>
      <c r="N10" s="171">
        <f>L10-'23년 5월'!L10</f>
        <v>9</v>
      </c>
      <c r="O10" s="152">
        <v>51</v>
      </c>
      <c r="P10" s="152">
        <v>26</v>
      </c>
      <c r="Q10" s="175">
        <v>1553</v>
      </c>
      <c r="R10" s="172">
        <f>Q10-'23년 5월'!Q10</f>
        <v>-10</v>
      </c>
      <c r="S10" s="233">
        <v>1.65</v>
      </c>
      <c r="T10" s="33"/>
      <c r="U10" s="204"/>
      <c r="V10" s="153">
        <v>2574</v>
      </c>
      <c r="W10" s="175">
        <v>1563</v>
      </c>
      <c r="X10" s="144"/>
    </row>
    <row r="11" spans="1:24">
      <c r="A11" s="195"/>
      <c r="B11" s="27" t="s">
        <v>3</v>
      </c>
      <c r="C11" s="28">
        <f t="shared" si="1"/>
        <v>3094</v>
      </c>
      <c r="D11" s="52">
        <f t="shared" si="2"/>
        <v>7.900677200902935E-3</v>
      </c>
      <c r="E11" s="153">
        <v>2911</v>
      </c>
      <c r="F11" s="194">
        <f t="shared" si="3"/>
        <v>7.5389898634124616E-3</v>
      </c>
      <c r="G11" s="172">
        <f>E11-'23년 5월'!E11</f>
        <v>-14</v>
      </c>
      <c r="H11" s="209">
        <v>1521</v>
      </c>
      <c r="I11" s="194">
        <f t="shared" si="4"/>
        <v>3.9391286782034882E-3</v>
      </c>
      <c r="J11" s="209">
        <v>1390</v>
      </c>
      <c r="K11" s="194">
        <f t="shared" si="5"/>
        <v>3.5998611852089734E-3</v>
      </c>
      <c r="L11" s="153">
        <f t="shared" si="6"/>
        <v>183</v>
      </c>
      <c r="M11" s="29">
        <f t="shared" si="7"/>
        <v>4.4634146341463419</v>
      </c>
      <c r="N11" s="171">
        <f>L11-'23년 5월'!L11</f>
        <v>4</v>
      </c>
      <c r="O11" s="152">
        <v>151</v>
      </c>
      <c r="P11" s="152">
        <v>32</v>
      </c>
      <c r="Q11" s="175">
        <v>1689</v>
      </c>
      <c r="R11" s="172">
        <f>Q11-'23년 5월'!Q11</f>
        <v>-3</v>
      </c>
      <c r="S11" s="233">
        <v>1.72</v>
      </c>
      <c r="T11" s="33"/>
      <c r="U11" s="204"/>
      <c r="V11" s="153">
        <v>2925</v>
      </c>
      <c r="W11" s="175">
        <v>1692</v>
      </c>
    </row>
    <row r="12" spans="1:24">
      <c r="A12" s="195"/>
      <c r="B12" s="27" t="s">
        <v>4</v>
      </c>
      <c r="C12" s="28">
        <f t="shared" si="1"/>
        <v>6029</v>
      </c>
      <c r="D12" s="52">
        <f t="shared" si="2"/>
        <v>1.5395340285793081E-2</v>
      </c>
      <c r="E12" s="153">
        <v>5735</v>
      </c>
      <c r="F12" s="194">
        <f t="shared" si="3"/>
        <v>1.4852664674225512E-2</v>
      </c>
      <c r="G12" s="172">
        <f>E12-'23년 5월'!E12</f>
        <v>-16</v>
      </c>
      <c r="H12" s="209">
        <v>3171</v>
      </c>
      <c r="I12" s="194">
        <f t="shared" si="4"/>
        <v>8.2123451930198946E-3</v>
      </c>
      <c r="J12" s="209">
        <v>2564</v>
      </c>
      <c r="K12" s="194">
        <f t="shared" si="5"/>
        <v>6.6403194812056166E-3</v>
      </c>
      <c r="L12" s="153">
        <f t="shared" si="6"/>
        <v>294</v>
      </c>
      <c r="M12" s="29">
        <f t="shared" si="7"/>
        <v>7.1707317073170733</v>
      </c>
      <c r="N12" s="171">
        <f>L12-'23년 5월'!L12</f>
        <v>10</v>
      </c>
      <c r="O12" s="152">
        <v>246</v>
      </c>
      <c r="P12" s="152">
        <v>48</v>
      </c>
      <c r="Q12" s="175">
        <v>3206</v>
      </c>
      <c r="R12" s="172">
        <f>Q12-'23년 5월'!Q12</f>
        <v>2</v>
      </c>
      <c r="S12" s="233">
        <v>1.79</v>
      </c>
      <c r="T12" s="33"/>
      <c r="U12" s="204"/>
      <c r="V12" s="153">
        <v>5751</v>
      </c>
      <c r="W12" s="175">
        <v>3204</v>
      </c>
    </row>
    <row r="13" spans="1:24">
      <c r="A13" s="195"/>
      <c r="B13" s="27" t="s">
        <v>5</v>
      </c>
      <c r="C13" s="28">
        <f t="shared" si="1"/>
        <v>8818</v>
      </c>
      <c r="D13" s="52">
        <f t="shared" si="2"/>
        <v>2.2517185377363309E-2</v>
      </c>
      <c r="E13" s="153">
        <v>8523</v>
      </c>
      <c r="F13" s="194">
        <f t="shared" si="3"/>
        <v>2.2073105670169842E-2</v>
      </c>
      <c r="G13" s="172">
        <f>E13-'23년 5월'!E13</f>
        <v>-24</v>
      </c>
      <c r="H13" s="209">
        <v>4553</v>
      </c>
      <c r="I13" s="194">
        <f t="shared" si="4"/>
        <v>1.1791487752702485E-2</v>
      </c>
      <c r="J13" s="209">
        <v>3970</v>
      </c>
      <c r="K13" s="194">
        <f t="shared" si="5"/>
        <v>1.0281617917467355E-2</v>
      </c>
      <c r="L13" s="153">
        <f t="shared" si="6"/>
        <v>295</v>
      </c>
      <c r="M13" s="29">
        <f t="shared" si="7"/>
        <v>7.1951219512195124</v>
      </c>
      <c r="N13" s="171">
        <f>L13-'23년 5월'!L13</f>
        <v>2</v>
      </c>
      <c r="O13" s="152">
        <v>197</v>
      </c>
      <c r="P13" s="152">
        <v>98</v>
      </c>
      <c r="Q13" s="175">
        <v>4789</v>
      </c>
      <c r="R13" s="172">
        <f>Q13-'23년 5월'!Q13</f>
        <v>-3</v>
      </c>
      <c r="S13" s="233">
        <v>1.78</v>
      </c>
      <c r="T13" s="33"/>
      <c r="U13" s="204"/>
      <c r="V13" s="153">
        <v>8547</v>
      </c>
      <c r="W13" s="175">
        <v>4792</v>
      </c>
    </row>
    <row r="14" spans="1:24">
      <c r="A14" s="195"/>
      <c r="B14" s="27" t="s">
        <v>6</v>
      </c>
      <c r="C14" s="28">
        <f t="shared" si="1"/>
        <v>7258</v>
      </c>
      <c r="D14" s="52">
        <f t="shared" si="2"/>
        <v>1.8533650654218973E-2</v>
      </c>
      <c r="E14" s="153">
        <v>6798</v>
      </c>
      <c r="F14" s="194">
        <f t="shared" si="3"/>
        <v>1.7605652041043598E-2</v>
      </c>
      <c r="G14" s="172">
        <f>E14-'23년 5월'!E14</f>
        <v>-5</v>
      </c>
      <c r="H14" s="209">
        <v>3997</v>
      </c>
      <c r="I14" s="194">
        <f t="shared" si="4"/>
        <v>1.0351543278618897E-2</v>
      </c>
      <c r="J14" s="209">
        <v>2801</v>
      </c>
      <c r="K14" s="194">
        <f t="shared" si="5"/>
        <v>7.2541087624247011E-3</v>
      </c>
      <c r="L14" s="153">
        <f t="shared" si="6"/>
        <v>460</v>
      </c>
      <c r="M14" s="29">
        <f t="shared" si="7"/>
        <v>11.219512195121951</v>
      </c>
      <c r="N14" s="171">
        <f>L14-'23년 5월'!L14</f>
        <v>-1</v>
      </c>
      <c r="O14" s="152">
        <v>328</v>
      </c>
      <c r="P14" s="152">
        <v>132</v>
      </c>
      <c r="Q14" s="175">
        <v>4218</v>
      </c>
      <c r="R14" s="172">
        <f>Q14-'23년 5월'!Q14</f>
        <v>3</v>
      </c>
      <c r="S14" s="233">
        <v>1.61</v>
      </c>
      <c r="T14" s="33"/>
      <c r="U14" s="204"/>
      <c r="V14" s="153">
        <v>6803</v>
      </c>
      <c r="W14" s="175">
        <v>4215</v>
      </c>
    </row>
    <row r="15" spans="1:24">
      <c r="A15" s="195"/>
      <c r="B15" s="27" t="s">
        <v>7</v>
      </c>
      <c r="C15" s="28">
        <f t="shared" si="1"/>
        <v>7311</v>
      </c>
      <c r="D15" s="52">
        <f t="shared" si="2"/>
        <v>1.8668988692889903E-2</v>
      </c>
      <c r="E15" s="153">
        <v>7078</v>
      </c>
      <c r="F15" s="194">
        <f t="shared" si="3"/>
        <v>1.8330803934466986E-2</v>
      </c>
      <c r="G15" s="172">
        <f>E15-'23년 5월'!E15</f>
        <v>-13</v>
      </c>
      <c r="H15" s="209">
        <v>3893</v>
      </c>
      <c r="I15" s="194">
        <f t="shared" si="4"/>
        <v>1.0082201146775924E-2</v>
      </c>
      <c r="J15" s="209">
        <v>3185</v>
      </c>
      <c r="K15" s="194">
        <f t="shared" si="5"/>
        <v>8.2486027876910641E-3</v>
      </c>
      <c r="L15" s="153">
        <f t="shared" si="6"/>
        <v>233</v>
      </c>
      <c r="M15" s="29">
        <f t="shared" si="7"/>
        <v>5.6829268292682924</v>
      </c>
      <c r="N15" s="171">
        <f>L15-'23년 5월'!L15</f>
        <v>-8</v>
      </c>
      <c r="O15" s="152">
        <v>173</v>
      </c>
      <c r="P15" s="152">
        <v>60</v>
      </c>
      <c r="Q15" s="175">
        <v>3843</v>
      </c>
      <c r="R15" s="172">
        <f>Q15-'23년 5월'!Q15</f>
        <v>-10</v>
      </c>
      <c r="S15" s="233">
        <v>1.84</v>
      </c>
      <c r="T15" s="33"/>
      <c r="U15" s="204"/>
      <c r="V15" s="153">
        <v>7091</v>
      </c>
      <c r="W15" s="175">
        <v>3853</v>
      </c>
    </row>
    <row r="16" spans="1:24">
      <c r="A16" s="195"/>
      <c r="B16" s="27" t="s">
        <v>8</v>
      </c>
      <c r="C16" s="28">
        <f t="shared" si="1"/>
        <v>5866</v>
      </c>
      <c r="D16" s="52">
        <f t="shared" si="2"/>
        <v>1.4979111978182486E-2</v>
      </c>
      <c r="E16" s="153">
        <v>5395</v>
      </c>
      <c r="F16" s="194">
        <f t="shared" si="3"/>
        <v>1.3972123089354253E-2</v>
      </c>
      <c r="G16" s="172">
        <f>E16-'23년 5월'!E16</f>
        <v>-5</v>
      </c>
      <c r="H16" s="209">
        <v>2867</v>
      </c>
      <c r="I16" s="194">
        <f t="shared" si="4"/>
        <v>7.425037423017357E-3</v>
      </c>
      <c r="J16" s="209">
        <v>2528</v>
      </c>
      <c r="K16" s="194">
        <f t="shared" si="5"/>
        <v>6.5470856663368956E-3</v>
      </c>
      <c r="L16" s="153">
        <f t="shared" si="6"/>
        <v>471</v>
      </c>
      <c r="M16" s="29">
        <f t="shared" si="7"/>
        <v>11.487804878048781</v>
      </c>
      <c r="N16" s="171">
        <f>L16-'23년 5월'!L16</f>
        <v>8</v>
      </c>
      <c r="O16" s="152">
        <v>393</v>
      </c>
      <c r="P16" s="152">
        <v>78</v>
      </c>
      <c r="Q16" s="175">
        <v>3045</v>
      </c>
      <c r="R16" s="172">
        <f>Q16-'23년 5월'!Q16</f>
        <v>1</v>
      </c>
      <c r="S16" s="233">
        <v>1.77</v>
      </c>
      <c r="T16" s="33"/>
      <c r="U16" s="204"/>
      <c r="V16" s="153">
        <v>5400</v>
      </c>
      <c r="W16" s="175">
        <v>3044</v>
      </c>
    </row>
    <row r="17" spans="1:23">
      <c r="A17" s="195"/>
      <c r="B17" s="27" t="s">
        <v>9</v>
      </c>
      <c r="C17" s="28">
        <f t="shared" si="1"/>
        <v>3434</v>
      </c>
      <c r="D17" s="52">
        <f t="shared" si="2"/>
        <v>8.7688834867164431E-3</v>
      </c>
      <c r="E17" s="153">
        <v>3226</v>
      </c>
      <c r="F17" s="194">
        <f>E17/$E$8</f>
        <v>8.3547857435137748E-3</v>
      </c>
      <c r="G17" s="172">
        <f>E17-'23년 5월'!E17</f>
        <v>-4</v>
      </c>
      <c r="H17" s="209">
        <v>1720</v>
      </c>
      <c r="I17" s="194">
        <f t="shared" si="4"/>
        <v>4.454504488172255E-3</v>
      </c>
      <c r="J17" s="209">
        <v>1506</v>
      </c>
      <c r="K17" s="194">
        <f t="shared" si="5"/>
        <v>3.9002812553415207E-3</v>
      </c>
      <c r="L17" s="153">
        <f t="shared" si="6"/>
        <v>208</v>
      </c>
      <c r="M17" s="29">
        <f t="shared" si="7"/>
        <v>5.0731707317073171</v>
      </c>
      <c r="N17" s="171">
        <f>L17-'23년 5월'!L17</f>
        <v>13</v>
      </c>
      <c r="O17" s="152">
        <v>168</v>
      </c>
      <c r="P17" s="152">
        <v>40</v>
      </c>
      <c r="Q17" s="175">
        <v>1910</v>
      </c>
      <c r="R17" s="172">
        <f>Q17-'23년 5월'!Q17</f>
        <v>-6</v>
      </c>
      <c r="S17" s="233">
        <v>1.69</v>
      </c>
      <c r="T17" s="33"/>
      <c r="U17" s="204"/>
      <c r="V17" s="153">
        <v>3230</v>
      </c>
      <c r="W17" s="175">
        <v>1916</v>
      </c>
    </row>
    <row r="18" spans="1:23">
      <c r="A18" s="195"/>
      <c r="B18" s="27" t="s">
        <v>10</v>
      </c>
      <c r="C18" s="28">
        <f t="shared" si="1"/>
        <v>2440</v>
      </c>
      <c r="D18" s="52">
        <f t="shared" si="2"/>
        <v>6.230656874661655E-3</v>
      </c>
      <c r="E18" s="153">
        <v>2195</v>
      </c>
      <c r="F18" s="194">
        <f t="shared" si="3"/>
        <v>5.6846728788012202E-3</v>
      </c>
      <c r="G18" s="172">
        <f>E18-'23년 5월'!E18</f>
        <v>3</v>
      </c>
      <c r="H18" s="209">
        <v>1172</v>
      </c>
      <c r="I18" s="194">
        <f t="shared" si="4"/>
        <v>3.0352786396150478E-3</v>
      </c>
      <c r="J18" s="209">
        <v>1023</v>
      </c>
      <c r="K18" s="194">
        <f t="shared" si="5"/>
        <v>2.6493942391861724E-3</v>
      </c>
      <c r="L18" s="153">
        <f t="shared" si="6"/>
        <v>245</v>
      </c>
      <c r="M18" s="29">
        <f t="shared" si="7"/>
        <v>5.975609756097561</v>
      </c>
      <c r="N18" s="171">
        <f>L18-'23년 5월'!L18</f>
        <v>12</v>
      </c>
      <c r="O18" s="152">
        <v>211</v>
      </c>
      <c r="P18" s="152">
        <v>34</v>
      </c>
      <c r="Q18" s="175">
        <v>1151</v>
      </c>
      <c r="R18" s="172">
        <f>Q18-'23년 5월'!Q18</f>
        <v>6</v>
      </c>
      <c r="S18" s="233">
        <v>1.91</v>
      </c>
      <c r="T18" s="33"/>
      <c r="U18" s="204"/>
      <c r="V18" s="153">
        <v>2192</v>
      </c>
      <c r="W18" s="175">
        <v>1145</v>
      </c>
    </row>
    <row r="19" spans="1:23">
      <c r="A19" s="195"/>
      <c r="B19" s="27" t="s">
        <v>32</v>
      </c>
      <c r="C19" s="28">
        <f t="shared" si="1"/>
        <v>18475</v>
      </c>
      <c r="D19" s="52">
        <f t="shared" si="2"/>
        <v>4.7176797442366421E-2</v>
      </c>
      <c r="E19" s="153">
        <v>18410</v>
      </c>
      <c r="F19" s="194">
        <f t="shared" si="3"/>
        <v>4.7678736992587914E-2</v>
      </c>
      <c r="G19" s="172">
        <f>E19-'23년 5월'!E19</f>
        <v>21</v>
      </c>
      <c r="H19" s="209">
        <v>9084</v>
      </c>
      <c r="I19" s="194">
        <f t="shared" si="4"/>
        <v>2.3525999285207419E-2</v>
      </c>
      <c r="J19" s="209">
        <v>9326</v>
      </c>
      <c r="K19" s="194">
        <f t="shared" si="5"/>
        <v>2.4152737707380491E-2</v>
      </c>
      <c r="L19" s="153">
        <f t="shared" si="6"/>
        <v>65</v>
      </c>
      <c r="M19" s="29">
        <f t="shared" si="7"/>
        <v>1.5853658536585367</v>
      </c>
      <c r="N19" s="171">
        <f>L19-'23년 5월'!L19</f>
        <v>0</v>
      </c>
      <c r="O19" s="152">
        <v>27</v>
      </c>
      <c r="P19" s="152">
        <v>38</v>
      </c>
      <c r="Q19" s="175">
        <v>6405</v>
      </c>
      <c r="R19" s="172">
        <f>Q19-'23년 5월'!Q19</f>
        <v>7</v>
      </c>
      <c r="S19" s="233">
        <v>2.87</v>
      </c>
      <c r="T19" s="34"/>
      <c r="U19" s="204"/>
      <c r="V19" s="153">
        <v>18389</v>
      </c>
      <c r="W19" s="175">
        <v>6398</v>
      </c>
    </row>
    <row r="20" spans="1:23">
      <c r="A20" s="195"/>
      <c r="B20" s="27" t="s">
        <v>275</v>
      </c>
      <c r="C20" s="28">
        <f t="shared" si="1"/>
        <v>26673</v>
      </c>
      <c r="D20" s="52">
        <f t="shared" si="2"/>
        <v>6.8110783122069807E-2</v>
      </c>
      <c r="E20" s="153">
        <v>26604</v>
      </c>
      <c r="F20" s="194">
        <f t="shared" si="3"/>
        <v>6.8899789187985269E-2</v>
      </c>
      <c r="G20" s="172">
        <f>E20-'23년 5월'!E20</f>
        <v>77</v>
      </c>
      <c r="H20" s="209">
        <v>12883</v>
      </c>
      <c r="I20" s="194">
        <f t="shared" si="4"/>
        <v>3.3364756582048349E-2</v>
      </c>
      <c r="J20" s="209">
        <v>13721</v>
      </c>
      <c r="K20" s="194">
        <f t="shared" si="5"/>
        <v>3.553503260593692E-2</v>
      </c>
      <c r="L20" s="153">
        <f t="shared" si="6"/>
        <v>69</v>
      </c>
      <c r="M20" s="29">
        <f t="shared" si="7"/>
        <v>1.6829268292682926</v>
      </c>
      <c r="N20" s="171">
        <f>L20-'23년 5월'!L20</f>
        <v>2</v>
      </c>
      <c r="O20" s="152">
        <v>21</v>
      </c>
      <c r="P20" s="152">
        <v>48</v>
      </c>
      <c r="Q20" s="175">
        <v>9749</v>
      </c>
      <c r="R20" s="172">
        <f>Q20-'23년 5월'!Q20</f>
        <v>27</v>
      </c>
      <c r="S20" s="233">
        <v>2.73</v>
      </c>
      <c r="T20" s="34"/>
      <c r="U20" s="204"/>
      <c r="V20" s="153">
        <v>26527</v>
      </c>
      <c r="W20" s="175">
        <v>9722</v>
      </c>
    </row>
    <row r="21" spans="1:23">
      <c r="A21" s="195"/>
      <c r="B21" s="90" t="s">
        <v>284</v>
      </c>
      <c r="C21" s="28">
        <f t="shared" si="1"/>
        <v>13533</v>
      </c>
      <c r="D21" s="52">
        <f t="shared" si="2"/>
        <v>3.4557163723277121E-2</v>
      </c>
      <c r="E21" s="154">
        <v>13398</v>
      </c>
      <c r="F21" s="194">
        <f t="shared" si="3"/>
        <v>3.4698518100309224E-2</v>
      </c>
      <c r="G21" s="172">
        <f>E21-'23년 5월'!E21</f>
        <v>11</v>
      </c>
      <c r="H21" s="209">
        <v>6564</v>
      </c>
      <c r="I21" s="194">
        <f t="shared" si="4"/>
        <v>1.6999632244396906E-2</v>
      </c>
      <c r="J21" s="209">
        <v>6834</v>
      </c>
      <c r="K21" s="194">
        <f t="shared" si="5"/>
        <v>1.7698885855912318E-2</v>
      </c>
      <c r="L21" s="153">
        <f t="shared" si="6"/>
        <v>135</v>
      </c>
      <c r="M21" s="29">
        <f t="shared" si="7"/>
        <v>3.2926829268292681</v>
      </c>
      <c r="N21" s="171">
        <f>L21-'23년 5월'!L21</f>
        <v>-6</v>
      </c>
      <c r="O21" s="152">
        <v>61</v>
      </c>
      <c r="P21" s="152">
        <v>74</v>
      </c>
      <c r="Q21" s="176">
        <v>6080</v>
      </c>
      <c r="R21" s="172">
        <f>Q21-'23년 5월'!Q21</f>
        <v>3</v>
      </c>
      <c r="S21" s="234">
        <v>2.2000000000000002</v>
      </c>
      <c r="T21" s="103"/>
      <c r="U21" s="204"/>
      <c r="V21" s="154">
        <v>13387</v>
      </c>
      <c r="W21" s="176">
        <v>6077</v>
      </c>
    </row>
    <row r="22" spans="1:23">
      <c r="A22" s="195"/>
      <c r="B22" s="90" t="s">
        <v>285</v>
      </c>
      <c r="C22" s="28">
        <f>E22+L22</f>
        <v>25582</v>
      </c>
      <c r="D22" s="52">
        <f t="shared" si="2"/>
        <v>6.5324862363768221E-2</v>
      </c>
      <c r="E22" s="154">
        <v>25442</v>
      </c>
      <c r="F22" s="194">
        <f t="shared" si="3"/>
        <v>6.5890408830278205E-2</v>
      </c>
      <c r="G22" s="172">
        <f>E22-'23년 5월'!E22</f>
        <v>-47</v>
      </c>
      <c r="H22" s="209">
        <v>12152</v>
      </c>
      <c r="I22" s="194">
        <f t="shared" si="4"/>
        <v>3.1471592174575139E-2</v>
      </c>
      <c r="J22" s="209">
        <v>13290</v>
      </c>
      <c r="K22" s="194">
        <f t="shared" si="5"/>
        <v>3.4418816655703059E-2</v>
      </c>
      <c r="L22" s="153">
        <f t="shared" si="6"/>
        <v>140</v>
      </c>
      <c r="M22" s="29">
        <f t="shared" si="7"/>
        <v>3.4146341463414633</v>
      </c>
      <c r="N22" s="171">
        <f>L22-'23년 5월'!L22</f>
        <v>0</v>
      </c>
      <c r="O22" s="152">
        <v>51</v>
      </c>
      <c r="P22" s="152">
        <v>89</v>
      </c>
      <c r="Q22" s="176">
        <v>10277</v>
      </c>
      <c r="R22" s="172">
        <f>Q22-'23년 5월'!Q22</f>
        <v>-13</v>
      </c>
      <c r="S22" s="234">
        <v>2.48</v>
      </c>
      <c r="T22" s="103"/>
      <c r="U22" s="204"/>
      <c r="V22" s="154">
        <v>25489</v>
      </c>
      <c r="W22" s="176">
        <v>10290</v>
      </c>
    </row>
    <row r="23" spans="1:23">
      <c r="A23" s="195"/>
      <c r="B23" s="90" t="s">
        <v>286</v>
      </c>
      <c r="C23" s="28">
        <f t="shared" si="1"/>
        <v>11253</v>
      </c>
      <c r="D23" s="52">
        <f t="shared" si="2"/>
        <v>2.8735074512527707E-2</v>
      </c>
      <c r="E23" s="154">
        <v>11209</v>
      </c>
      <c r="F23" s="194">
        <f t="shared" si="3"/>
        <v>2.9029384190652791E-2</v>
      </c>
      <c r="G23" s="172">
        <f>E23-'23년 5월'!E23</f>
        <v>38</v>
      </c>
      <c r="H23" s="209">
        <v>5518</v>
      </c>
      <c r="I23" s="194">
        <f t="shared" si="4"/>
        <v>1.4290671956822385E-2</v>
      </c>
      <c r="J23" s="209">
        <v>5691</v>
      </c>
      <c r="K23" s="194">
        <f t="shared" si="5"/>
        <v>1.4738712233830407E-2</v>
      </c>
      <c r="L23" s="153">
        <f t="shared" si="6"/>
        <v>44</v>
      </c>
      <c r="M23" s="29">
        <f t="shared" si="7"/>
        <v>1.0731707317073171</v>
      </c>
      <c r="N23" s="171">
        <f>L23-'23년 5월'!L23</f>
        <v>3</v>
      </c>
      <c r="O23" s="152">
        <v>21</v>
      </c>
      <c r="P23" s="152">
        <v>23</v>
      </c>
      <c r="Q23" s="176">
        <v>5325</v>
      </c>
      <c r="R23" s="172">
        <f>Q23-'23년 5월'!Q23</f>
        <v>-7</v>
      </c>
      <c r="S23" s="234">
        <v>2.1</v>
      </c>
      <c r="T23" s="103"/>
      <c r="U23" s="204"/>
      <c r="V23" s="154">
        <v>11171</v>
      </c>
      <c r="W23" s="176">
        <v>5332</v>
      </c>
    </row>
    <row r="24" spans="1:23">
      <c r="A24" s="195"/>
      <c r="B24" s="27" t="s">
        <v>287</v>
      </c>
      <c r="C24" s="28">
        <f t="shared" si="1"/>
        <v>8957</v>
      </c>
      <c r="D24" s="52">
        <f t="shared" si="2"/>
        <v>2.2872128535387067E-2</v>
      </c>
      <c r="E24" s="153">
        <v>8933</v>
      </c>
      <c r="F24" s="194">
        <f t="shared" si="3"/>
        <v>2.3134935228396949E-2</v>
      </c>
      <c r="G24" s="172">
        <f>E24-'23년 5월'!E24</f>
        <v>13</v>
      </c>
      <c r="H24" s="209">
        <v>4340</v>
      </c>
      <c r="I24" s="194">
        <f t="shared" si="4"/>
        <v>1.123985434806255E-2</v>
      </c>
      <c r="J24" s="209">
        <v>4593</v>
      </c>
      <c r="K24" s="194">
        <f t="shared" si="5"/>
        <v>1.1895080880334398E-2</v>
      </c>
      <c r="L24" s="153">
        <f t="shared" si="6"/>
        <v>24</v>
      </c>
      <c r="M24" s="29">
        <f t="shared" si="7"/>
        <v>0.58536585365853655</v>
      </c>
      <c r="N24" s="171">
        <f>L24-'23년 5월'!L24</f>
        <v>-1</v>
      </c>
      <c r="O24" s="152">
        <v>4</v>
      </c>
      <c r="P24" s="152">
        <v>20</v>
      </c>
      <c r="Q24" s="175">
        <v>3140</v>
      </c>
      <c r="R24" s="172">
        <f>Q24-'23년 5월'!Q24</f>
        <v>6</v>
      </c>
      <c r="S24" s="233">
        <v>2.84</v>
      </c>
      <c r="T24" s="34"/>
      <c r="U24" s="204"/>
      <c r="V24" s="153">
        <v>8920</v>
      </c>
      <c r="W24" s="175">
        <v>3134</v>
      </c>
    </row>
    <row r="25" spans="1:23">
      <c r="A25" s="195"/>
      <c r="B25" s="50" t="s">
        <v>35</v>
      </c>
      <c r="C25" s="28">
        <f t="shared" si="1"/>
        <v>23688</v>
      </c>
      <c r="D25" s="52">
        <f t="shared" si="2"/>
        <v>6.0488442642207083E-2</v>
      </c>
      <c r="E25" s="155">
        <v>23625</v>
      </c>
      <c r="F25" s="194">
        <f t="shared" si="3"/>
        <v>6.1184691007598553E-2</v>
      </c>
      <c r="G25" s="172">
        <f>E25-'23년 5월'!E25</f>
        <v>59</v>
      </c>
      <c r="H25" s="209">
        <v>11669</v>
      </c>
      <c r="I25" s="194">
        <f t="shared" si="4"/>
        <v>3.0220705158419792E-2</v>
      </c>
      <c r="J25" s="209">
        <v>11956</v>
      </c>
      <c r="K25" s="194">
        <f t="shared" si="5"/>
        <v>3.0963985849178765E-2</v>
      </c>
      <c r="L25" s="153">
        <f t="shared" si="6"/>
        <v>63</v>
      </c>
      <c r="M25" s="29">
        <f t="shared" si="7"/>
        <v>1.5365853658536586</v>
      </c>
      <c r="N25" s="171">
        <f>L25-'23년 5월'!L25</f>
        <v>-1</v>
      </c>
      <c r="O25" s="152">
        <v>21</v>
      </c>
      <c r="P25" s="152">
        <v>42</v>
      </c>
      <c r="Q25" s="177">
        <v>7965</v>
      </c>
      <c r="R25" s="172">
        <f>Q25-'23년 5월'!Q25</f>
        <v>20</v>
      </c>
      <c r="S25" s="235">
        <v>2.97</v>
      </c>
      <c r="T25" s="111"/>
      <c r="U25" s="204"/>
      <c r="V25" s="155">
        <v>23566</v>
      </c>
      <c r="W25" s="177">
        <v>7945</v>
      </c>
    </row>
    <row r="26" spans="1:23">
      <c r="A26" s="236"/>
      <c r="B26" s="27" t="s">
        <v>36</v>
      </c>
      <c r="C26" s="28">
        <f t="shared" si="1"/>
        <v>28627</v>
      </c>
      <c r="D26" s="52">
        <f t="shared" si="2"/>
        <v>7.3100415717598025E-2</v>
      </c>
      <c r="E26" s="153">
        <v>28510</v>
      </c>
      <c r="F26" s="194">
        <f t="shared" si="3"/>
        <v>7.3836001719645925E-2</v>
      </c>
      <c r="G26" s="172">
        <f>E26-'23년 5월'!E26</f>
        <v>16</v>
      </c>
      <c r="H26" s="209">
        <v>13863</v>
      </c>
      <c r="I26" s="194">
        <f t="shared" si="4"/>
        <v>3.5902788209030215E-2</v>
      </c>
      <c r="J26" s="209">
        <v>14647</v>
      </c>
      <c r="K26" s="194">
        <f t="shared" si="5"/>
        <v>3.7933213510615703E-2</v>
      </c>
      <c r="L26" s="153">
        <f t="shared" si="6"/>
        <v>117</v>
      </c>
      <c r="M26" s="29">
        <f t="shared" si="7"/>
        <v>2.8536585365853657</v>
      </c>
      <c r="N26" s="171">
        <f>L26-'23년 5월'!L26</f>
        <v>0</v>
      </c>
      <c r="O26" s="152">
        <v>34</v>
      </c>
      <c r="P26" s="152">
        <v>83</v>
      </c>
      <c r="Q26" s="175">
        <v>10833</v>
      </c>
      <c r="R26" s="172">
        <f>Q26-'23년 5월'!Q26</f>
        <v>-2</v>
      </c>
      <c r="S26" s="233">
        <v>2.63</v>
      </c>
      <c r="T26" s="32"/>
      <c r="U26" s="204"/>
      <c r="V26" s="153">
        <v>28494</v>
      </c>
      <c r="W26" s="175">
        <v>10835</v>
      </c>
    </row>
    <row r="27" spans="1:23">
      <c r="A27" s="237"/>
      <c r="B27" s="27" t="s">
        <v>37</v>
      </c>
      <c r="C27" s="28">
        <f t="shared" si="1"/>
        <v>35332</v>
      </c>
      <c r="D27" s="52">
        <f t="shared" si="2"/>
        <v>9.022195438342033E-2</v>
      </c>
      <c r="E27" s="153">
        <v>35202</v>
      </c>
      <c r="F27" s="194">
        <f t="shared" si="3"/>
        <v>9.116713197246494E-2</v>
      </c>
      <c r="G27" s="172">
        <f>E27-'23년 5월'!E27</f>
        <v>28</v>
      </c>
      <c r="H27" s="209">
        <v>17251</v>
      </c>
      <c r="I27" s="194">
        <f t="shared" si="4"/>
        <v>4.4677126119453237E-2</v>
      </c>
      <c r="J27" s="209">
        <v>17951</v>
      </c>
      <c r="K27" s="194">
        <f t="shared" si="5"/>
        <v>4.6490005853011711E-2</v>
      </c>
      <c r="L27" s="153">
        <f t="shared" si="6"/>
        <v>130</v>
      </c>
      <c r="M27" s="29">
        <f t="shared" si="7"/>
        <v>3.1707317073170733</v>
      </c>
      <c r="N27" s="171">
        <f>L27-'23년 5월'!L27</f>
        <v>6</v>
      </c>
      <c r="O27" s="152">
        <v>40</v>
      </c>
      <c r="P27" s="152">
        <v>90</v>
      </c>
      <c r="Q27" s="175">
        <v>12413</v>
      </c>
      <c r="R27" s="172">
        <f>Q27-'23년 5월'!Q27</f>
        <v>20</v>
      </c>
      <c r="S27" s="233">
        <v>2.84</v>
      </c>
      <c r="T27" s="38"/>
      <c r="U27" s="204"/>
      <c r="V27" s="153">
        <v>35174</v>
      </c>
      <c r="W27" s="175">
        <v>12393</v>
      </c>
    </row>
    <row r="28" spans="1:23">
      <c r="A28" s="237"/>
      <c r="B28" s="27" t="s">
        <v>38</v>
      </c>
      <c r="C28" s="28">
        <f t="shared" si="1"/>
        <v>21973</v>
      </c>
      <c r="D28" s="52">
        <f t="shared" si="2"/>
        <v>5.6109107994647765E-2</v>
      </c>
      <c r="E28" s="153">
        <v>21774</v>
      </c>
      <c r="F28" s="194">
        <f t="shared" si="3"/>
        <v>5.6390919026431785E-2</v>
      </c>
      <c r="G28" s="172">
        <f>E28-'23년 5월'!E28</f>
        <v>27</v>
      </c>
      <c r="H28" s="209">
        <v>10604</v>
      </c>
      <c r="I28" s="194">
        <f t="shared" si="4"/>
        <v>2.7462538135220111E-2</v>
      </c>
      <c r="J28" s="209">
        <v>11170</v>
      </c>
      <c r="K28" s="194">
        <f t="shared" si="5"/>
        <v>2.8928380891211677E-2</v>
      </c>
      <c r="L28" s="153">
        <f t="shared" si="6"/>
        <v>199</v>
      </c>
      <c r="M28" s="29">
        <f t="shared" si="7"/>
        <v>4.8536585365853657</v>
      </c>
      <c r="N28" s="171">
        <f>L28-'23년 5월'!L28</f>
        <v>0</v>
      </c>
      <c r="O28" s="152">
        <v>79</v>
      </c>
      <c r="P28" s="152">
        <v>120</v>
      </c>
      <c r="Q28" s="175">
        <v>8377</v>
      </c>
      <c r="R28" s="172">
        <f>Q28-'23년 5월'!Q28</f>
        <v>3</v>
      </c>
      <c r="S28" s="233">
        <v>2.6</v>
      </c>
      <c r="T28" s="38"/>
      <c r="U28" s="204"/>
      <c r="V28" s="153">
        <v>21747</v>
      </c>
      <c r="W28" s="175">
        <v>8374</v>
      </c>
    </row>
    <row r="29" spans="1:23">
      <c r="A29" s="237"/>
      <c r="B29" s="27" t="s">
        <v>288</v>
      </c>
      <c r="C29" s="28">
        <f t="shared" si="1"/>
        <v>28193</v>
      </c>
      <c r="D29" s="52">
        <f t="shared" si="2"/>
        <v>7.1992175929236082E-2</v>
      </c>
      <c r="E29" s="153">
        <v>27996</v>
      </c>
      <c r="F29" s="194">
        <f t="shared" si="3"/>
        <v>7.2504830029575834E-2</v>
      </c>
      <c r="G29" s="172">
        <f>E29-'23년 5월'!E29</f>
        <v>82</v>
      </c>
      <c r="H29" s="209">
        <v>13780</v>
      </c>
      <c r="I29" s="194">
        <f t="shared" si="4"/>
        <v>3.5687832469193992E-2</v>
      </c>
      <c r="J29" s="209">
        <v>14216</v>
      </c>
      <c r="K29" s="194">
        <f t="shared" si="5"/>
        <v>3.6816997560381842E-2</v>
      </c>
      <c r="L29" s="153">
        <f t="shared" si="6"/>
        <v>197</v>
      </c>
      <c r="M29" s="29">
        <f t="shared" si="7"/>
        <v>4.8048780487804876</v>
      </c>
      <c r="N29" s="171">
        <f>L29-'23년 5월'!L29</f>
        <v>-4</v>
      </c>
      <c r="O29" s="152">
        <v>110</v>
      </c>
      <c r="P29" s="152">
        <v>87</v>
      </c>
      <c r="Q29" s="175">
        <v>11832</v>
      </c>
      <c r="R29" s="172">
        <f>Q29-'23년 5월'!Q29</f>
        <v>54</v>
      </c>
      <c r="S29" s="233">
        <v>2.37</v>
      </c>
      <c r="T29" s="38"/>
      <c r="U29" s="204"/>
      <c r="V29" s="153">
        <v>27914</v>
      </c>
      <c r="W29" s="175">
        <v>11778</v>
      </c>
    </row>
    <row r="30" spans="1:23">
      <c r="A30" s="237"/>
      <c r="B30" s="27" t="s">
        <v>42</v>
      </c>
      <c r="C30" s="28">
        <f t="shared" si="1"/>
        <v>19031</v>
      </c>
      <c r="D30" s="52">
        <f t="shared" si="2"/>
        <v>4.8596570074461456E-2</v>
      </c>
      <c r="E30" s="153">
        <v>18969</v>
      </c>
      <c r="F30" s="194">
        <f t="shared" si="3"/>
        <v>4.9126450951243891E-2</v>
      </c>
      <c r="G30" s="172">
        <f>E30-'23년 5월'!E30</f>
        <v>-9</v>
      </c>
      <c r="H30" s="209">
        <v>9317</v>
      </c>
      <c r="I30" s="194">
        <f t="shared" si="4"/>
        <v>2.4129429253663313E-2</v>
      </c>
      <c r="J30" s="209">
        <v>9652</v>
      </c>
      <c r="K30" s="194">
        <f t="shared" si="5"/>
        <v>2.4997021697580581E-2</v>
      </c>
      <c r="L30" s="153">
        <f t="shared" si="6"/>
        <v>62</v>
      </c>
      <c r="M30" s="29">
        <f t="shared" si="7"/>
        <v>1.5121951219512195</v>
      </c>
      <c r="N30" s="171">
        <f>L30-'23년 5월'!L30</f>
        <v>-2</v>
      </c>
      <c r="O30" s="152">
        <v>19</v>
      </c>
      <c r="P30" s="152">
        <v>43</v>
      </c>
      <c r="Q30" s="175">
        <v>6925</v>
      </c>
      <c r="R30" s="172">
        <f>Q30-'23년 5월'!Q30</f>
        <v>9</v>
      </c>
      <c r="S30" s="233">
        <v>2.74</v>
      </c>
      <c r="T30" s="38"/>
      <c r="U30" s="204"/>
      <c r="V30" s="153">
        <v>18978</v>
      </c>
      <c r="W30" s="175">
        <v>6916</v>
      </c>
    </row>
    <row r="31" spans="1:23">
      <c r="A31" s="237"/>
      <c r="B31" s="41" t="s">
        <v>289</v>
      </c>
      <c r="C31" s="28">
        <f t="shared" si="1"/>
        <v>11286</v>
      </c>
      <c r="D31" s="52">
        <f t="shared" si="2"/>
        <v>2.8819341593209605E-2</v>
      </c>
      <c r="E31" s="153">
        <v>11254</v>
      </c>
      <c r="F31" s="194">
        <f t="shared" si="3"/>
        <v>2.9145926459238695E-2</v>
      </c>
      <c r="G31" s="172">
        <f>E31-'23년 5월'!E31</f>
        <v>30</v>
      </c>
      <c r="H31" s="209">
        <v>5557</v>
      </c>
      <c r="I31" s="194">
        <f t="shared" si="4"/>
        <v>1.43916752562635E-2</v>
      </c>
      <c r="J31" s="209">
        <v>5697</v>
      </c>
      <c r="K31" s="194">
        <f t="shared" si="5"/>
        <v>1.4754251202975195E-2</v>
      </c>
      <c r="L31" s="153">
        <f t="shared" si="6"/>
        <v>32</v>
      </c>
      <c r="M31" s="29">
        <f t="shared" si="7"/>
        <v>0.78048780487804881</v>
      </c>
      <c r="N31" s="171">
        <f>L31-'23년 5월'!L31</f>
        <v>-2</v>
      </c>
      <c r="O31" s="152">
        <v>6</v>
      </c>
      <c r="P31" s="152">
        <v>26</v>
      </c>
      <c r="Q31" s="175">
        <v>4370</v>
      </c>
      <c r="R31" s="172">
        <f>Q31-'23년 5월'!Q31</f>
        <v>-1</v>
      </c>
      <c r="S31" s="233">
        <v>2.58</v>
      </c>
      <c r="T31" s="32"/>
      <c r="U31" s="204"/>
      <c r="V31" s="153">
        <v>11224</v>
      </c>
      <c r="W31" s="175">
        <v>4371</v>
      </c>
    </row>
    <row r="32" spans="1:23">
      <c r="A32" s="238"/>
      <c r="B32" s="41" t="s">
        <v>290</v>
      </c>
      <c r="C32" s="28">
        <f t="shared" si="1"/>
        <v>28630</v>
      </c>
      <c r="D32" s="52">
        <f t="shared" si="2"/>
        <v>7.310807636129639E-2</v>
      </c>
      <c r="E32" s="153">
        <v>28550</v>
      </c>
      <c r="F32" s="194">
        <f t="shared" si="3"/>
        <v>7.3939594847277829E-2</v>
      </c>
      <c r="G32" s="172">
        <f>E32-'23년 5월'!E32</f>
        <v>-72</v>
      </c>
      <c r="H32" s="209">
        <v>13724</v>
      </c>
      <c r="I32" s="194">
        <f t="shared" si="4"/>
        <v>3.5542802090509314E-2</v>
      </c>
      <c r="J32" s="209">
        <v>14826</v>
      </c>
      <c r="K32" s="194">
        <f t="shared" si="5"/>
        <v>3.8396792756768515E-2</v>
      </c>
      <c r="L32" s="153">
        <f t="shared" si="6"/>
        <v>80</v>
      </c>
      <c r="M32" s="29">
        <f t="shared" si="7"/>
        <v>1.9512195121951219</v>
      </c>
      <c r="N32" s="171">
        <f>L32-'23년 5월'!L32</f>
        <v>3</v>
      </c>
      <c r="O32" s="152">
        <v>27</v>
      </c>
      <c r="P32" s="152">
        <v>53</v>
      </c>
      <c r="Q32" s="175">
        <v>10833</v>
      </c>
      <c r="R32" s="172">
        <f>Q32-'23년 5월'!Q32</f>
        <v>-24</v>
      </c>
      <c r="S32" s="233">
        <v>2.64</v>
      </c>
      <c r="T32" s="32"/>
      <c r="U32" s="204"/>
      <c r="V32" s="153">
        <v>28622</v>
      </c>
      <c r="W32" s="175">
        <v>10857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C6:C7"/>
    <mergeCell ref="D6:D7"/>
    <mergeCell ref="B2:T2"/>
    <mergeCell ref="B5:B7"/>
    <mergeCell ref="E5:K5"/>
    <mergeCell ref="Q5:R5"/>
    <mergeCell ref="S5:S7"/>
    <mergeCell ref="T5:T7"/>
    <mergeCell ref="E6:K6"/>
    <mergeCell ref="Q6:Q7"/>
    <mergeCell ref="R6:R7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C178-5CA1-4983-A19F-36997C286C48}">
  <sheetPr>
    <tabColor theme="7"/>
  </sheetPr>
  <dimension ref="A1:W35"/>
  <sheetViews>
    <sheetView zoomScale="115" zoomScaleNormal="115" workbookViewId="0">
      <selection activeCell="N12" sqref="N12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3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3" ht="31.5">
      <c r="A2" s="214"/>
      <c r="B2" s="287" t="s">
        <v>298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04"/>
    </row>
    <row r="3" spans="1:23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3" ht="17.25">
      <c r="A4" s="195"/>
      <c r="B4" s="219" t="s">
        <v>299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3">
      <c r="A5" s="195"/>
      <c r="B5" s="288" t="s">
        <v>296</v>
      </c>
      <c r="C5" s="251"/>
      <c r="D5" s="251"/>
      <c r="E5" s="291"/>
      <c r="F5" s="291"/>
      <c r="G5" s="291"/>
      <c r="H5" s="291"/>
      <c r="I5" s="291"/>
      <c r="J5" s="291"/>
      <c r="K5" s="291"/>
      <c r="L5" s="250"/>
      <c r="M5" s="250"/>
      <c r="N5" s="250"/>
      <c r="O5" s="250"/>
      <c r="P5" s="250"/>
      <c r="Q5" s="292" t="s">
        <v>14</v>
      </c>
      <c r="R5" s="291"/>
      <c r="S5" s="293" t="s">
        <v>279</v>
      </c>
      <c r="T5" s="288" t="s">
        <v>297</v>
      </c>
      <c r="U5" s="204"/>
    </row>
    <row r="6" spans="1:23">
      <c r="A6" s="195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4"/>
      <c r="T6" s="289"/>
      <c r="U6" s="204"/>
    </row>
    <row r="7" spans="1:23" ht="29.25" thickBot="1">
      <c r="A7" s="195"/>
      <c r="B7" s="290"/>
      <c r="C7" s="297"/>
      <c r="D7" s="299"/>
      <c r="E7" s="249" t="s">
        <v>21</v>
      </c>
      <c r="F7" s="226" t="s">
        <v>22</v>
      </c>
      <c r="G7" s="227" t="s">
        <v>20</v>
      </c>
      <c r="H7" s="228" t="s">
        <v>23</v>
      </c>
      <c r="I7" s="229" t="s">
        <v>280</v>
      </c>
      <c r="J7" s="228" t="s">
        <v>25</v>
      </c>
      <c r="K7" s="229" t="s">
        <v>281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84"/>
      <c r="R7" s="286"/>
      <c r="S7" s="295"/>
      <c r="T7" s="290"/>
      <c r="U7" s="204"/>
      <c r="V7" s="229" t="s">
        <v>282</v>
      </c>
      <c r="W7" s="229" t="s">
        <v>283</v>
      </c>
    </row>
    <row r="8" spans="1:23" ht="17.25" thickTop="1">
      <c r="A8" s="195"/>
      <c r="B8" s="230" t="s">
        <v>31</v>
      </c>
      <c r="C8" s="20">
        <f>SUM(C9:C32)</f>
        <v>391495</v>
      </c>
      <c r="D8" s="51">
        <f>SUM(D9:D32)</f>
        <v>1</v>
      </c>
      <c r="E8" s="207">
        <v>386050</v>
      </c>
      <c r="F8" s="256">
        <v>1</v>
      </c>
      <c r="G8" s="171">
        <f>E8-'23년 4월'!E8</f>
        <v>225</v>
      </c>
      <c r="H8" s="208">
        <v>192393</v>
      </c>
      <c r="I8" s="256">
        <v>0.49836290635927993</v>
      </c>
      <c r="J8" s="208">
        <v>193657</v>
      </c>
      <c r="K8" s="256">
        <v>0.50163709364072007</v>
      </c>
      <c r="L8" s="20">
        <f>SUM(L9:L32)</f>
        <v>5445</v>
      </c>
      <c r="M8" s="51">
        <f>SUM(M9:M32)</f>
        <v>1.0000000000000002</v>
      </c>
      <c r="N8" s="171">
        <f>'23년 5월'!L8-'23년 4월'!L8</f>
        <v>3</v>
      </c>
      <c r="O8" s="156">
        <v>3276</v>
      </c>
      <c r="P8" s="156">
        <v>2169</v>
      </c>
      <c r="Q8" s="174">
        <v>160604</v>
      </c>
      <c r="R8" s="171">
        <f>Q8-'23년 4월'!Q8</f>
        <v>130</v>
      </c>
      <c r="S8" s="253">
        <v>2.4</v>
      </c>
      <c r="T8" s="231"/>
      <c r="U8" s="252"/>
      <c r="V8" s="57">
        <v>385825</v>
      </c>
      <c r="W8" s="232">
        <v>160474</v>
      </c>
    </row>
    <row r="9" spans="1:23">
      <c r="A9" s="195"/>
      <c r="B9" s="27" t="s">
        <v>1</v>
      </c>
      <c r="C9" s="28">
        <f t="shared" ref="C9:C32" si="0">E9+L9</f>
        <v>43604</v>
      </c>
      <c r="D9" s="52">
        <f t="shared" ref="D9:D32" si="1">C9/$C$8</f>
        <v>0.11137817852079848</v>
      </c>
      <c r="E9" s="153">
        <v>41935</v>
      </c>
      <c r="F9" s="29">
        <v>0.10862582567024996</v>
      </c>
      <c r="G9" s="172">
        <f>E9-'23년 4월'!E9</f>
        <v>-35</v>
      </c>
      <c r="H9" s="209">
        <v>21841</v>
      </c>
      <c r="I9" s="29">
        <v>5.6575573112291153E-2</v>
      </c>
      <c r="J9" s="209">
        <v>20094</v>
      </c>
      <c r="K9" s="29">
        <v>5.2050252557958816E-2</v>
      </c>
      <c r="L9" s="153">
        <f>SUM(O9:P9)</f>
        <v>1669</v>
      </c>
      <c r="M9" s="29">
        <f>L9/$L$8</f>
        <v>0.30651974288337924</v>
      </c>
      <c r="N9" s="171">
        <f>'23년 5월'!L9-'23년 4월'!L9</f>
        <v>-28</v>
      </c>
      <c r="O9" s="152">
        <v>865</v>
      </c>
      <c r="P9" s="152">
        <v>804</v>
      </c>
      <c r="Q9" s="175">
        <v>20758</v>
      </c>
      <c r="R9" s="172">
        <f>Q9-'23년 4월'!Q9</f>
        <v>-1</v>
      </c>
      <c r="S9" s="233">
        <v>2.02</v>
      </c>
      <c r="T9" s="33"/>
      <c r="U9" s="204"/>
      <c r="V9" s="153">
        <v>41970</v>
      </c>
      <c r="W9" s="232">
        <v>20759</v>
      </c>
    </row>
    <row r="10" spans="1:23">
      <c r="A10" s="195"/>
      <c r="B10" s="27" t="s">
        <v>2</v>
      </c>
      <c r="C10" s="28">
        <f t="shared" si="0"/>
        <v>2642</v>
      </c>
      <c r="D10" s="52">
        <f t="shared" si="1"/>
        <v>6.7484897635985133E-3</v>
      </c>
      <c r="E10" s="153">
        <v>2574</v>
      </c>
      <c r="F10" s="29">
        <v>6.6675301126797046E-3</v>
      </c>
      <c r="G10" s="172">
        <f>E10-'23년 4월'!E10</f>
        <v>-5</v>
      </c>
      <c r="H10" s="209">
        <v>1468</v>
      </c>
      <c r="I10" s="29">
        <v>3.802616241419505E-3</v>
      </c>
      <c r="J10" s="209">
        <v>1106</v>
      </c>
      <c r="K10" s="29">
        <v>2.8649138712601996E-3</v>
      </c>
      <c r="L10" s="153">
        <f t="shared" ref="L10:L32" si="2">SUM(O10:P10)</f>
        <v>68</v>
      </c>
      <c r="M10" s="29">
        <f t="shared" ref="M10:M32" si="3">L10/$L$8</f>
        <v>1.2488521579430671E-2</v>
      </c>
      <c r="N10" s="171">
        <f>'23년 5월'!L10-'23년 4월'!L10</f>
        <v>0</v>
      </c>
      <c r="O10" s="152">
        <v>44</v>
      </c>
      <c r="P10" s="152">
        <v>24</v>
      </c>
      <c r="Q10" s="175">
        <v>1563</v>
      </c>
      <c r="R10" s="172">
        <f>Q10-'23년 4월'!Q10</f>
        <v>3</v>
      </c>
      <c r="S10" s="233">
        <v>1.65</v>
      </c>
      <c r="T10" s="33"/>
      <c r="U10" s="204"/>
      <c r="V10" s="153">
        <v>2579</v>
      </c>
      <c r="W10" s="232">
        <v>1560</v>
      </c>
    </row>
    <row r="11" spans="1:23">
      <c r="A11" s="195"/>
      <c r="B11" s="27" t="s">
        <v>3</v>
      </c>
      <c r="C11" s="28">
        <f t="shared" si="0"/>
        <v>3104</v>
      </c>
      <c r="D11" s="52">
        <f t="shared" si="1"/>
        <v>7.9285814633647932E-3</v>
      </c>
      <c r="E11" s="153">
        <v>2925</v>
      </c>
      <c r="F11" s="29">
        <v>7.5767387644087554E-3</v>
      </c>
      <c r="G11" s="172">
        <f>E11-'23년 4월'!E11</f>
        <v>-7</v>
      </c>
      <c r="H11" s="209">
        <v>1530</v>
      </c>
      <c r="I11" s="29">
        <v>3.9632171998445799E-3</v>
      </c>
      <c r="J11" s="209">
        <v>1395</v>
      </c>
      <c r="K11" s="29">
        <v>3.6135215645641755E-3</v>
      </c>
      <c r="L11" s="153">
        <f t="shared" si="2"/>
        <v>179</v>
      </c>
      <c r="M11" s="29">
        <f t="shared" si="3"/>
        <v>3.2874196510560144E-2</v>
      </c>
      <c r="N11" s="171">
        <f>'23년 5월'!L11-'23년 4월'!L11</f>
        <v>14</v>
      </c>
      <c r="O11" s="152">
        <v>146</v>
      </c>
      <c r="P11" s="152">
        <v>33</v>
      </c>
      <c r="Q11" s="175">
        <v>1692</v>
      </c>
      <c r="R11" s="172">
        <f>Q11-'23년 4월'!Q11</f>
        <v>3</v>
      </c>
      <c r="S11" s="233">
        <v>1.73</v>
      </c>
      <c r="T11" s="33"/>
      <c r="U11" s="204"/>
      <c r="V11" s="153">
        <v>2932</v>
      </c>
      <c r="W11" s="232">
        <v>1689</v>
      </c>
    </row>
    <row r="12" spans="1:23">
      <c r="A12" s="195"/>
      <c r="B12" s="27" t="s">
        <v>4</v>
      </c>
      <c r="C12" s="28">
        <f t="shared" si="0"/>
        <v>6035</v>
      </c>
      <c r="D12" s="52">
        <f t="shared" si="1"/>
        <v>1.5415267117076846E-2</v>
      </c>
      <c r="E12" s="153">
        <v>5751</v>
      </c>
      <c r="F12" s="29">
        <v>1.4897034062945215E-2</v>
      </c>
      <c r="G12" s="172">
        <f>E12-'23년 4월'!E12</f>
        <v>-30</v>
      </c>
      <c r="H12" s="209">
        <v>3174</v>
      </c>
      <c r="I12" s="29">
        <v>8.2217329361481666E-3</v>
      </c>
      <c r="J12" s="209">
        <v>2577</v>
      </c>
      <c r="K12" s="29">
        <v>6.6753011267970466E-3</v>
      </c>
      <c r="L12" s="153">
        <f t="shared" si="2"/>
        <v>284</v>
      </c>
      <c r="M12" s="29">
        <f t="shared" si="3"/>
        <v>5.2157943067033974E-2</v>
      </c>
      <c r="N12" s="171">
        <f>'23년 5월'!L12-'23년 4월'!L12</f>
        <v>-4</v>
      </c>
      <c r="O12" s="152">
        <v>236</v>
      </c>
      <c r="P12" s="152">
        <v>48</v>
      </c>
      <c r="Q12" s="175">
        <v>3204</v>
      </c>
      <c r="R12" s="172">
        <f>Q12-'23년 4월'!Q12</f>
        <v>-28</v>
      </c>
      <c r="S12" s="233">
        <v>1.79</v>
      </c>
      <c r="T12" s="33"/>
      <c r="U12" s="204"/>
      <c r="V12" s="153">
        <v>5781</v>
      </c>
      <c r="W12" s="232">
        <v>3232</v>
      </c>
    </row>
    <row r="13" spans="1:23">
      <c r="A13" s="195"/>
      <c r="B13" s="27" t="s">
        <v>5</v>
      </c>
      <c r="C13" s="28">
        <f t="shared" si="0"/>
        <v>8840</v>
      </c>
      <c r="D13" s="52">
        <f t="shared" si="1"/>
        <v>2.2580109579943549E-2</v>
      </c>
      <c r="E13" s="153">
        <v>8547</v>
      </c>
      <c r="F13" s="29">
        <v>2.213961922030825E-2</v>
      </c>
      <c r="G13" s="172">
        <f>E13-'23년 4월'!E13</f>
        <v>-20</v>
      </c>
      <c r="H13" s="209">
        <v>4578</v>
      </c>
      <c r="I13" s="29">
        <v>1.185856754306437E-2</v>
      </c>
      <c r="J13" s="209">
        <v>3969</v>
      </c>
      <c r="K13" s="29">
        <v>1.028105167724388E-2</v>
      </c>
      <c r="L13" s="153">
        <f t="shared" si="2"/>
        <v>293</v>
      </c>
      <c r="M13" s="29">
        <f t="shared" si="3"/>
        <v>5.3810835629017451E-2</v>
      </c>
      <c r="N13" s="171">
        <f>'23년 5월'!L13-'23년 4월'!L13</f>
        <v>-2</v>
      </c>
      <c r="O13" s="152">
        <v>195</v>
      </c>
      <c r="P13" s="152">
        <v>98</v>
      </c>
      <c r="Q13" s="175">
        <v>4792</v>
      </c>
      <c r="R13" s="172">
        <f>Q13-'23년 4월'!Q13</f>
        <v>7</v>
      </c>
      <c r="S13" s="233">
        <v>1.78</v>
      </c>
      <c r="T13" s="33"/>
      <c r="U13" s="204"/>
      <c r="V13" s="153">
        <v>8567</v>
      </c>
      <c r="W13" s="232">
        <v>4785</v>
      </c>
    </row>
    <row r="14" spans="1:23">
      <c r="A14" s="195"/>
      <c r="B14" s="27" t="s">
        <v>6</v>
      </c>
      <c r="C14" s="28">
        <f t="shared" si="0"/>
        <v>7264</v>
      </c>
      <c r="D14" s="52">
        <f t="shared" si="1"/>
        <v>1.855451538333823E-2</v>
      </c>
      <c r="E14" s="153">
        <v>6803</v>
      </c>
      <c r="F14" s="29">
        <v>1.7622069680093253E-2</v>
      </c>
      <c r="G14" s="172">
        <f>E14-'23년 4월'!E14</f>
        <v>-8</v>
      </c>
      <c r="H14" s="209">
        <v>3988</v>
      </c>
      <c r="I14" s="29">
        <v>1.0330268099987048E-2</v>
      </c>
      <c r="J14" s="209">
        <v>2815</v>
      </c>
      <c r="K14" s="29">
        <v>7.2918015801062041E-3</v>
      </c>
      <c r="L14" s="153">
        <f t="shared" si="2"/>
        <v>461</v>
      </c>
      <c r="M14" s="29">
        <f t="shared" si="3"/>
        <v>8.4664830119375575E-2</v>
      </c>
      <c r="N14" s="171">
        <f>'23년 5월'!L14-'23년 4월'!L14</f>
        <v>2</v>
      </c>
      <c r="O14" s="152">
        <v>330</v>
      </c>
      <c r="P14" s="152">
        <v>131</v>
      </c>
      <c r="Q14" s="175">
        <v>4215</v>
      </c>
      <c r="R14" s="172">
        <f>Q14-'23년 4월'!Q14</f>
        <v>3</v>
      </c>
      <c r="S14" s="233">
        <v>1.61</v>
      </c>
      <c r="T14" s="33"/>
      <c r="U14" s="204"/>
      <c r="V14" s="153">
        <v>6811</v>
      </c>
      <c r="W14" s="232">
        <v>4212</v>
      </c>
    </row>
    <row r="15" spans="1:23">
      <c r="A15" s="195"/>
      <c r="B15" s="27" t="s">
        <v>7</v>
      </c>
      <c r="C15" s="28">
        <f t="shared" si="0"/>
        <v>7332</v>
      </c>
      <c r="D15" s="52">
        <f t="shared" si="1"/>
        <v>1.872820853395318E-2</v>
      </c>
      <c r="E15" s="153">
        <v>7091</v>
      </c>
      <c r="F15" s="29">
        <v>1.8368087035358114E-2</v>
      </c>
      <c r="G15" s="172">
        <f>E15-'23년 4월'!E15</f>
        <v>-27</v>
      </c>
      <c r="H15" s="209">
        <v>3892</v>
      </c>
      <c r="I15" s="29">
        <v>1.0081595648232093E-2</v>
      </c>
      <c r="J15" s="209">
        <v>3199</v>
      </c>
      <c r="K15" s="29">
        <v>8.2864913871260205E-3</v>
      </c>
      <c r="L15" s="153">
        <f t="shared" si="2"/>
        <v>241</v>
      </c>
      <c r="M15" s="29">
        <f t="shared" si="3"/>
        <v>4.4260789715335168E-2</v>
      </c>
      <c r="N15" s="171">
        <f>'23년 5월'!L15-'23년 4월'!L15</f>
        <v>3</v>
      </c>
      <c r="O15" s="152">
        <v>180</v>
      </c>
      <c r="P15" s="152">
        <v>61</v>
      </c>
      <c r="Q15" s="175">
        <v>3853</v>
      </c>
      <c r="R15" s="172">
        <f>Q15-'23년 4월'!Q15</f>
        <v>-7</v>
      </c>
      <c r="S15" s="233">
        <v>1.84</v>
      </c>
      <c r="T15" s="33"/>
      <c r="U15" s="204"/>
      <c r="V15" s="153">
        <v>7118</v>
      </c>
      <c r="W15" s="232">
        <v>3860</v>
      </c>
    </row>
    <row r="16" spans="1:23">
      <c r="A16" s="195"/>
      <c r="B16" s="27" t="s">
        <v>8</v>
      </c>
      <c r="C16" s="28">
        <f t="shared" si="0"/>
        <v>5863</v>
      </c>
      <c r="D16" s="52">
        <f t="shared" si="1"/>
        <v>1.497592561846256E-2</v>
      </c>
      <c r="E16" s="153">
        <v>5400</v>
      </c>
      <c r="F16" s="29">
        <v>1.3987825411216164E-2</v>
      </c>
      <c r="G16" s="172">
        <f>E16-'23년 4월'!E16</f>
        <v>-12</v>
      </c>
      <c r="H16" s="209">
        <v>2872</v>
      </c>
      <c r="I16" s="29">
        <v>7.4394508483357075E-3</v>
      </c>
      <c r="J16" s="209">
        <v>2528</v>
      </c>
      <c r="K16" s="29">
        <v>6.5483745628804558E-3</v>
      </c>
      <c r="L16" s="153">
        <f t="shared" si="2"/>
        <v>463</v>
      </c>
      <c r="M16" s="29">
        <f t="shared" si="3"/>
        <v>8.5032139577594118E-2</v>
      </c>
      <c r="N16" s="171">
        <f>'23년 5월'!L16-'23년 4월'!L16</f>
        <v>-1</v>
      </c>
      <c r="O16" s="152">
        <v>386</v>
      </c>
      <c r="P16" s="152">
        <v>77</v>
      </c>
      <c r="Q16" s="175">
        <v>3044</v>
      </c>
      <c r="R16" s="172">
        <f>Q16-'23년 4월'!Q16</f>
        <v>4</v>
      </c>
      <c r="S16" s="233">
        <v>1.77</v>
      </c>
      <c r="T16" s="33"/>
      <c r="U16" s="204"/>
      <c r="V16" s="153">
        <v>5412</v>
      </c>
      <c r="W16" s="232">
        <v>3040</v>
      </c>
    </row>
    <row r="17" spans="1:23">
      <c r="A17" s="195"/>
      <c r="B17" s="27" t="s">
        <v>9</v>
      </c>
      <c r="C17" s="28">
        <f t="shared" si="0"/>
        <v>3425</v>
      </c>
      <c r="D17" s="52">
        <f t="shared" si="1"/>
        <v>8.748515306708898E-3</v>
      </c>
      <c r="E17" s="153">
        <v>3230</v>
      </c>
      <c r="F17" s="29">
        <v>8.3667918663385566E-3</v>
      </c>
      <c r="G17" s="172">
        <f>E17-'23년 4월'!E17</f>
        <v>-1</v>
      </c>
      <c r="H17" s="209">
        <v>1729</v>
      </c>
      <c r="I17" s="29">
        <v>4.4786944696282869E-3</v>
      </c>
      <c r="J17" s="209">
        <v>1501</v>
      </c>
      <c r="K17" s="29">
        <v>3.8880973967102706E-3</v>
      </c>
      <c r="L17" s="153">
        <f t="shared" si="2"/>
        <v>195</v>
      </c>
      <c r="M17" s="29">
        <f t="shared" si="3"/>
        <v>3.5812672176308541E-2</v>
      </c>
      <c r="N17" s="171">
        <f>'23년 5월'!L17-'23년 4월'!L17</f>
        <v>14</v>
      </c>
      <c r="O17" s="152">
        <v>157</v>
      </c>
      <c r="P17" s="152">
        <v>38</v>
      </c>
      <c r="Q17" s="175">
        <v>1916</v>
      </c>
      <c r="R17" s="172">
        <f>Q17-'23년 4월'!Q17</f>
        <v>3</v>
      </c>
      <c r="S17" s="233">
        <v>1.69</v>
      </c>
      <c r="T17" s="33"/>
      <c r="U17" s="204"/>
      <c r="V17" s="153">
        <v>3231</v>
      </c>
      <c r="W17" s="232">
        <v>1913</v>
      </c>
    </row>
    <row r="18" spans="1:23">
      <c r="A18" s="195"/>
      <c r="B18" s="27" t="s">
        <v>10</v>
      </c>
      <c r="C18" s="28">
        <f t="shared" si="0"/>
        <v>2425</v>
      </c>
      <c r="D18" s="52">
        <f t="shared" si="1"/>
        <v>6.1942042682537456E-3</v>
      </c>
      <c r="E18" s="153">
        <v>2192</v>
      </c>
      <c r="F18" s="29">
        <v>5.6780209817381168E-3</v>
      </c>
      <c r="G18" s="172">
        <f>E18-'23년 4월'!E18</f>
        <v>-2</v>
      </c>
      <c r="H18" s="209">
        <v>1170</v>
      </c>
      <c r="I18" s="29">
        <v>3.0306955057635022E-3</v>
      </c>
      <c r="J18" s="209">
        <v>1022</v>
      </c>
      <c r="K18" s="29">
        <v>2.6473254759746146E-3</v>
      </c>
      <c r="L18" s="153">
        <f t="shared" si="2"/>
        <v>233</v>
      </c>
      <c r="M18" s="29">
        <f t="shared" si="3"/>
        <v>4.2791551882460976E-2</v>
      </c>
      <c r="N18" s="171">
        <f>'23년 5월'!L18-'23년 4월'!L18</f>
        <v>5</v>
      </c>
      <c r="O18" s="152">
        <v>200</v>
      </c>
      <c r="P18" s="152">
        <v>33</v>
      </c>
      <c r="Q18" s="175">
        <v>1145</v>
      </c>
      <c r="R18" s="172">
        <f>Q18-'23년 4월'!Q18</f>
        <v>0</v>
      </c>
      <c r="S18" s="233">
        <v>1.91</v>
      </c>
      <c r="T18" s="33"/>
      <c r="U18" s="204"/>
      <c r="V18" s="153">
        <v>2194</v>
      </c>
      <c r="W18" s="232">
        <v>1145</v>
      </c>
    </row>
    <row r="19" spans="1:23">
      <c r="A19" s="195"/>
      <c r="B19" s="27" t="s">
        <v>32</v>
      </c>
      <c r="C19" s="28">
        <f t="shared" si="0"/>
        <v>18454</v>
      </c>
      <c r="D19" s="52">
        <f t="shared" si="1"/>
        <v>4.7137255903651386E-2</v>
      </c>
      <c r="E19" s="153">
        <v>18389</v>
      </c>
      <c r="F19" s="29">
        <v>4.7633726201269266E-2</v>
      </c>
      <c r="G19" s="172">
        <f>E19-'23년 4월'!E19</f>
        <v>-15</v>
      </c>
      <c r="H19" s="209">
        <v>9060</v>
      </c>
      <c r="I19" s="29">
        <v>2.3468462634373785E-2</v>
      </c>
      <c r="J19" s="209">
        <v>9329</v>
      </c>
      <c r="K19" s="29">
        <v>2.4165263566895481E-2</v>
      </c>
      <c r="L19" s="153">
        <f t="shared" si="2"/>
        <v>65</v>
      </c>
      <c r="M19" s="29">
        <f t="shared" si="3"/>
        <v>1.1937557392102846E-2</v>
      </c>
      <c r="N19" s="171">
        <f>'23년 5월'!L19-'23년 4월'!L19</f>
        <v>-1</v>
      </c>
      <c r="O19" s="152">
        <v>27</v>
      </c>
      <c r="P19" s="152">
        <v>38</v>
      </c>
      <c r="Q19" s="175">
        <v>6398</v>
      </c>
      <c r="R19" s="172">
        <f>Q19-'23년 4월'!Q19</f>
        <v>-8</v>
      </c>
      <c r="S19" s="233">
        <v>2.87</v>
      </c>
      <c r="T19" s="34"/>
      <c r="U19" s="204"/>
      <c r="V19" s="153">
        <v>18404</v>
      </c>
      <c r="W19" s="232">
        <v>6406</v>
      </c>
    </row>
    <row r="20" spans="1:23">
      <c r="A20" s="195"/>
      <c r="B20" s="27" t="s">
        <v>275</v>
      </c>
      <c r="C20" s="28">
        <f t="shared" si="0"/>
        <v>26594</v>
      </c>
      <c r="D20" s="52">
        <f t="shared" si="1"/>
        <v>6.7929347756676334E-2</v>
      </c>
      <c r="E20" s="153">
        <v>26527</v>
      </c>
      <c r="F20" s="29">
        <v>6.8713897163579854E-2</v>
      </c>
      <c r="G20" s="172">
        <f>E20-'23년 4월'!E20</f>
        <v>45</v>
      </c>
      <c r="H20" s="209">
        <v>12844</v>
      </c>
      <c r="I20" s="29">
        <v>3.3270301774381554E-2</v>
      </c>
      <c r="J20" s="209">
        <v>13683</v>
      </c>
      <c r="K20" s="29">
        <v>3.5443595389198293E-2</v>
      </c>
      <c r="L20" s="153">
        <f t="shared" si="2"/>
        <v>67</v>
      </c>
      <c r="M20" s="29">
        <f t="shared" si="3"/>
        <v>1.2304866850321396E-2</v>
      </c>
      <c r="N20" s="171">
        <f>'23년 5월'!L20-'23년 4월'!L20</f>
        <v>2</v>
      </c>
      <c r="O20" s="152">
        <v>21</v>
      </c>
      <c r="P20" s="152">
        <v>46</v>
      </c>
      <c r="Q20" s="175">
        <v>9722</v>
      </c>
      <c r="R20" s="172">
        <f>Q20-'23년 4월'!Q20</f>
        <v>-15</v>
      </c>
      <c r="S20" s="233">
        <v>2.73</v>
      </c>
      <c r="T20" s="34"/>
      <c r="U20" s="204"/>
      <c r="V20" s="153">
        <v>26482</v>
      </c>
      <c r="W20" s="232">
        <v>9737</v>
      </c>
    </row>
    <row r="21" spans="1:23">
      <c r="A21" s="195"/>
      <c r="B21" s="90" t="s">
        <v>284</v>
      </c>
      <c r="C21" s="28">
        <f t="shared" si="0"/>
        <v>13528</v>
      </c>
      <c r="D21" s="52">
        <f t="shared" si="1"/>
        <v>3.4554719728221307E-2</v>
      </c>
      <c r="E21" s="154">
        <v>13387</v>
      </c>
      <c r="F21" s="29">
        <v>3.4676855329620518E-2</v>
      </c>
      <c r="G21" s="172">
        <f>E21-'23년 4월'!E21</f>
        <v>-22</v>
      </c>
      <c r="H21" s="209">
        <v>6563</v>
      </c>
      <c r="I21" s="29">
        <v>1.7000388550705868E-2</v>
      </c>
      <c r="J21" s="209">
        <v>6824</v>
      </c>
      <c r="K21" s="29">
        <v>1.767646677891465E-2</v>
      </c>
      <c r="L21" s="153">
        <f t="shared" si="2"/>
        <v>141</v>
      </c>
      <c r="M21" s="29">
        <f t="shared" si="3"/>
        <v>2.5895316804407712E-2</v>
      </c>
      <c r="N21" s="171">
        <f>'23년 5월'!L21-'23년 4월'!L21</f>
        <v>0</v>
      </c>
      <c r="O21" s="152">
        <v>65</v>
      </c>
      <c r="P21" s="152">
        <v>76</v>
      </c>
      <c r="Q21" s="176">
        <v>6077</v>
      </c>
      <c r="R21" s="172">
        <f>Q21-'23년 4월'!Q21</f>
        <v>-12</v>
      </c>
      <c r="S21" s="254">
        <v>2.2000000000000002</v>
      </c>
      <c r="T21" s="257" t="s">
        <v>295</v>
      </c>
      <c r="U21" s="204"/>
      <c r="V21" s="154">
        <v>13409</v>
      </c>
      <c r="W21" s="232">
        <v>6089</v>
      </c>
    </row>
    <row r="22" spans="1:23">
      <c r="A22" s="195"/>
      <c r="B22" s="90" t="s">
        <v>285</v>
      </c>
      <c r="C22" s="28">
        <f>E22+L22</f>
        <v>25629</v>
      </c>
      <c r="D22" s="52">
        <f t="shared" si="1"/>
        <v>6.5464437604567105E-2</v>
      </c>
      <c r="E22" s="154">
        <v>25489</v>
      </c>
      <c r="F22" s="29">
        <v>6.6025126278979412E-2</v>
      </c>
      <c r="G22" s="172">
        <f>E22-'23년 4월'!E22</f>
        <v>-36</v>
      </c>
      <c r="H22" s="209">
        <v>12178</v>
      </c>
      <c r="I22" s="29">
        <v>3.154513664033156E-2</v>
      </c>
      <c r="J22" s="209">
        <v>13311</v>
      </c>
      <c r="K22" s="29">
        <v>3.4479989638647845E-2</v>
      </c>
      <c r="L22" s="153">
        <f t="shared" si="2"/>
        <v>140</v>
      </c>
      <c r="M22" s="29">
        <f t="shared" si="3"/>
        <v>2.5711662075298437E-2</v>
      </c>
      <c r="N22" s="171">
        <f>'23년 5월'!L22-'23년 4월'!L22</f>
        <v>-1</v>
      </c>
      <c r="O22" s="152">
        <v>52</v>
      </c>
      <c r="P22" s="152">
        <v>88</v>
      </c>
      <c r="Q22" s="176">
        <v>10290</v>
      </c>
      <c r="R22" s="172">
        <f>Q22-'23년 4월'!Q22</f>
        <v>-6</v>
      </c>
      <c r="S22" s="234">
        <v>2.48</v>
      </c>
      <c r="T22" s="258"/>
      <c r="U22" s="204"/>
      <c r="V22" s="154">
        <v>25525</v>
      </c>
      <c r="W22" s="232">
        <v>10296</v>
      </c>
    </row>
    <row r="23" spans="1:23">
      <c r="A23" s="195"/>
      <c r="B23" s="90" t="s">
        <v>286</v>
      </c>
      <c r="C23" s="28">
        <f t="shared" si="0"/>
        <v>11212</v>
      </c>
      <c r="D23" s="52">
        <f t="shared" si="1"/>
        <v>2.863893536315917E-2</v>
      </c>
      <c r="E23" s="154">
        <v>11171</v>
      </c>
      <c r="F23" s="29">
        <v>2.8936666234943662E-2</v>
      </c>
      <c r="G23" s="172">
        <f>E23-'23년 4월'!E23</f>
        <v>39</v>
      </c>
      <c r="H23" s="209">
        <v>5500</v>
      </c>
      <c r="I23" s="29">
        <v>1.4246859215127574E-2</v>
      </c>
      <c r="J23" s="209">
        <v>5671</v>
      </c>
      <c r="K23" s="29">
        <v>1.4689807019816085E-2</v>
      </c>
      <c r="L23" s="153">
        <f t="shared" si="2"/>
        <v>41</v>
      </c>
      <c r="M23" s="29">
        <f t="shared" si="3"/>
        <v>7.5298438934802573E-3</v>
      </c>
      <c r="N23" s="171">
        <f>'23년 5월'!L23-'23년 4월'!L23</f>
        <v>-1</v>
      </c>
      <c r="O23" s="152">
        <v>21</v>
      </c>
      <c r="P23" s="152">
        <v>20</v>
      </c>
      <c r="Q23" s="176">
        <v>5332</v>
      </c>
      <c r="R23" s="172">
        <f>Q23-'23년 4월'!Q23</f>
        <v>20</v>
      </c>
      <c r="S23" s="254">
        <v>2.1</v>
      </c>
      <c r="T23" s="257" t="s">
        <v>293</v>
      </c>
      <c r="U23" s="204"/>
      <c r="V23" s="153">
        <v>11132</v>
      </c>
      <c r="W23" s="232">
        <v>5312</v>
      </c>
    </row>
    <row r="24" spans="1:23">
      <c r="A24" s="195"/>
      <c r="B24" s="27" t="s">
        <v>287</v>
      </c>
      <c r="C24" s="28">
        <f t="shared" si="0"/>
        <v>8945</v>
      </c>
      <c r="D24" s="52">
        <f t="shared" si="1"/>
        <v>2.2848312238981341E-2</v>
      </c>
      <c r="E24" s="153">
        <v>8920</v>
      </c>
      <c r="F24" s="29">
        <v>2.3105815308897812E-2</v>
      </c>
      <c r="G24" s="172">
        <f>E24-'23년 4월'!E24</f>
        <v>32</v>
      </c>
      <c r="H24" s="209">
        <v>4337</v>
      </c>
      <c r="I24" s="29">
        <v>1.123429607563787E-2</v>
      </c>
      <c r="J24" s="209">
        <v>4583</v>
      </c>
      <c r="K24" s="29">
        <v>1.187151923325994E-2</v>
      </c>
      <c r="L24" s="153">
        <f t="shared" si="2"/>
        <v>25</v>
      </c>
      <c r="M24" s="29">
        <f t="shared" si="3"/>
        <v>4.5913682277318639E-3</v>
      </c>
      <c r="N24" s="171">
        <f>'23년 5월'!L24-'23년 4월'!L24</f>
        <v>-1</v>
      </c>
      <c r="O24" s="152">
        <v>4</v>
      </c>
      <c r="P24" s="152">
        <v>21</v>
      </c>
      <c r="Q24" s="175">
        <v>3134</v>
      </c>
      <c r="R24" s="172">
        <f>Q24-'23년 4월'!Q24</f>
        <v>4</v>
      </c>
      <c r="S24" s="233">
        <v>2.85</v>
      </c>
      <c r="T24" s="34"/>
      <c r="U24" s="204"/>
      <c r="V24" s="155">
        <v>8888</v>
      </c>
      <c r="W24" s="232">
        <v>3130</v>
      </c>
    </row>
    <row r="25" spans="1:23">
      <c r="A25" s="195"/>
      <c r="B25" s="50" t="s">
        <v>35</v>
      </c>
      <c r="C25" s="28">
        <f t="shared" si="0"/>
        <v>23630</v>
      </c>
      <c r="D25" s="52">
        <f t="shared" si="1"/>
        <v>6.0358369838695261E-2</v>
      </c>
      <c r="E25" s="155">
        <v>23566</v>
      </c>
      <c r="F25" s="29">
        <v>6.1043906229762981E-2</v>
      </c>
      <c r="G25" s="172">
        <f>E25-'23년 4월'!E25</f>
        <v>46</v>
      </c>
      <c r="H25" s="209">
        <v>11649</v>
      </c>
      <c r="I25" s="29">
        <v>3.0174847817640203E-2</v>
      </c>
      <c r="J25" s="209">
        <v>11917</v>
      </c>
      <c r="K25" s="29">
        <v>3.0869058412122782E-2</v>
      </c>
      <c r="L25" s="153">
        <f t="shared" si="2"/>
        <v>64</v>
      </c>
      <c r="M25" s="29">
        <f t="shared" si="3"/>
        <v>1.1753902662993572E-2</v>
      </c>
      <c r="N25" s="171">
        <f>'23년 5월'!L25-'23년 4월'!L25</f>
        <v>3</v>
      </c>
      <c r="O25" s="152">
        <v>22</v>
      </c>
      <c r="P25" s="152">
        <v>42</v>
      </c>
      <c r="Q25" s="177">
        <v>7945</v>
      </c>
      <c r="R25" s="172">
        <f>Q25-'23년 4월'!Q25</f>
        <v>16</v>
      </c>
      <c r="S25" s="235">
        <v>2.97</v>
      </c>
      <c r="T25" s="111"/>
      <c r="U25" s="204"/>
      <c r="V25" s="153">
        <v>23520</v>
      </c>
      <c r="W25" s="232">
        <v>7929</v>
      </c>
    </row>
    <row r="26" spans="1:23">
      <c r="A26" s="236"/>
      <c r="B26" s="27" t="s">
        <v>36</v>
      </c>
      <c r="C26" s="28">
        <f t="shared" si="0"/>
        <v>28611</v>
      </c>
      <c r="D26" s="52">
        <f t="shared" si="1"/>
        <v>7.3081393121240373E-2</v>
      </c>
      <c r="E26" s="153">
        <v>28494</v>
      </c>
      <c r="F26" s="29">
        <v>7.3809092086517286E-2</v>
      </c>
      <c r="G26" s="172">
        <f>E26-'23년 4월'!E26</f>
        <v>-22</v>
      </c>
      <c r="H26" s="209">
        <v>13851</v>
      </c>
      <c r="I26" s="29">
        <v>3.5878772179769459E-2</v>
      </c>
      <c r="J26" s="209">
        <v>14643</v>
      </c>
      <c r="K26" s="29">
        <v>3.7930319906747834E-2</v>
      </c>
      <c r="L26" s="153">
        <f t="shared" si="2"/>
        <v>117</v>
      </c>
      <c r="M26" s="29">
        <f t="shared" si="3"/>
        <v>2.1487603305785124E-2</v>
      </c>
      <c r="N26" s="171">
        <f>'23년 5월'!L26-'23년 4월'!L26</f>
        <v>2</v>
      </c>
      <c r="O26" s="152">
        <v>34</v>
      </c>
      <c r="P26" s="152">
        <v>83</v>
      </c>
      <c r="Q26" s="175">
        <v>10835</v>
      </c>
      <c r="R26" s="172">
        <f>Q26-'23년 4월'!Q26</f>
        <v>-5</v>
      </c>
      <c r="S26" s="233">
        <v>2.63</v>
      </c>
      <c r="T26" s="32"/>
      <c r="U26" s="204"/>
      <c r="V26" s="153">
        <v>28516</v>
      </c>
      <c r="W26" s="232">
        <v>10840</v>
      </c>
    </row>
    <row r="27" spans="1:23">
      <c r="A27" s="237"/>
      <c r="B27" s="27" t="s">
        <v>37</v>
      </c>
      <c r="C27" s="28">
        <f t="shared" si="0"/>
        <v>35298</v>
      </c>
      <c r="D27" s="52">
        <f t="shared" si="1"/>
        <v>9.0162071035389979E-2</v>
      </c>
      <c r="E27" s="153">
        <v>35174</v>
      </c>
      <c r="F27" s="29">
        <v>9.1112550187799513E-2</v>
      </c>
      <c r="G27" s="172">
        <f>E27-'23년 4월'!E27</f>
        <v>44</v>
      </c>
      <c r="H27" s="209">
        <v>17236</v>
      </c>
      <c r="I27" s="29">
        <v>4.4647066442170702E-2</v>
      </c>
      <c r="J27" s="209">
        <v>17938</v>
      </c>
      <c r="K27" s="29">
        <v>4.6465483745628804E-2</v>
      </c>
      <c r="L27" s="153">
        <f t="shared" si="2"/>
        <v>124</v>
      </c>
      <c r="M27" s="29">
        <f t="shared" si="3"/>
        <v>2.2773186409550047E-2</v>
      </c>
      <c r="N27" s="171">
        <f>'23년 5월'!L27-'23년 4월'!L27</f>
        <v>3</v>
      </c>
      <c r="O27" s="152">
        <v>40</v>
      </c>
      <c r="P27" s="152">
        <v>84</v>
      </c>
      <c r="Q27" s="175">
        <v>12393</v>
      </c>
      <c r="R27" s="172">
        <f>Q27-'23년 4월'!Q27</f>
        <v>17</v>
      </c>
      <c r="S27" s="233">
        <v>2.84</v>
      </c>
      <c r="T27" s="38"/>
      <c r="U27" s="204"/>
      <c r="V27" s="153">
        <v>35130</v>
      </c>
      <c r="W27" s="232">
        <v>12376</v>
      </c>
    </row>
    <row r="28" spans="1:23">
      <c r="A28" s="237"/>
      <c r="B28" s="27" t="s">
        <v>38</v>
      </c>
      <c r="C28" s="28">
        <f t="shared" si="0"/>
        <v>21946</v>
      </c>
      <c r="D28" s="52">
        <f t="shared" si="1"/>
        <v>5.6056910049936778E-2</v>
      </c>
      <c r="E28" s="153">
        <v>21747</v>
      </c>
      <c r="F28" s="29">
        <v>5.633208133661443E-2</v>
      </c>
      <c r="G28" s="172">
        <f>E28-'23년 4월'!E28</f>
        <v>-3</v>
      </c>
      <c r="H28" s="209">
        <v>10584</v>
      </c>
      <c r="I28" s="29">
        <v>2.7416137805983679E-2</v>
      </c>
      <c r="J28" s="209">
        <v>11163</v>
      </c>
      <c r="K28" s="29">
        <v>2.8915943530630747E-2</v>
      </c>
      <c r="L28" s="153">
        <f t="shared" si="2"/>
        <v>199</v>
      </c>
      <c r="M28" s="29">
        <f t="shared" si="3"/>
        <v>3.654729109274564E-2</v>
      </c>
      <c r="N28" s="171">
        <f>'23년 5월'!L28-'23년 4월'!L28</f>
        <v>-3</v>
      </c>
      <c r="O28" s="152">
        <v>81</v>
      </c>
      <c r="P28" s="152">
        <v>118</v>
      </c>
      <c r="Q28" s="175">
        <v>8374</v>
      </c>
      <c r="R28" s="172">
        <f>Q28-'23년 4월'!Q28</f>
        <v>10</v>
      </c>
      <c r="S28" s="255">
        <v>2.6</v>
      </c>
      <c r="T28" s="38"/>
      <c r="U28" s="204"/>
      <c r="V28" s="153">
        <v>21750</v>
      </c>
      <c r="W28" s="232">
        <v>8364</v>
      </c>
    </row>
    <row r="29" spans="1:23">
      <c r="A29" s="237"/>
      <c r="B29" s="27" t="s">
        <v>288</v>
      </c>
      <c r="C29" s="28">
        <f t="shared" si="0"/>
        <v>28115</v>
      </c>
      <c r="D29" s="52">
        <f t="shared" si="1"/>
        <v>7.1814454846166623E-2</v>
      </c>
      <c r="E29" s="153">
        <v>27914</v>
      </c>
      <c r="F29" s="29">
        <v>7.2306696023831107E-2</v>
      </c>
      <c r="G29" s="172">
        <f>E29-'23년 4월'!E29</f>
        <v>206</v>
      </c>
      <c r="H29" s="209">
        <v>13746</v>
      </c>
      <c r="I29" s="29">
        <v>3.560678668566248E-2</v>
      </c>
      <c r="J29" s="209">
        <v>14168</v>
      </c>
      <c r="K29" s="29">
        <v>3.6699909338168628E-2</v>
      </c>
      <c r="L29" s="153">
        <f t="shared" si="2"/>
        <v>201</v>
      </c>
      <c r="M29" s="29">
        <f t="shared" si="3"/>
        <v>3.691460055096419E-2</v>
      </c>
      <c r="N29" s="171">
        <f>'23년 5월'!L29-'23년 4월'!L29</f>
        <v>1</v>
      </c>
      <c r="O29" s="152">
        <v>118</v>
      </c>
      <c r="P29" s="152">
        <v>83</v>
      </c>
      <c r="Q29" s="175">
        <v>11778</v>
      </c>
      <c r="R29" s="172">
        <f>Q29-'23년 4월'!Q29</f>
        <v>93</v>
      </c>
      <c r="S29" s="233">
        <v>2.37</v>
      </c>
      <c r="T29" s="38"/>
      <c r="U29" s="204"/>
      <c r="V29" s="153">
        <v>27708</v>
      </c>
      <c r="W29" s="232">
        <v>11685</v>
      </c>
    </row>
    <row r="30" spans="1:23">
      <c r="A30" s="237"/>
      <c r="B30" s="27" t="s">
        <v>42</v>
      </c>
      <c r="C30" s="28">
        <f t="shared" si="0"/>
        <v>19042</v>
      </c>
      <c r="D30" s="52">
        <f t="shared" si="1"/>
        <v>4.8639190794263015E-2</v>
      </c>
      <c r="E30" s="153">
        <v>18978</v>
      </c>
      <c r="F30" s="29">
        <v>4.9159435306307474E-2</v>
      </c>
      <c r="G30" s="172">
        <f>E30-'23년 4월'!E30</f>
        <v>20</v>
      </c>
      <c r="H30" s="209">
        <v>9310</v>
      </c>
      <c r="I30" s="29">
        <v>2.4116047144152313E-2</v>
      </c>
      <c r="J30" s="209">
        <v>9668</v>
      </c>
      <c r="K30" s="29">
        <v>2.5043388162155161E-2</v>
      </c>
      <c r="L30" s="153">
        <f t="shared" si="2"/>
        <v>64</v>
      </c>
      <c r="M30" s="29">
        <f t="shared" si="3"/>
        <v>1.1753902662993572E-2</v>
      </c>
      <c r="N30" s="171">
        <f>'23년 5월'!L30-'23년 4월'!L30</f>
        <v>-1</v>
      </c>
      <c r="O30" s="152">
        <v>20</v>
      </c>
      <c r="P30" s="152">
        <v>44</v>
      </c>
      <c r="Q30" s="175">
        <v>6916</v>
      </c>
      <c r="R30" s="172">
        <f>Q30-'23년 4월'!Q30</f>
        <v>5</v>
      </c>
      <c r="S30" s="233">
        <v>2.74</v>
      </c>
      <c r="T30" s="38"/>
      <c r="U30" s="204"/>
      <c r="V30" s="153">
        <v>18958</v>
      </c>
      <c r="W30" s="232">
        <v>6911</v>
      </c>
    </row>
    <row r="31" spans="1:23">
      <c r="A31" s="237"/>
      <c r="B31" s="41" t="s">
        <v>289</v>
      </c>
      <c r="C31" s="28">
        <f t="shared" si="0"/>
        <v>11258</v>
      </c>
      <c r="D31" s="52">
        <f t="shared" si="1"/>
        <v>2.875643367092811E-2</v>
      </c>
      <c r="E31" s="153">
        <v>11224</v>
      </c>
      <c r="F31" s="29">
        <v>2.9073954151016709E-2</v>
      </c>
      <c r="G31" s="172">
        <f>E31-'23년 4월'!E31</f>
        <v>-4</v>
      </c>
      <c r="H31" s="209">
        <v>5540</v>
      </c>
      <c r="I31" s="29">
        <v>1.4350472736692139E-2</v>
      </c>
      <c r="J31" s="209">
        <v>5684</v>
      </c>
      <c r="K31" s="29">
        <v>1.472348141432457E-2</v>
      </c>
      <c r="L31" s="153">
        <f t="shared" si="2"/>
        <v>34</v>
      </c>
      <c r="M31" s="29">
        <f t="shared" si="3"/>
        <v>6.2442607897153354E-3</v>
      </c>
      <c r="N31" s="171">
        <f>'23년 5월'!L31-'23년 4월'!L31</f>
        <v>-1</v>
      </c>
      <c r="O31" s="152">
        <v>7</v>
      </c>
      <c r="P31" s="152">
        <v>27</v>
      </c>
      <c r="Q31" s="175">
        <v>4371</v>
      </c>
      <c r="R31" s="172">
        <f>Q31-'23년 4월'!Q31</f>
        <v>9</v>
      </c>
      <c r="S31" s="233">
        <v>2.57</v>
      </c>
      <c r="T31" s="32"/>
      <c r="U31" s="204"/>
      <c r="V31" s="153">
        <v>11228</v>
      </c>
      <c r="W31" s="232">
        <v>4362</v>
      </c>
    </row>
    <row r="32" spans="1:23">
      <c r="A32" s="238"/>
      <c r="B32" s="41" t="s">
        <v>290</v>
      </c>
      <c r="C32" s="28">
        <f t="shared" si="0"/>
        <v>28699</v>
      </c>
      <c r="D32" s="52">
        <f t="shared" si="1"/>
        <v>7.330617249262443E-2</v>
      </c>
      <c r="E32" s="153">
        <v>28622</v>
      </c>
      <c r="F32" s="29">
        <v>7.4140655355523902E-2</v>
      </c>
      <c r="G32" s="172">
        <f>E32-'23년 4월'!E32</f>
        <v>42</v>
      </c>
      <c r="H32" s="209">
        <v>13753</v>
      </c>
      <c r="I32" s="29">
        <v>3.562491905193628E-2</v>
      </c>
      <c r="J32" s="209">
        <v>14869</v>
      </c>
      <c r="K32" s="29">
        <v>3.8515736303587615E-2</v>
      </c>
      <c r="L32" s="153">
        <f t="shared" si="2"/>
        <v>77</v>
      </c>
      <c r="M32" s="29">
        <f t="shared" si="3"/>
        <v>1.4141414141414142E-2</v>
      </c>
      <c r="N32" s="171">
        <f>'23년 5월'!L32-'23년 4월'!L32</f>
        <v>-2</v>
      </c>
      <c r="O32" s="152">
        <v>25</v>
      </c>
      <c r="P32" s="152">
        <v>52</v>
      </c>
      <c r="Q32" s="175">
        <v>10857</v>
      </c>
      <c r="R32" s="172">
        <f>Q32-'23년 4월'!Q32</f>
        <v>15</v>
      </c>
      <c r="S32" s="233">
        <v>2.64</v>
      </c>
      <c r="T32" s="32"/>
      <c r="U32" s="204"/>
      <c r="V32" s="153">
        <v>28580</v>
      </c>
      <c r="W32" s="232">
        <v>10842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Q6:Q7"/>
    <mergeCell ref="R6:R7"/>
    <mergeCell ref="B2:T2"/>
    <mergeCell ref="B5:B7"/>
    <mergeCell ref="E5:K5"/>
    <mergeCell ref="Q5:R5"/>
    <mergeCell ref="S5:S7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9808-FD80-4B90-A878-A463B9F96D67}">
  <sheetPr>
    <tabColor theme="7"/>
  </sheetPr>
  <dimension ref="A1:W35"/>
  <sheetViews>
    <sheetView zoomScale="115" zoomScaleNormal="115" workbookViewId="0">
      <selection activeCell="R18" sqref="R18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3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3" ht="31.5">
      <c r="A2" s="214"/>
      <c r="B2" s="287" t="s">
        <v>292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04"/>
    </row>
    <row r="3" spans="1:23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3" ht="17.25">
      <c r="A4" s="195"/>
      <c r="B4" s="219" t="s">
        <v>278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3">
      <c r="A5" s="195"/>
      <c r="B5" s="288" t="s">
        <v>296</v>
      </c>
      <c r="C5" s="206"/>
      <c r="D5" s="206"/>
      <c r="E5" s="291"/>
      <c r="F5" s="291"/>
      <c r="G5" s="291"/>
      <c r="H5" s="291"/>
      <c r="I5" s="291"/>
      <c r="J5" s="291"/>
      <c r="K5" s="291"/>
      <c r="L5" s="205"/>
      <c r="M5" s="205"/>
      <c r="N5" s="205"/>
      <c r="O5" s="205"/>
      <c r="P5" s="205"/>
      <c r="Q5" s="292" t="s">
        <v>14</v>
      </c>
      <c r="R5" s="291"/>
      <c r="S5" s="293" t="s">
        <v>279</v>
      </c>
      <c r="T5" s="288" t="s">
        <v>297</v>
      </c>
      <c r="U5" s="204"/>
    </row>
    <row r="6" spans="1:23">
      <c r="A6" s="195"/>
      <c r="B6" s="289"/>
      <c r="C6" s="296" t="s">
        <v>98</v>
      </c>
      <c r="D6" s="298" t="s">
        <v>17</v>
      </c>
      <c r="E6" s="300" t="s">
        <v>18</v>
      </c>
      <c r="F6" s="291"/>
      <c r="G6" s="291"/>
      <c r="H6" s="291"/>
      <c r="I6" s="291"/>
      <c r="J6" s="291"/>
      <c r="K6" s="301"/>
      <c r="L6" s="300" t="s">
        <v>0</v>
      </c>
      <c r="M6" s="302"/>
      <c r="N6" s="302"/>
      <c r="O6" s="302"/>
      <c r="P6" s="302"/>
      <c r="Q6" s="283" t="s">
        <v>19</v>
      </c>
      <c r="R6" s="285" t="s">
        <v>20</v>
      </c>
      <c r="S6" s="294"/>
      <c r="T6" s="289"/>
      <c r="U6" s="204"/>
    </row>
    <row r="7" spans="1:23" ht="29.25" thickBot="1">
      <c r="A7" s="195"/>
      <c r="B7" s="290"/>
      <c r="C7" s="297"/>
      <c r="D7" s="299"/>
      <c r="E7" s="225" t="s">
        <v>21</v>
      </c>
      <c r="F7" s="226" t="s">
        <v>22</v>
      </c>
      <c r="G7" s="227" t="s">
        <v>20</v>
      </c>
      <c r="H7" s="228" t="s">
        <v>23</v>
      </c>
      <c r="I7" s="229" t="s">
        <v>280</v>
      </c>
      <c r="J7" s="228" t="s">
        <v>25</v>
      </c>
      <c r="K7" s="229" t="s">
        <v>281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84"/>
      <c r="R7" s="286"/>
      <c r="S7" s="295"/>
      <c r="T7" s="290"/>
      <c r="U7" s="204"/>
      <c r="V7" s="229" t="s">
        <v>282</v>
      </c>
      <c r="W7" s="229" t="s">
        <v>283</v>
      </c>
    </row>
    <row r="8" spans="1:23" ht="17.25" thickTop="1">
      <c r="A8" s="195"/>
      <c r="B8" s="230" t="s">
        <v>31</v>
      </c>
      <c r="C8" s="20">
        <f>SUM(C9:C32)</f>
        <v>391267</v>
      </c>
      <c r="D8" s="51">
        <f>SUM(D9:D31)</f>
        <v>0.92675334234678619</v>
      </c>
      <c r="E8" s="207">
        <v>385825</v>
      </c>
      <c r="F8" s="256">
        <f>SUM(F9:F32)</f>
        <v>1</v>
      </c>
      <c r="G8" s="171">
        <f>SUM(G9:G32)</f>
        <v>216</v>
      </c>
      <c r="H8" s="208">
        <v>192316</v>
      </c>
      <c r="I8" s="256">
        <f t="shared" ref="I8:K8" si="0">SUM(I9:I32)</f>
        <v>0.49845396228860234</v>
      </c>
      <c r="J8" s="208">
        <v>193509</v>
      </c>
      <c r="K8" s="256">
        <f t="shared" si="0"/>
        <v>0.50154603771139761</v>
      </c>
      <c r="L8" s="58">
        <v>5442</v>
      </c>
      <c r="M8" s="23">
        <f>SUM(M9:M32)</f>
        <v>1</v>
      </c>
      <c r="N8" s="171">
        <f>'23년 4월'!L8-'23년 3월'!L8</f>
        <v>8</v>
      </c>
      <c r="O8" s="156">
        <v>3258</v>
      </c>
      <c r="P8" s="156">
        <v>2184</v>
      </c>
      <c r="Q8" s="174">
        <v>160474</v>
      </c>
      <c r="R8" s="171">
        <f>SUM(R9:R32)</f>
        <v>154</v>
      </c>
      <c r="S8" s="253">
        <v>2.4</v>
      </c>
      <c r="T8" s="231"/>
      <c r="U8" s="252"/>
      <c r="V8" s="57">
        <v>385609</v>
      </c>
      <c r="W8" s="232">
        <v>160320</v>
      </c>
    </row>
    <row r="9" spans="1:23">
      <c r="A9" s="195"/>
      <c r="B9" s="27" t="s">
        <v>1</v>
      </c>
      <c r="C9" s="28">
        <f t="shared" ref="C9:C32" si="1">E9+L9</f>
        <v>43667</v>
      </c>
      <c r="D9" s="52">
        <f t="shared" ref="D9:D32" si="2">C9/$C$8</f>
        <v>0.11160409643542644</v>
      </c>
      <c r="E9" s="153">
        <v>41970</v>
      </c>
      <c r="F9" s="29">
        <f>E9/$E$8</f>
        <v>0.10877988725458433</v>
      </c>
      <c r="G9" s="172">
        <f t="shared" ref="G9:G32" si="3">E9-V9</f>
        <v>-94</v>
      </c>
      <c r="H9" s="209">
        <v>21850</v>
      </c>
      <c r="I9" s="29">
        <f>H9/$E$8</f>
        <v>5.663189269746647E-2</v>
      </c>
      <c r="J9" s="209">
        <v>20120</v>
      </c>
      <c r="K9" s="29">
        <f>J9/$E$8</f>
        <v>5.2147994557117862E-2</v>
      </c>
      <c r="L9" s="153">
        <f>SUM(O9:P9)</f>
        <v>1697</v>
      </c>
      <c r="M9" s="29">
        <f>L9/$L$8</f>
        <v>0.31183388460124956</v>
      </c>
      <c r="N9" s="171">
        <f>'23년 4월'!L9-'23년 3월'!L9</f>
        <v>18</v>
      </c>
      <c r="O9" s="152">
        <v>880</v>
      </c>
      <c r="P9" s="152">
        <v>817</v>
      </c>
      <c r="Q9" s="175">
        <v>20759</v>
      </c>
      <c r="R9" s="172">
        <f>Q9-'23년 3월'!Q9</f>
        <v>-50</v>
      </c>
      <c r="S9" s="233">
        <v>2.02</v>
      </c>
      <c r="T9" s="33"/>
      <c r="U9" s="204"/>
      <c r="V9" s="153">
        <v>42064</v>
      </c>
      <c r="W9" s="232">
        <v>20809</v>
      </c>
    </row>
    <row r="10" spans="1:23">
      <c r="A10" s="195"/>
      <c r="B10" s="27" t="s">
        <v>2</v>
      </c>
      <c r="C10" s="28">
        <f t="shared" si="1"/>
        <v>2647</v>
      </c>
      <c r="D10" s="52">
        <f t="shared" si="2"/>
        <v>6.7652012564310303E-3</v>
      </c>
      <c r="E10" s="153">
        <v>2579</v>
      </c>
      <c r="F10" s="29">
        <f t="shared" ref="F10:F32" si="4">E10/$E$8</f>
        <v>6.6843776323462709E-3</v>
      </c>
      <c r="G10" s="172">
        <f t="shared" si="3"/>
        <v>-4</v>
      </c>
      <c r="H10" s="209">
        <v>1472</v>
      </c>
      <c r="I10" s="29">
        <f t="shared" ref="I10:I32" si="5">H10/$E$8</f>
        <v>3.8152011922503726E-3</v>
      </c>
      <c r="J10" s="209">
        <v>1107</v>
      </c>
      <c r="K10" s="29">
        <f t="shared" ref="K10:K32" si="6">J10/$E$8</f>
        <v>2.8691764400958983E-3</v>
      </c>
      <c r="L10" s="153">
        <f t="shared" ref="L10:L32" si="7">SUM(O10:P10)</f>
        <v>68</v>
      </c>
      <c r="M10" s="29">
        <f t="shared" ref="M10:M32" si="8">L10/$L$8</f>
        <v>1.2495406100698273E-2</v>
      </c>
      <c r="N10" s="171">
        <f>'23년 4월'!L10-'23년 3월'!L10</f>
        <v>1</v>
      </c>
      <c r="O10" s="152">
        <v>45</v>
      </c>
      <c r="P10" s="152">
        <v>23</v>
      </c>
      <c r="Q10" s="175">
        <v>1560</v>
      </c>
      <c r="R10" s="172">
        <f>Q10-'23년 3월'!Q10</f>
        <v>-6</v>
      </c>
      <c r="S10" s="233">
        <v>1.65</v>
      </c>
      <c r="T10" s="33"/>
      <c r="U10" s="204"/>
      <c r="V10" s="153">
        <v>2583</v>
      </c>
      <c r="W10" s="232">
        <v>1566</v>
      </c>
    </row>
    <row r="11" spans="1:23">
      <c r="A11" s="195"/>
      <c r="B11" s="27" t="s">
        <v>3</v>
      </c>
      <c r="C11" s="28">
        <f t="shared" si="1"/>
        <v>3097</v>
      </c>
      <c r="D11" s="52">
        <f t="shared" si="2"/>
        <v>7.9153110280192306E-3</v>
      </c>
      <c r="E11" s="153">
        <v>2932</v>
      </c>
      <c r="F11" s="29">
        <f t="shared" si="4"/>
        <v>7.5993002008682689E-3</v>
      </c>
      <c r="G11" s="172">
        <f t="shared" si="3"/>
        <v>-17</v>
      </c>
      <c r="H11" s="209">
        <v>1534</v>
      </c>
      <c r="I11" s="29">
        <f t="shared" si="5"/>
        <v>3.9758958076848315E-3</v>
      </c>
      <c r="J11" s="209">
        <v>1398</v>
      </c>
      <c r="K11" s="29">
        <f t="shared" si="6"/>
        <v>3.6234043931834383E-3</v>
      </c>
      <c r="L11" s="153">
        <f t="shared" si="7"/>
        <v>165</v>
      </c>
      <c r="M11" s="29">
        <f t="shared" si="8"/>
        <v>3.0319735391400222E-2</v>
      </c>
      <c r="N11" s="171">
        <f>'23년 4월'!L11-'23년 3월'!L11</f>
        <v>2</v>
      </c>
      <c r="O11" s="152">
        <v>138</v>
      </c>
      <c r="P11" s="152">
        <v>27</v>
      </c>
      <c r="Q11" s="175">
        <v>1689</v>
      </c>
      <c r="R11" s="172">
        <f>Q11-'23년 3월'!Q11</f>
        <v>-1</v>
      </c>
      <c r="S11" s="233">
        <v>1.74</v>
      </c>
      <c r="T11" s="33"/>
      <c r="U11" s="204"/>
      <c r="V11" s="153">
        <v>2949</v>
      </c>
      <c r="W11" s="232">
        <v>1690</v>
      </c>
    </row>
    <row r="12" spans="1:23">
      <c r="A12" s="195"/>
      <c r="B12" s="27" t="s">
        <v>4</v>
      </c>
      <c r="C12" s="28">
        <f t="shared" si="1"/>
        <v>6069</v>
      </c>
      <c r="D12" s="52">
        <f t="shared" si="2"/>
        <v>1.5511147119486183E-2</v>
      </c>
      <c r="E12" s="153">
        <v>5781</v>
      </c>
      <c r="F12" s="29">
        <f t="shared" si="4"/>
        <v>1.4983476964945248E-2</v>
      </c>
      <c r="G12" s="172">
        <f t="shared" si="3"/>
        <v>-31</v>
      </c>
      <c r="H12" s="209">
        <v>3197</v>
      </c>
      <c r="I12" s="29">
        <f t="shared" si="5"/>
        <v>8.2861400894187788E-3</v>
      </c>
      <c r="J12" s="209">
        <v>2584</v>
      </c>
      <c r="K12" s="29">
        <f t="shared" si="6"/>
        <v>6.6973368755264689E-3</v>
      </c>
      <c r="L12" s="153">
        <f t="shared" si="7"/>
        <v>288</v>
      </c>
      <c r="M12" s="29">
        <f t="shared" si="8"/>
        <v>5.2921719955898568E-2</v>
      </c>
      <c r="N12" s="171">
        <f>'23년 4월'!L12-'23년 3월'!L12</f>
        <v>-10</v>
      </c>
      <c r="O12" s="152">
        <v>237</v>
      </c>
      <c r="P12" s="152">
        <v>51</v>
      </c>
      <c r="Q12" s="175">
        <v>3232</v>
      </c>
      <c r="R12" s="172">
        <f>Q12-'23년 3월'!Q12</f>
        <v>-21</v>
      </c>
      <c r="S12" s="233">
        <v>1.79</v>
      </c>
      <c r="T12" s="33"/>
      <c r="U12" s="204"/>
      <c r="V12" s="153">
        <v>5812</v>
      </c>
      <c r="W12" s="232">
        <v>3253</v>
      </c>
    </row>
    <row r="13" spans="1:23">
      <c r="A13" s="195"/>
      <c r="B13" s="27" t="s">
        <v>5</v>
      </c>
      <c r="C13" s="28">
        <f t="shared" si="1"/>
        <v>8862</v>
      </c>
      <c r="D13" s="52">
        <f t="shared" si="2"/>
        <v>2.2649495101810274E-2</v>
      </c>
      <c r="E13" s="153">
        <v>8567</v>
      </c>
      <c r="F13" s="29">
        <f t="shared" si="4"/>
        <v>2.2204367264951726E-2</v>
      </c>
      <c r="G13" s="172">
        <f t="shared" si="3"/>
        <v>-8</v>
      </c>
      <c r="H13" s="209">
        <v>4604</v>
      </c>
      <c r="I13" s="29">
        <f t="shared" si="5"/>
        <v>1.1932871120326573E-2</v>
      </c>
      <c r="J13" s="209">
        <v>3963</v>
      </c>
      <c r="K13" s="29">
        <f t="shared" si="6"/>
        <v>1.0271496144625154E-2</v>
      </c>
      <c r="L13" s="153">
        <f t="shared" si="7"/>
        <v>295</v>
      </c>
      <c r="M13" s="29">
        <f t="shared" si="8"/>
        <v>5.4208011760382209E-2</v>
      </c>
      <c r="N13" s="171">
        <f>'23년 4월'!L13-'23년 3월'!L13</f>
        <v>-2</v>
      </c>
      <c r="O13" s="152">
        <v>194</v>
      </c>
      <c r="P13" s="152">
        <v>101</v>
      </c>
      <c r="Q13" s="175">
        <v>4785</v>
      </c>
      <c r="R13" s="172">
        <f>Q13-'23년 3월'!Q13</f>
        <v>2</v>
      </c>
      <c r="S13" s="233">
        <v>1.79</v>
      </c>
      <c r="T13" s="33"/>
      <c r="U13" s="204"/>
      <c r="V13" s="153">
        <v>8575</v>
      </c>
      <c r="W13" s="232">
        <v>4783</v>
      </c>
    </row>
    <row r="14" spans="1:23">
      <c r="A14" s="195"/>
      <c r="B14" s="27" t="s">
        <v>6</v>
      </c>
      <c r="C14" s="28">
        <f t="shared" si="1"/>
        <v>7270</v>
      </c>
      <c r="D14" s="52">
        <f t="shared" si="2"/>
        <v>1.8580662309880466E-2</v>
      </c>
      <c r="E14" s="153">
        <v>6811</v>
      </c>
      <c r="F14" s="29">
        <f t="shared" si="4"/>
        <v>1.7653081060066092E-2</v>
      </c>
      <c r="G14" s="172">
        <f t="shared" si="3"/>
        <v>-30</v>
      </c>
      <c r="H14" s="209">
        <v>3990</v>
      </c>
      <c r="I14" s="29">
        <f t="shared" si="5"/>
        <v>1.0341476057798225E-2</v>
      </c>
      <c r="J14" s="209">
        <v>2821</v>
      </c>
      <c r="K14" s="29">
        <f t="shared" si="6"/>
        <v>7.3116050022678679E-3</v>
      </c>
      <c r="L14" s="153">
        <f t="shared" si="7"/>
        <v>459</v>
      </c>
      <c r="M14" s="29">
        <f t="shared" si="8"/>
        <v>8.4343991179713335E-2</v>
      </c>
      <c r="N14" s="171">
        <f>'23년 4월'!L14-'23년 3월'!L14</f>
        <v>0</v>
      </c>
      <c r="O14" s="152">
        <v>330</v>
      </c>
      <c r="P14" s="152">
        <v>129</v>
      </c>
      <c r="Q14" s="175">
        <v>4212</v>
      </c>
      <c r="R14" s="172">
        <f>Q14-'23년 3월'!Q14</f>
        <v>-11</v>
      </c>
      <c r="S14" s="233">
        <v>1.62</v>
      </c>
      <c r="T14" s="33"/>
      <c r="U14" s="204"/>
      <c r="V14" s="153">
        <v>6841</v>
      </c>
      <c r="W14" s="232">
        <v>4223</v>
      </c>
    </row>
    <row r="15" spans="1:23">
      <c r="A15" s="195"/>
      <c r="B15" s="27" t="s">
        <v>7</v>
      </c>
      <c r="C15" s="28">
        <f t="shared" si="1"/>
        <v>7356</v>
      </c>
      <c r="D15" s="52">
        <f t="shared" si="2"/>
        <v>1.8800461066228433E-2</v>
      </c>
      <c r="E15" s="153">
        <v>7118</v>
      </c>
      <c r="F15" s="29">
        <f t="shared" si="4"/>
        <v>1.8448778591330265E-2</v>
      </c>
      <c r="G15" s="172">
        <f t="shared" si="3"/>
        <v>-10</v>
      </c>
      <c r="H15" s="209">
        <v>3906</v>
      </c>
      <c r="I15" s="29">
        <f t="shared" si="5"/>
        <v>1.0123760772370894E-2</v>
      </c>
      <c r="J15" s="209">
        <v>3212</v>
      </c>
      <c r="K15" s="29">
        <f t="shared" si="6"/>
        <v>8.3250178189593731E-3</v>
      </c>
      <c r="L15" s="153">
        <f t="shared" si="7"/>
        <v>238</v>
      </c>
      <c r="M15" s="29">
        <f t="shared" si="8"/>
        <v>4.3733921352443951E-2</v>
      </c>
      <c r="N15" s="171">
        <f>'23년 4월'!L15-'23년 3월'!L15</f>
        <v>-6</v>
      </c>
      <c r="O15" s="152">
        <v>177</v>
      </c>
      <c r="P15" s="152">
        <v>61</v>
      </c>
      <c r="Q15" s="175">
        <v>3860</v>
      </c>
      <c r="R15" s="172">
        <f>Q15-'23년 3월'!Q15</f>
        <v>1</v>
      </c>
      <c r="S15" s="233">
        <v>1.84</v>
      </c>
      <c r="T15" s="33"/>
      <c r="U15" s="204"/>
      <c r="V15" s="153">
        <v>7128</v>
      </c>
      <c r="W15" s="232">
        <v>3859</v>
      </c>
    </row>
    <row r="16" spans="1:23">
      <c r="A16" s="195"/>
      <c r="B16" s="27" t="s">
        <v>8</v>
      </c>
      <c r="C16" s="28">
        <f t="shared" si="1"/>
        <v>5876</v>
      </c>
      <c r="D16" s="52">
        <f t="shared" si="2"/>
        <v>1.5017877817449465E-2</v>
      </c>
      <c r="E16" s="153">
        <v>5412</v>
      </c>
      <c r="F16" s="29">
        <f t="shared" si="4"/>
        <v>1.4027084818246615E-2</v>
      </c>
      <c r="G16" s="172">
        <f t="shared" si="3"/>
        <v>-30</v>
      </c>
      <c r="H16" s="209">
        <v>2883</v>
      </c>
      <c r="I16" s="29">
        <f t="shared" si="5"/>
        <v>7.4722996177023259E-3</v>
      </c>
      <c r="J16" s="209">
        <v>2529</v>
      </c>
      <c r="K16" s="29">
        <f t="shared" si="6"/>
        <v>6.5547852005442882E-3</v>
      </c>
      <c r="L16" s="153">
        <f t="shared" si="7"/>
        <v>464</v>
      </c>
      <c r="M16" s="29">
        <f t="shared" si="8"/>
        <v>8.5262771040058805E-2</v>
      </c>
      <c r="N16" s="171">
        <f>'23년 4월'!L16-'23년 3월'!L16</f>
        <v>1</v>
      </c>
      <c r="O16" s="152">
        <v>388</v>
      </c>
      <c r="P16" s="152">
        <v>76</v>
      </c>
      <c r="Q16" s="175">
        <v>3040</v>
      </c>
      <c r="R16" s="172">
        <f>Q16-'23년 3월'!Q16</f>
        <v>-9</v>
      </c>
      <c r="S16" s="233">
        <v>1.78</v>
      </c>
      <c r="T16" s="33"/>
      <c r="U16" s="204"/>
      <c r="V16" s="153">
        <v>5442</v>
      </c>
      <c r="W16" s="232">
        <v>3049</v>
      </c>
    </row>
    <row r="17" spans="1:23">
      <c r="A17" s="195"/>
      <c r="B17" s="27" t="s">
        <v>9</v>
      </c>
      <c r="C17" s="28">
        <f t="shared" si="1"/>
        <v>3412</v>
      </c>
      <c r="D17" s="52">
        <f t="shared" si="2"/>
        <v>8.7203878681309695E-3</v>
      </c>
      <c r="E17" s="153">
        <v>3231</v>
      </c>
      <c r="F17" s="29">
        <f t="shared" si="4"/>
        <v>8.3742629430441258E-3</v>
      </c>
      <c r="G17" s="172">
        <f t="shared" si="3"/>
        <v>-7</v>
      </c>
      <c r="H17" s="209">
        <v>1728</v>
      </c>
      <c r="I17" s="29">
        <f t="shared" si="5"/>
        <v>4.4787144430765242E-3</v>
      </c>
      <c r="J17" s="209">
        <v>1503</v>
      </c>
      <c r="K17" s="29">
        <f t="shared" si="6"/>
        <v>3.895548499967602E-3</v>
      </c>
      <c r="L17" s="153">
        <f t="shared" si="7"/>
        <v>181</v>
      </c>
      <c r="M17" s="29">
        <f t="shared" si="8"/>
        <v>3.3259830944505693E-2</v>
      </c>
      <c r="N17" s="171">
        <f>'23년 4월'!L17-'23년 3월'!L17</f>
        <v>7</v>
      </c>
      <c r="O17" s="152">
        <v>143</v>
      </c>
      <c r="P17" s="152">
        <v>38</v>
      </c>
      <c r="Q17" s="175">
        <v>1913</v>
      </c>
      <c r="R17" s="172">
        <f>Q17-'23년 3월'!Q17</f>
        <v>-7</v>
      </c>
      <c r="S17" s="233">
        <v>1.69</v>
      </c>
      <c r="T17" s="33"/>
      <c r="U17" s="204"/>
      <c r="V17" s="153">
        <v>3238</v>
      </c>
      <c r="W17" s="232">
        <v>1920</v>
      </c>
    </row>
    <row r="18" spans="1:23">
      <c r="A18" s="195"/>
      <c r="B18" s="27" t="s">
        <v>10</v>
      </c>
      <c r="C18" s="28">
        <f t="shared" si="1"/>
        <v>2422</v>
      </c>
      <c r="D18" s="52">
        <f t="shared" si="2"/>
        <v>6.1901463706369305E-3</v>
      </c>
      <c r="E18" s="153">
        <v>2194</v>
      </c>
      <c r="F18" s="29">
        <f t="shared" si="4"/>
        <v>5.6865159074710033E-3</v>
      </c>
      <c r="G18" s="172">
        <f t="shared" si="3"/>
        <v>3</v>
      </c>
      <c r="H18" s="209">
        <v>1167</v>
      </c>
      <c r="I18" s="29">
        <f t="shared" si="5"/>
        <v>3.0246873582582775E-3</v>
      </c>
      <c r="J18" s="209">
        <v>1027</v>
      </c>
      <c r="K18" s="29">
        <f t="shared" si="6"/>
        <v>2.6618285492127258E-3</v>
      </c>
      <c r="L18" s="153">
        <f t="shared" si="7"/>
        <v>228</v>
      </c>
      <c r="M18" s="29">
        <f t="shared" si="8"/>
        <v>4.1896361631753032E-2</v>
      </c>
      <c r="N18" s="171">
        <f>'23년 4월'!L18-'23년 3월'!L18</f>
        <v>11</v>
      </c>
      <c r="O18" s="152">
        <v>194</v>
      </c>
      <c r="P18" s="152">
        <v>34</v>
      </c>
      <c r="Q18" s="175">
        <v>1145</v>
      </c>
      <c r="R18" s="172">
        <f>Q18-'23년 3월'!Q18</f>
        <v>1</v>
      </c>
      <c r="S18" s="233">
        <v>1.92</v>
      </c>
      <c r="T18" s="33"/>
      <c r="U18" s="204"/>
      <c r="V18" s="153">
        <v>2191</v>
      </c>
      <c r="W18" s="232">
        <v>1144</v>
      </c>
    </row>
    <row r="19" spans="1:23">
      <c r="A19" s="195"/>
      <c r="B19" s="27" t="s">
        <v>32</v>
      </c>
      <c r="C19" s="28">
        <f t="shared" si="1"/>
        <v>18470</v>
      </c>
      <c r="D19" s="52">
        <f t="shared" si="2"/>
        <v>4.7205616624964537E-2</v>
      </c>
      <c r="E19" s="153">
        <v>18404</v>
      </c>
      <c r="F19" s="29">
        <f t="shared" si="4"/>
        <v>4.7700382297673816E-2</v>
      </c>
      <c r="G19" s="172">
        <f t="shared" si="3"/>
        <v>29</v>
      </c>
      <c r="H19" s="209">
        <v>9068</v>
      </c>
      <c r="I19" s="29">
        <f t="shared" si="5"/>
        <v>2.3502883431607596E-2</v>
      </c>
      <c r="J19" s="209">
        <v>9336</v>
      </c>
      <c r="K19" s="29">
        <f t="shared" si="6"/>
        <v>2.419749886606622E-2</v>
      </c>
      <c r="L19" s="153">
        <f t="shared" si="7"/>
        <v>66</v>
      </c>
      <c r="M19" s="29">
        <f t="shared" si="8"/>
        <v>1.2127894156560088E-2</v>
      </c>
      <c r="N19" s="171">
        <f>'23년 4월'!L19-'23년 3월'!L19</f>
        <v>3</v>
      </c>
      <c r="O19" s="152">
        <v>27</v>
      </c>
      <c r="P19" s="152">
        <v>39</v>
      </c>
      <c r="Q19" s="175">
        <v>6406</v>
      </c>
      <c r="R19" s="172">
        <f t="shared" ref="R19:R31" si="9">Q19-W19</f>
        <v>11</v>
      </c>
      <c r="S19" s="233">
        <v>2.87</v>
      </c>
      <c r="T19" s="34"/>
      <c r="U19" s="204"/>
      <c r="V19" s="153">
        <v>18375</v>
      </c>
      <c r="W19" s="232">
        <v>6395</v>
      </c>
    </row>
    <row r="20" spans="1:23">
      <c r="A20" s="195"/>
      <c r="B20" s="27" t="s">
        <v>275</v>
      </c>
      <c r="C20" s="28">
        <f t="shared" si="1"/>
        <v>26547</v>
      </c>
      <c r="D20" s="52">
        <f t="shared" si="2"/>
        <v>6.7848809125226506E-2</v>
      </c>
      <c r="E20" s="153">
        <v>26482</v>
      </c>
      <c r="F20" s="29">
        <f t="shared" si="4"/>
        <v>6.8637335579602152E-2</v>
      </c>
      <c r="G20" s="172">
        <f t="shared" si="3"/>
        <v>6</v>
      </c>
      <c r="H20" s="209">
        <v>12851</v>
      </c>
      <c r="I20" s="29">
        <f t="shared" si="5"/>
        <v>3.3307846821745611E-2</v>
      </c>
      <c r="J20" s="209">
        <v>13631</v>
      </c>
      <c r="K20" s="29">
        <f t="shared" si="6"/>
        <v>3.5329488757856541E-2</v>
      </c>
      <c r="L20" s="153">
        <f t="shared" si="7"/>
        <v>65</v>
      </c>
      <c r="M20" s="29">
        <f t="shared" si="8"/>
        <v>1.1944138184490995E-2</v>
      </c>
      <c r="N20" s="171">
        <f>'23년 4월'!L20-'23년 3월'!L20</f>
        <v>-4</v>
      </c>
      <c r="O20" s="152">
        <v>21</v>
      </c>
      <c r="P20" s="152">
        <v>44</v>
      </c>
      <c r="Q20" s="175">
        <v>9737</v>
      </c>
      <c r="R20" s="172">
        <f t="shared" si="9"/>
        <v>4</v>
      </c>
      <c r="S20" s="233">
        <v>2.72</v>
      </c>
      <c r="T20" s="34"/>
      <c r="U20" s="204"/>
      <c r="V20" s="153">
        <v>26476</v>
      </c>
      <c r="W20" s="232">
        <v>9733</v>
      </c>
    </row>
    <row r="21" spans="1:23">
      <c r="A21" s="195"/>
      <c r="B21" s="90" t="s">
        <v>284</v>
      </c>
      <c r="C21" s="28">
        <f t="shared" si="1"/>
        <v>13550</v>
      </c>
      <c r="D21" s="52">
        <f t="shared" si="2"/>
        <v>3.4631083122266891E-2</v>
      </c>
      <c r="E21" s="154">
        <v>13409</v>
      </c>
      <c r="F21" s="29">
        <f t="shared" si="4"/>
        <v>3.4754098360655739E-2</v>
      </c>
      <c r="G21" s="172">
        <f t="shared" si="3"/>
        <v>17</v>
      </c>
      <c r="H21" s="209">
        <v>6567</v>
      </c>
      <c r="I21" s="29">
        <f t="shared" si="5"/>
        <v>1.7020669992872415E-2</v>
      </c>
      <c r="J21" s="209">
        <v>6842</v>
      </c>
      <c r="K21" s="29">
        <f t="shared" si="6"/>
        <v>1.773342836778332E-2</v>
      </c>
      <c r="L21" s="153">
        <f t="shared" si="7"/>
        <v>141</v>
      </c>
      <c r="M21" s="29">
        <f t="shared" si="8"/>
        <v>2.5909592061742006E-2</v>
      </c>
      <c r="N21" s="171">
        <f>'23년 4월'!L21-'23년 3월'!L21</f>
        <v>-4</v>
      </c>
      <c r="O21" s="152">
        <v>66</v>
      </c>
      <c r="P21" s="152">
        <v>75</v>
      </c>
      <c r="Q21" s="176">
        <v>6089</v>
      </c>
      <c r="R21" s="172">
        <f t="shared" si="9"/>
        <v>11</v>
      </c>
      <c r="S21" s="254">
        <v>2.2000000000000002</v>
      </c>
      <c r="T21" s="257" t="s">
        <v>295</v>
      </c>
      <c r="U21" s="204"/>
      <c r="V21" s="154">
        <v>13392</v>
      </c>
      <c r="W21" s="232">
        <v>6078</v>
      </c>
    </row>
    <row r="22" spans="1:23">
      <c r="A22" s="195"/>
      <c r="B22" s="90" t="s">
        <v>285</v>
      </c>
      <c r="C22" s="28">
        <f>E22+L22</f>
        <v>25666</v>
      </c>
      <c r="D22" s="52">
        <f t="shared" si="2"/>
        <v>6.5597149772406049E-2</v>
      </c>
      <c r="E22" s="154">
        <v>25525</v>
      </c>
      <c r="F22" s="29">
        <f t="shared" si="4"/>
        <v>6.6156936434912203E-2</v>
      </c>
      <c r="G22" s="172">
        <f t="shared" si="3"/>
        <v>-11076</v>
      </c>
      <c r="H22" s="209">
        <v>12195</v>
      </c>
      <c r="I22" s="29">
        <f t="shared" si="5"/>
        <v>3.1607594116503594E-2</v>
      </c>
      <c r="J22" s="209">
        <v>13330</v>
      </c>
      <c r="K22" s="29">
        <f t="shared" si="6"/>
        <v>3.4549342318408602E-2</v>
      </c>
      <c r="L22" s="153">
        <f t="shared" si="7"/>
        <v>141</v>
      </c>
      <c r="M22" s="29">
        <f t="shared" si="8"/>
        <v>2.5909592061742006E-2</v>
      </c>
      <c r="N22" s="171">
        <f>'23년 4월'!L22-'23년 3월'!L22</f>
        <v>-40</v>
      </c>
      <c r="O22" s="152">
        <v>50</v>
      </c>
      <c r="P22" s="152">
        <v>91</v>
      </c>
      <c r="Q22" s="176">
        <v>10296</v>
      </c>
      <c r="R22" s="172">
        <f t="shared" si="9"/>
        <v>-5278</v>
      </c>
      <c r="S22" s="234">
        <v>2.48</v>
      </c>
      <c r="T22" s="258"/>
      <c r="U22" s="204"/>
      <c r="V22" s="154">
        <v>36601</v>
      </c>
      <c r="W22" s="232">
        <v>15574</v>
      </c>
    </row>
    <row r="23" spans="1:23">
      <c r="A23" s="195"/>
      <c r="B23" s="90" t="s">
        <v>286</v>
      </c>
      <c r="C23" s="28">
        <f t="shared" si="1"/>
        <v>11174</v>
      </c>
      <c r="D23" s="52">
        <f t="shared" si="2"/>
        <v>2.8558503528281199E-2</v>
      </c>
      <c r="E23" s="154">
        <v>11132</v>
      </c>
      <c r="F23" s="29">
        <f t="shared" si="4"/>
        <v>2.8852459016393443E-2</v>
      </c>
      <c r="G23" s="172">
        <f>E23-V23</f>
        <v>11132</v>
      </c>
      <c r="H23" s="209">
        <v>5475</v>
      </c>
      <c r="I23" s="29">
        <f t="shared" si="5"/>
        <v>1.4190371282317113E-2</v>
      </c>
      <c r="J23" s="209">
        <v>5657</v>
      </c>
      <c r="K23" s="29">
        <f t="shared" si="6"/>
        <v>1.466208773407633E-2</v>
      </c>
      <c r="L23" s="153">
        <f t="shared" si="7"/>
        <v>42</v>
      </c>
      <c r="M23" s="29">
        <f t="shared" si="8"/>
        <v>7.717750826901874E-3</v>
      </c>
      <c r="N23" s="171">
        <v>42</v>
      </c>
      <c r="O23" s="152">
        <v>22</v>
      </c>
      <c r="P23" s="152">
        <v>20</v>
      </c>
      <c r="Q23" s="176">
        <v>5312</v>
      </c>
      <c r="R23" s="172">
        <f t="shared" si="9"/>
        <v>5312</v>
      </c>
      <c r="S23" s="254">
        <v>2.1</v>
      </c>
      <c r="T23" s="257" t="s">
        <v>293</v>
      </c>
      <c r="U23" s="204"/>
      <c r="V23" s="153"/>
      <c r="W23" s="232"/>
    </row>
    <row r="24" spans="1:23">
      <c r="A24" s="195"/>
      <c r="B24" s="27" t="s">
        <v>287</v>
      </c>
      <c r="C24" s="28">
        <f t="shared" si="1"/>
        <v>8914</v>
      </c>
      <c r="D24" s="52">
        <f t="shared" si="2"/>
        <v>2.2782396675416022E-2</v>
      </c>
      <c r="E24" s="153">
        <v>8888</v>
      </c>
      <c r="F24" s="29">
        <f t="shared" si="4"/>
        <v>2.3036350677120458E-2</v>
      </c>
      <c r="G24" s="172">
        <f t="shared" si="3"/>
        <v>-1</v>
      </c>
      <c r="H24" s="209">
        <v>4314</v>
      </c>
      <c r="I24" s="29">
        <f t="shared" si="5"/>
        <v>1.1181235015875073E-2</v>
      </c>
      <c r="J24" s="209">
        <v>4574</v>
      </c>
      <c r="K24" s="29">
        <f t="shared" si="6"/>
        <v>1.1855115661245383E-2</v>
      </c>
      <c r="L24" s="153">
        <f t="shared" si="7"/>
        <v>26</v>
      </c>
      <c r="M24" s="29">
        <f t="shared" si="8"/>
        <v>4.7776552737963983E-3</v>
      </c>
      <c r="N24" s="171">
        <f>'23년 4월'!L24-'23년 3월'!L23</f>
        <v>1</v>
      </c>
      <c r="O24" s="152">
        <v>4</v>
      </c>
      <c r="P24" s="152">
        <v>22</v>
      </c>
      <c r="Q24" s="175">
        <v>3130</v>
      </c>
      <c r="R24" s="172">
        <f t="shared" si="9"/>
        <v>0</v>
      </c>
      <c r="S24" s="233">
        <v>2.84</v>
      </c>
      <c r="T24" s="34"/>
      <c r="U24" s="204"/>
      <c r="V24" s="155">
        <v>8889</v>
      </c>
      <c r="W24" s="232">
        <v>3130</v>
      </c>
    </row>
    <row r="25" spans="1:23">
      <c r="A25" s="195"/>
      <c r="B25" s="50" t="s">
        <v>35</v>
      </c>
      <c r="C25" s="28">
        <f t="shared" si="1"/>
        <v>23581</v>
      </c>
      <c r="D25" s="52">
        <f t="shared" si="2"/>
        <v>6.0268307830714067E-2</v>
      </c>
      <c r="E25" s="155">
        <v>23520</v>
      </c>
      <c r="F25" s="29">
        <f t="shared" si="4"/>
        <v>6.0960279919652693E-2</v>
      </c>
      <c r="G25" s="172">
        <f t="shared" si="3"/>
        <v>15</v>
      </c>
      <c r="H25" s="209">
        <v>11632</v>
      </c>
      <c r="I25" s="29">
        <f t="shared" si="5"/>
        <v>3.0148383334413269E-2</v>
      </c>
      <c r="J25" s="209">
        <v>11888</v>
      </c>
      <c r="K25" s="29">
        <f t="shared" si="6"/>
        <v>3.0811896585239421E-2</v>
      </c>
      <c r="L25" s="153">
        <f t="shared" si="7"/>
        <v>61</v>
      </c>
      <c r="M25" s="29">
        <f t="shared" si="8"/>
        <v>1.1209114296214627E-2</v>
      </c>
      <c r="N25" s="171">
        <f>'23년 4월'!L25-'23년 3월'!L24</f>
        <v>0</v>
      </c>
      <c r="O25" s="152">
        <v>20</v>
      </c>
      <c r="P25" s="152">
        <v>41</v>
      </c>
      <c r="Q25" s="177">
        <v>7929</v>
      </c>
      <c r="R25" s="172">
        <f t="shared" si="9"/>
        <v>11</v>
      </c>
      <c r="S25" s="235">
        <v>2.97</v>
      </c>
      <c r="T25" s="111"/>
      <c r="U25" s="204"/>
      <c r="V25" s="153">
        <v>23505</v>
      </c>
      <c r="W25" s="232">
        <v>7918</v>
      </c>
    </row>
    <row r="26" spans="1:23">
      <c r="A26" s="236"/>
      <c r="B26" s="27" t="s">
        <v>36</v>
      </c>
      <c r="C26" s="28">
        <f t="shared" si="1"/>
        <v>28631</v>
      </c>
      <c r="D26" s="52">
        <f t="shared" si="2"/>
        <v>7.3175095267426077E-2</v>
      </c>
      <c r="E26" s="153">
        <v>28516</v>
      </c>
      <c r="F26" s="29">
        <f t="shared" si="4"/>
        <v>7.3909155705306803E-2</v>
      </c>
      <c r="G26" s="172">
        <f t="shared" si="3"/>
        <v>-36</v>
      </c>
      <c r="H26" s="209">
        <v>13855</v>
      </c>
      <c r="I26" s="29">
        <f t="shared" si="5"/>
        <v>3.5910062852329422E-2</v>
      </c>
      <c r="J26" s="209">
        <v>14661</v>
      </c>
      <c r="K26" s="29">
        <f t="shared" si="6"/>
        <v>3.7999092852977388E-2</v>
      </c>
      <c r="L26" s="153">
        <f t="shared" si="7"/>
        <v>115</v>
      </c>
      <c r="M26" s="29">
        <f t="shared" si="8"/>
        <v>2.1131936787945609E-2</v>
      </c>
      <c r="N26" s="171">
        <f>'23년 4월'!L26-'23년 3월'!L25</f>
        <v>2</v>
      </c>
      <c r="O26" s="152">
        <v>31</v>
      </c>
      <c r="P26" s="152">
        <v>84</v>
      </c>
      <c r="Q26" s="175">
        <v>10840</v>
      </c>
      <c r="R26" s="172">
        <f t="shared" si="9"/>
        <v>8</v>
      </c>
      <c r="S26" s="233">
        <v>2.63</v>
      </c>
      <c r="T26" s="32"/>
      <c r="U26" s="204"/>
      <c r="V26" s="153">
        <v>28552</v>
      </c>
      <c r="W26" s="232">
        <v>10832</v>
      </c>
    </row>
    <row r="27" spans="1:23">
      <c r="A27" s="237"/>
      <c r="B27" s="27" t="s">
        <v>37</v>
      </c>
      <c r="C27" s="28">
        <f t="shared" si="1"/>
        <v>35251</v>
      </c>
      <c r="D27" s="52">
        <f t="shared" si="2"/>
        <v>9.0094487907234705E-2</v>
      </c>
      <c r="E27" s="153">
        <v>35130</v>
      </c>
      <c r="F27" s="29">
        <f t="shared" si="4"/>
        <v>9.1051642584073084E-2</v>
      </c>
      <c r="G27" s="172">
        <f t="shared" si="3"/>
        <v>105</v>
      </c>
      <c r="H27" s="209">
        <v>17227</v>
      </c>
      <c r="I27" s="29">
        <f t="shared" si="5"/>
        <v>4.4649776453055144E-2</v>
      </c>
      <c r="J27" s="209">
        <v>17903</v>
      </c>
      <c r="K27" s="29">
        <f t="shared" si="6"/>
        <v>4.6401866131017946E-2</v>
      </c>
      <c r="L27" s="153">
        <f t="shared" si="7"/>
        <v>121</v>
      </c>
      <c r="M27" s="29">
        <f t="shared" si="8"/>
        <v>2.2234472620360161E-2</v>
      </c>
      <c r="N27" s="171">
        <f>'23년 4월'!L27-'23년 3월'!L26</f>
        <v>-1</v>
      </c>
      <c r="O27" s="152">
        <v>39</v>
      </c>
      <c r="P27" s="152">
        <v>82</v>
      </c>
      <c r="Q27" s="175">
        <v>12376</v>
      </c>
      <c r="R27" s="172">
        <f t="shared" si="9"/>
        <v>55</v>
      </c>
      <c r="S27" s="233">
        <v>2.84</v>
      </c>
      <c r="T27" s="38"/>
      <c r="U27" s="204"/>
      <c r="V27" s="153">
        <v>35025</v>
      </c>
      <c r="W27" s="232">
        <v>12321</v>
      </c>
    </row>
    <row r="28" spans="1:23">
      <c r="A28" s="237"/>
      <c r="B28" s="27" t="s">
        <v>38</v>
      </c>
      <c r="C28" s="28">
        <f t="shared" si="1"/>
        <v>21952</v>
      </c>
      <c r="D28" s="52">
        <f t="shared" si="2"/>
        <v>5.6104910457564786E-2</v>
      </c>
      <c r="E28" s="153">
        <v>21750</v>
      </c>
      <c r="F28" s="29">
        <f t="shared" si="4"/>
        <v>5.6372707833862501E-2</v>
      </c>
      <c r="G28" s="172">
        <f t="shared" si="3"/>
        <v>61</v>
      </c>
      <c r="H28" s="209">
        <v>10578</v>
      </c>
      <c r="I28" s="29">
        <f t="shared" si="5"/>
        <v>2.7416574872027474E-2</v>
      </c>
      <c r="J28" s="209">
        <v>11172</v>
      </c>
      <c r="K28" s="29">
        <f t="shared" si="6"/>
        <v>2.8956132961835027E-2</v>
      </c>
      <c r="L28" s="153">
        <f t="shared" si="7"/>
        <v>202</v>
      </c>
      <c r="M28" s="29">
        <f t="shared" si="8"/>
        <v>3.7118706357956631E-2</v>
      </c>
      <c r="N28" s="171">
        <f>'23년 4월'!L28-'23년 3월'!L27</f>
        <v>-3</v>
      </c>
      <c r="O28" s="152">
        <v>83</v>
      </c>
      <c r="P28" s="152">
        <v>119</v>
      </c>
      <c r="Q28" s="175">
        <v>8364</v>
      </c>
      <c r="R28" s="172">
        <f t="shared" si="9"/>
        <v>27</v>
      </c>
      <c r="S28" s="255">
        <v>2.6</v>
      </c>
      <c r="T28" s="38"/>
      <c r="U28" s="204"/>
      <c r="V28" s="153">
        <v>21689</v>
      </c>
      <c r="W28" s="232">
        <v>8337</v>
      </c>
    </row>
    <row r="29" spans="1:23">
      <c r="A29" s="237"/>
      <c r="B29" s="27" t="s">
        <v>288</v>
      </c>
      <c r="C29" s="28">
        <f t="shared" si="1"/>
        <v>27908</v>
      </c>
      <c r="D29" s="52">
        <f t="shared" si="2"/>
        <v>7.1327252234407709E-2</v>
      </c>
      <c r="E29" s="153">
        <v>27708</v>
      </c>
      <c r="F29" s="29">
        <f t="shared" si="4"/>
        <v>7.1814942007386764E-2</v>
      </c>
      <c r="G29" s="172">
        <f t="shared" si="3"/>
        <v>200</v>
      </c>
      <c r="H29" s="209">
        <v>13661</v>
      </c>
      <c r="I29" s="29">
        <f t="shared" si="5"/>
        <v>3.5407244216937729E-2</v>
      </c>
      <c r="J29" s="209">
        <v>14047</v>
      </c>
      <c r="K29" s="29">
        <f t="shared" si="6"/>
        <v>3.6407697790449035E-2</v>
      </c>
      <c r="L29" s="153">
        <f t="shared" si="7"/>
        <v>200</v>
      </c>
      <c r="M29" s="29">
        <f t="shared" si="8"/>
        <v>3.6751194413818446E-2</v>
      </c>
      <c r="N29" s="171">
        <f>'23년 4월'!L29-'23년 3월'!L28</f>
        <v>-11</v>
      </c>
      <c r="O29" s="152">
        <v>117</v>
      </c>
      <c r="P29" s="152">
        <v>83</v>
      </c>
      <c r="Q29" s="175">
        <v>11685</v>
      </c>
      <c r="R29" s="172">
        <f t="shared" si="9"/>
        <v>91</v>
      </c>
      <c r="S29" s="233">
        <v>2.37</v>
      </c>
      <c r="T29" s="38"/>
      <c r="U29" s="204"/>
      <c r="V29" s="153">
        <v>27508</v>
      </c>
      <c r="W29" s="232">
        <v>11594</v>
      </c>
    </row>
    <row r="30" spans="1:23">
      <c r="A30" s="237"/>
      <c r="B30" s="27" t="s">
        <v>42</v>
      </c>
      <c r="C30" s="28">
        <f t="shared" si="1"/>
        <v>19023</v>
      </c>
      <c r="D30" s="52">
        <f t="shared" si="2"/>
        <v>4.8618973744271814E-2</v>
      </c>
      <c r="E30" s="153">
        <v>18958</v>
      </c>
      <c r="F30" s="29">
        <f t="shared" si="4"/>
        <v>4.9136266442039785E-2</v>
      </c>
      <c r="G30" s="172">
        <f t="shared" si="3"/>
        <v>-16</v>
      </c>
      <c r="H30" s="209">
        <v>9295</v>
      </c>
      <c r="I30" s="29">
        <f t="shared" si="5"/>
        <v>2.4091233071988596E-2</v>
      </c>
      <c r="J30" s="209">
        <v>9663</v>
      </c>
      <c r="K30" s="29">
        <f t="shared" si="6"/>
        <v>2.5045033370051189E-2</v>
      </c>
      <c r="L30" s="153">
        <f t="shared" si="7"/>
        <v>65</v>
      </c>
      <c r="M30" s="29">
        <f t="shared" si="8"/>
        <v>1.1944138184490995E-2</v>
      </c>
      <c r="N30" s="171">
        <f>'23년 4월'!L30-'23년 3월'!L29</f>
        <v>-2</v>
      </c>
      <c r="O30" s="152">
        <v>19</v>
      </c>
      <c r="P30" s="152">
        <v>46</v>
      </c>
      <c r="Q30" s="175">
        <v>6911</v>
      </c>
      <c r="R30" s="172">
        <f t="shared" si="9"/>
        <v>-3</v>
      </c>
      <c r="S30" s="233">
        <v>2.74</v>
      </c>
      <c r="T30" s="38"/>
      <c r="U30" s="204"/>
      <c r="V30" s="153">
        <v>18974</v>
      </c>
      <c r="W30" s="232">
        <v>6914</v>
      </c>
    </row>
    <row r="31" spans="1:23">
      <c r="A31" s="237"/>
      <c r="B31" s="41" t="s">
        <v>289</v>
      </c>
      <c r="C31" s="28">
        <f t="shared" si="1"/>
        <v>11263</v>
      </c>
      <c r="D31" s="52">
        <f t="shared" si="2"/>
        <v>2.878596968310642E-2</v>
      </c>
      <c r="E31" s="153">
        <v>11228</v>
      </c>
      <c r="F31" s="29">
        <f t="shared" si="4"/>
        <v>2.9101276485453249E-2</v>
      </c>
      <c r="G31" s="172">
        <f t="shared" si="3"/>
        <v>-17</v>
      </c>
      <c r="H31" s="209">
        <v>5538</v>
      </c>
      <c r="I31" s="29">
        <f t="shared" si="5"/>
        <v>1.435365774638761E-2</v>
      </c>
      <c r="J31" s="209">
        <v>5690</v>
      </c>
      <c r="K31" s="29">
        <f t="shared" si="6"/>
        <v>1.4747618739065639E-2</v>
      </c>
      <c r="L31" s="153">
        <f t="shared" si="7"/>
        <v>35</v>
      </c>
      <c r="M31" s="29">
        <f t="shared" si="8"/>
        <v>6.4314590224182283E-3</v>
      </c>
      <c r="N31" s="171">
        <f>'23년 4월'!L31-'23년 3월'!L30</f>
        <v>-1</v>
      </c>
      <c r="O31" s="152">
        <v>7</v>
      </c>
      <c r="P31" s="152">
        <v>28</v>
      </c>
      <c r="Q31" s="175">
        <v>4362</v>
      </c>
      <c r="R31" s="172">
        <f t="shared" si="9"/>
        <v>-3</v>
      </c>
      <c r="S31" s="233">
        <v>2.57</v>
      </c>
      <c r="T31" s="32"/>
      <c r="U31" s="204"/>
      <c r="V31" s="153">
        <v>11245</v>
      </c>
      <c r="W31" s="232">
        <v>4365</v>
      </c>
    </row>
    <row r="32" spans="1:23">
      <c r="A32" s="238"/>
      <c r="B32" s="41" t="s">
        <v>290</v>
      </c>
      <c r="C32" s="28">
        <f t="shared" si="1"/>
        <v>28659</v>
      </c>
      <c r="D32" s="52">
        <f t="shared" si="2"/>
        <v>7.3246657653213795E-2</v>
      </c>
      <c r="E32" s="153">
        <v>28580</v>
      </c>
      <c r="F32" s="29">
        <f t="shared" si="4"/>
        <v>7.4075034018013353E-2</v>
      </c>
      <c r="G32" s="172">
        <f t="shared" si="3"/>
        <v>25</v>
      </c>
      <c r="H32" s="209">
        <v>13729</v>
      </c>
      <c r="I32" s="29">
        <f t="shared" si="5"/>
        <v>3.558348992418843E-2</v>
      </c>
      <c r="J32" s="209">
        <v>14851</v>
      </c>
      <c r="K32" s="29">
        <f t="shared" si="6"/>
        <v>3.8491544093824923E-2</v>
      </c>
      <c r="L32" s="153">
        <f t="shared" si="7"/>
        <v>79</v>
      </c>
      <c r="M32" s="29">
        <f t="shared" si="8"/>
        <v>1.4516721793458287E-2</v>
      </c>
      <c r="N32" s="171">
        <f>'23년 4월'!L32-'23년 3월'!L31</f>
        <v>4</v>
      </c>
      <c r="O32" s="152">
        <v>26</v>
      </c>
      <c r="P32" s="152">
        <v>53</v>
      </c>
      <c r="Q32" s="175">
        <v>10842</v>
      </c>
      <c r="R32" s="172">
        <f>Q32-W32</f>
        <v>9</v>
      </c>
      <c r="S32" s="233">
        <v>2.64</v>
      </c>
      <c r="T32" s="32"/>
      <c r="U32" s="204"/>
      <c r="V32" s="153">
        <v>28555</v>
      </c>
      <c r="W32" s="232">
        <v>10833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C6:C7"/>
    <mergeCell ref="D6:D7"/>
    <mergeCell ref="B2:T2"/>
    <mergeCell ref="B5:B7"/>
    <mergeCell ref="E5:K5"/>
    <mergeCell ref="Q5:R5"/>
    <mergeCell ref="S5:S7"/>
    <mergeCell ref="T5:T7"/>
    <mergeCell ref="E6:K6"/>
    <mergeCell ref="Q6:Q7"/>
    <mergeCell ref="R6:R7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37</vt:i4>
      </vt:variant>
    </vt:vector>
  </HeadingPairs>
  <TitlesOfParts>
    <vt:vector size="37" baseType="lpstr">
      <vt:lpstr>23년 10월</vt:lpstr>
      <vt:lpstr>23년 9월</vt:lpstr>
      <vt:lpstr>23년 9월 (2)</vt:lpstr>
      <vt:lpstr>Sheet1</vt:lpstr>
      <vt:lpstr>23년 8월</vt:lpstr>
      <vt:lpstr>23년 7월</vt:lpstr>
      <vt:lpstr>23년 6월</vt:lpstr>
      <vt:lpstr>23년 5월</vt:lpstr>
      <vt:lpstr>23년 4월</vt:lpstr>
      <vt:lpstr>23년 3월</vt:lpstr>
      <vt:lpstr>23년 2월</vt:lpstr>
      <vt:lpstr>23년 1월</vt:lpstr>
      <vt:lpstr>22년 12월</vt:lpstr>
      <vt:lpstr>22년 11월</vt:lpstr>
      <vt:lpstr>22년 10월</vt:lpstr>
      <vt:lpstr>22년 9월</vt:lpstr>
      <vt:lpstr>22년 8월</vt:lpstr>
      <vt:lpstr>22년 7월</vt:lpstr>
      <vt:lpstr>22년 6월</vt:lpstr>
      <vt:lpstr>22년 5월</vt:lpstr>
      <vt:lpstr>22년 4월</vt:lpstr>
      <vt:lpstr>22년 3월</vt:lpstr>
      <vt:lpstr>22년 2월</vt:lpstr>
      <vt:lpstr>22년 1월</vt:lpstr>
      <vt:lpstr>21년 12월</vt:lpstr>
      <vt:lpstr>21년 11월</vt:lpstr>
      <vt:lpstr>21년 10월</vt:lpstr>
      <vt:lpstr>21년 9월</vt:lpstr>
      <vt:lpstr>21년 8월</vt:lpstr>
      <vt:lpstr>21년 7월</vt:lpstr>
      <vt:lpstr>21년 6월</vt:lpstr>
      <vt:lpstr>21년 5월</vt:lpstr>
      <vt:lpstr>21년 4월</vt:lpstr>
      <vt:lpstr>21년 3월</vt:lpstr>
      <vt:lpstr>21년 2월</vt:lpstr>
      <vt:lpstr>21년 1월</vt:lpstr>
      <vt:lpstr>20년 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2023-10-31T05:35:44Z</cp:lastPrinted>
  <dcterms:created xsi:type="dcterms:W3CDTF">2017-09-01T01:44:18Z</dcterms:created>
  <dcterms:modified xsi:type="dcterms:W3CDTF">2023-11-01T08:50:27Z</dcterms:modified>
</cp:coreProperties>
</file>