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3997\Documents\GitHub\Hyo_swEngineering10\SummerProject\Disign\"/>
    </mc:Choice>
  </mc:AlternateContent>
  <xr:revisionPtr revIDLastSave="0" documentId="13_ncr:1_{A3383AB1-36D3-4A8D-AF31-84441F1FECEE}" xr6:coauthVersionLast="47" xr6:coauthVersionMax="47" xr10:uidLastSave="{00000000-0000-0000-0000-000000000000}"/>
  <bookViews>
    <workbookView xWindow="11520" yWindow="0" windowWidth="11520" windowHeight="12360" firstSheet="1" activeTab="1" xr2:uid="{00000000-000D-0000-FFFF-FFFF00000000}"/>
  </bookViews>
  <sheets>
    <sheet name="VerControl" sheetId="1" r:id="rId1"/>
    <sheet name="몬스터 능력치" sheetId="2" r:id="rId2"/>
    <sheet name="몬스터 UI" sheetId="3" r:id="rId3"/>
    <sheet name="몬스터 종류" sheetId="4" r:id="rId4"/>
    <sheet name="몬스터 생성 규칙" sheetId="5" r:id="rId5"/>
    <sheet name="몬스터 재화" sheetId="6" r:id="rId6"/>
    <sheet name="몬스터 데이터" sheetId="7" r:id="rId7"/>
    <sheet name="메모장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8" l="1"/>
  <c r="R17" i="8"/>
  <c r="R18" i="8"/>
  <c r="R19" i="8"/>
  <c r="R20" i="8"/>
  <c r="R21" i="8"/>
  <c r="AF21" i="8" s="1"/>
  <c r="R22" i="8"/>
  <c r="AF22" i="8" s="1"/>
  <c r="R23" i="8"/>
  <c r="AF23" i="8" s="1"/>
  <c r="R24" i="8"/>
  <c r="AF24" i="8" s="1"/>
  <c r="R25" i="8"/>
  <c r="R26" i="8"/>
  <c r="R27" i="8"/>
  <c r="R28" i="8"/>
  <c r="R29" i="8"/>
  <c r="R30" i="8"/>
  <c r="AB30" i="8" s="1"/>
  <c r="R31" i="8"/>
  <c r="AD31" i="8" s="1"/>
  <c r="R32" i="8"/>
  <c r="AF32" i="8" s="1"/>
  <c r="R33" i="8"/>
  <c r="R34" i="8"/>
  <c r="R35" i="8"/>
  <c r="R15" i="8"/>
  <c r="W41" i="8" s="1"/>
  <c r="AF17" i="8"/>
  <c r="AF18" i="8"/>
  <c r="AF19" i="8"/>
  <c r="AF20" i="8"/>
  <c r="AF25" i="8"/>
  <c r="AF26" i="8"/>
  <c r="AF27" i="8"/>
  <c r="AF28" i="8"/>
  <c r="AF29" i="8"/>
  <c r="AF33" i="8"/>
  <c r="AF34" i="8"/>
  <c r="AF35" i="8"/>
  <c r="AF16" i="8"/>
  <c r="AE17" i="8"/>
  <c r="AE18" i="8"/>
  <c r="AE19" i="8"/>
  <c r="AE20" i="8"/>
  <c r="AE21" i="8"/>
  <c r="AE24" i="8"/>
  <c r="AE25" i="8"/>
  <c r="AE26" i="8"/>
  <c r="AE27" i="8"/>
  <c r="AE28" i="8"/>
  <c r="AE29" i="8"/>
  <c r="AE32" i="8"/>
  <c r="AE33" i="8"/>
  <c r="AE34" i="8"/>
  <c r="AE35" i="8"/>
  <c r="AE16" i="8"/>
  <c r="AD29" i="8"/>
  <c r="AD32" i="8"/>
  <c r="AD33" i="8"/>
  <c r="AD27" i="8"/>
  <c r="AD28" i="8"/>
  <c r="AD16" i="8"/>
  <c r="AC17" i="8"/>
  <c r="AC18" i="8"/>
  <c r="AC19" i="8"/>
  <c r="AC20" i="8"/>
  <c r="AC21" i="8"/>
  <c r="AC24" i="8"/>
  <c r="AC25" i="8"/>
  <c r="AC26" i="8"/>
  <c r="AC27" i="8"/>
  <c r="AC28" i="8"/>
  <c r="AC29" i="8"/>
  <c r="AC32" i="8"/>
  <c r="AC33" i="8"/>
  <c r="AC34" i="8"/>
  <c r="AC35" i="8"/>
  <c r="AC16" i="8"/>
  <c r="AB17" i="8"/>
  <c r="AB18" i="8"/>
  <c r="AB19" i="8"/>
  <c r="AB20" i="8"/>
  <c r="AB21" i="8"/>
  <c r="AB29" i="8"/>
  <c r="AB33" i="8"/>
  <c r="AB35" i="8"/>
  <c r="AB16" i="8"/>
  <c r="AA20" i="8"/>
  <c r="AA21" i="8"/>
  <c r="AA31" i="8"/>
  <c r="AA33" i="8"/>
  <c r="AA16" i="8"/>
  <c r="Y16" i="8"/>
  <c r="Y27" i="8"/>
  <c r="X27" i="8"/>
  <c r="V28" i="8"/>
  <c r="U27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62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41" i="8"/>
  <c r="S15" i="8"/>
  <c r="Z16" i="8"/>
  <c r="Y20" i="8"/>
  <c r="Y21" i="8"/>
  <c r="Z23" i="8"/>
  <c r="V27" i="8"/>
  <c r="U28" i="8"/>
  <c r="Z30" i="8"/>
  <c r="R41" i="8"/>
  <c r="W23" i="8" l="1"/>
  <c r="AF31" i="8"/>
  <c r="AB23" i="8"/>
  <c r="AC23" i="8"/>
  <c r="AA23" i="8"/>
  <c r="Z31" i="8"/>
  <c r="AC31" i="8"/>
  <c r="AD23" i="8"/>
  <c r="AE23" i="8"/>
  <c r="AE31" i="8"/>
  <c r="AE22" i="8"/>
  <c r="AB31" i="8"/>
  <c r="AC30" i="8"/>
  <c r="AC22" i="8"/>
  <c r="AD30" i="8"/>
  <c r="AE30" i="8"/>
  <c r="Y22" i="8"/>
  <c r="AF30" i="8"/>
  <c r="AA30" i="8"/>
  <c r="X15" i="8"/>
  <c r="Y15" i="8"/>
  <c r="U22" i="8"/>
  <c r="W28" i="8"/>
  <c r="X30" i="8"/>
  <c r="Y30" i="8"/>
  <c r="Y31" i="8"/>
  <c r="W30" i="8"/>
  <c r="V15" i="8"/>
  <c r="W27" i="8"/>
  <c r="X28" i="8"/>
  <c r="Y28" i="8"/>
  <c r="W22" i="8"/>
  <c r="X23" i="8"/>
  <c r="Y23" i="8"/>
  <c r="V22" i="8"/>
  <c r="W21" i="8"/>
  <c r="X22" i="8"/>
  <c r="Z21" i="8"/>
  <c r="U15" i="8"/>
  <c r="V41" i="8"/>
  <c r="W20" i="8"/>
  <c r="X21" i="8"/>
  <c r="Z20" i="8"/>
  <c r="W15" i="8"/>
  <c r="X20" i="8"/>
  <c r="T22" i="8"/>
  <c r="T37" i="8" s="1"/>
  <c r="T28" i="8"/>
  <c r="T27" i="8"/>
  <c r="T15" i="8"/>
  <c r="T41" i="8"/>
  <c r="T39" i="8" l="1"/>
  <c r="Y37" i="8"/>
  <c r="T38" i="8"/>
  <c r="Y38" i="8"/>
  <c r="V38" i="8"/>
  <c r="V39" i="8"/>
  <c r="V37" i="8"/>
  <c r="W38" i="8"/>
  <c r="W37" i="8"/>
  <c r="W39" i="8"/>
  <c r="Z37" i="8"/>
  <c r="Z38" i="8"/>
  <c r="Z39" i="8"/>
  <c r="Y39" i="8"/>
  <c r="X38" i="8"/>
  <c r="X39" i="8"/>
  <c r="X37" i="8"/>
</calcChain>
</file>

<file path=xl/sharedStrings.xml><?xml version="1.0" encoding="utf-8"?>
<sst xmlns="http://schemas.openxmlformats.org/spreadsheetml/2006/main" count="746" uniqueCount="416">
  <si>
    <t>일반 몬스터에 비해 지능과 공격력, 보상이 좀 더 좋고, 체력또한 10배이며, 6)와 같은 상태이상을 플레이어에게 건다.
일정 확률에 따라 엘리트 몬스터가 한마리씩 나온다.
또한 모든 엘리트 몬스터는 선공형(preemptive)이다.</t>
  </si>
  <si>
    <r>
      <t xml:space="preserve">적의 레벨로, </t>
    </r>
    <r>
      <rPr>
        <sz val="11"/>
        <color rgb="FF000000"/>
        <rFont val="메이플스토리"/>
        <family val="3"/>
        <charset val="129"/>
      </rPr>
      <t>플레이어와 몬스터 레벨 차이에 따라 데미지, 획득 경험치가 달라질 수 있다.</t>
    </r>
  </si>
  <si>
    <t>성속성의 공격: 데미지가 50% 덜 들어옴, 암흑속성의 공격: 데미지가 50% 더 들어옴</t>
  </si>
  <si>
    <t>사망한 자리에 3초동안 흔적을 남긴다. 플레이어가 위에 서 있으면 hp를 깎도록 한다.</t>
  </si>
  <si>
    <t>불속성의 공격: 데미지가 50% 덜 들어옴, 물속성의 공격: 데미지가 50% 더 들어옴</t>
  </si>
  <si>
    <t>물속성의 공격: 데미지가 50% 덜 들어옴, 불속성의 공격: 데미지가 50% 더 들어옴</t>
  </si>
  <si>
    <t>암흑속성의 공격: 데미지가 50% 덜 들어옴, 성속성의 공격: 데미지가 50% 더 들어옴</t>
  </si>
  <si>
    <t xml:space="preserve">                                            ,,, </t>
  </si>
  <si>
    <t>* 엘리트 몬스터는 레벨+3, 경험치*5, 공격력*3, hp*10이 된다.</t>
  </si>
  <si>
    <t>- 이 몬스터들의 수에 따라 보스몬스터의 보스몬스터의 공격력이 증가한다.
플레이어는 이 몬스터에게 공격을 해서 수를 줄일 수 있다.</t>
  </si>
  <si>
    <t>플레이어에게 독(플레이어의 hp 감소), 좌우 반전과 같은 상태이상을 부여한다.
해당 상태이상은 6) 참고.</t>
  </si>
  <si>
    <t>* 몬스터 자체의 경험치가 100이며, (몬스터 레벨-유저 레벨) = 0이라면 100이라는 경험치가 들어온다.</t>
  </si>
  <si>
    <t>- 슬라임이 던졌던 젤리들이 한번에 폭발된다. 주변에 있는 플레이어는 hp가 닳으며, [마비] 패턴에 걸린다.</t>
  </si>
  <si>
    <t>적이 가지고 있는 마나로, 몬스터가 스킬을 쓸 때마다 닳는다. 마나 0이 되면 몬스터가 일반 공격만을 한다. (보스)</t>
  </si>
  <si>
    <t>3. 몬스터 처치시 일정 확률(10%)에 따라 랜덤한 위치에서 엘리트 몬스터가 한마리씩 나온다.</t>
  </si>
  <si>
    <t>킹슬라임이 크게 점프를 한다. 점프 착지시 플레이어가 땅에 붙어있다면 50% 피해 데미지를 입는다.</t>
  </si>
  <si>
    <t>하려고했는데 레벨이 낮은데 계정특성 + 무기 좋다고 보스를 저렙때 패는 경우가 있지 않을까…??</t>
  </si>
  <si>
    <t>2. 엘리트 몬스터는 해당 몬스터종류에서 레벨+3, 경험치*5, 공격력*3, hp*10이 된다.</t>
  </si>
  <si>
    <t>플레이어가 3초동안 움직이거나 스킬을 쓸 수 없는 상태로 만든다.</t>
  </si>
  <si>
    <t>공격모션 없이 몸박 데미지만 있으며, 공격을 당하면 추적을 한다.</t>
  </si>
  <si>
    <t>킹슬라임이 엔젤슬라임을 소환해, 킹슬라임의 체력을 힐하려고 한다.</t>
  </si>
  <si>
    <t>- 원한체의 내면세계가 오픈된다
- 맵이 완전히 까매지고 내면방 1, 2, 3이 오픈된다.
- 내면방 1, 2, 3에 있는 모든 기믹을 작동시켜야 보스방에서의 생존을 가능하게끔 한다. (실패시 플레이어의 hp가 50% 닳는다.)
- 반복플레이를 많이해서 공격력 스탯이 엄청 높은경우 깡딜을 하여 패턴을 파훼할 수도 있다.</t>
  </si>
  <si>
    <t>https://assetstore.unity.com/packages/2d/characters/cute-pets-2d-free-239180</t>
  </si>
  <si>
    <t>https://assetstore.unity.com/packages/2d/characters/the-legend-of-slim-245855</t>
  </si>
  <si>
    <t>https://assetstore.unity.com/packages/2d/characters/slime-enemy-pixel-art-228568</t>
  </si>
  <si>
    <t>https://assetstore.unity.com/packages/2d/characters/pet-cats-pixel-art-pack-248340</t>
  </si>
  <si>
    <t>속성 타입별 특징</t>
  </si>
  <si>
    <t>2) 몬스터 속성</t>
  </si>
  <si>
    <t>3) 몬스터 타입</t>
  </si>
  <si>
    <t>적의 이동 속도.</t>
  </si>
  <si>
    <t>darkness</t>
  </si>
  <si>
    <t>MonsterType</t>
  </si>
  <si>
    <t>4) 공격 방식</t>
  </si>
  <si>
    <t>몬스터 타입별 특징</t>
  </si>
  <si>
    <t>공격 방식별 특징</t>
  </si>
  <si>
    <t>공격 사거리가 짧다.</t>
  </si>
  <si>
    <t>AttackType</t>
  </si>
  <si>
    <t>headbutt</t>
  </si>
  <si>
    <t>rangeattack</t>
  </si>
  <si>
    <t>preemptive</t>
  </si>
  <si>
    <t>5) 몬스터 분류</t>
  </si>
  <si>
    <t>ClassType</t>
  </si>
  <si>
    <t>Contents</t>
  </si>
  <si>
    <t>StatType</t>
  </si>
  <si>
    <t>스탯 타입별 특징</t>
  </si>
  <si>
    <t>1) 몬스터 스탯</t>
  </si>
  <si>
    <t>[1] 몬스터 능력치</t>
  </si>
  <si>
    <t>https://assetstore.unity.com/packages/2d/characters/furball-2d-v1-2-mobile-optimized-40588</t>
  </si>
  <si>
    <t>https://assetstore.unity.com/packages/2d/characters/100-fantasy-characters-mega-pack-222143</t>
  </si>
  <si>
    <t>https://assetstore.unity.com/packages/2d/characters/bolt-2d-jellyfarm-assets-pack-188722</t>
  </si>
  <si>
    <t>분열된 슬라임, 혹은 킹슬라임 본캐가 젤리를 포물선으로 던진다.
 플레이어가 이 젤리 장판 위에 서있으면 hp가 닳고, 이동속도가 느려지며 점프를 쓸 수 없다.</t>
  </si>
  <si>
    <t>1. 일반 몬스터에 비해 지능과 공격력, 보상이 좀 더 좋고, 체력또한 10배이며, 6)와 같은 상태이상을 플레이어에게 건다.</t>
  </si>
  <si>
    <t>- 플레이어가 클리어한 횟수만큼 비례하여 잡몹이 나온다. (최대 10마리)
- 잡몹들이 레이저를 쏴서 플레이어를 괴롭힌다.</t>
  </si>
  <si>
    <t>2페이즈, 4페이즈, 6페이즈마다 등장하는 몬스터로, 기존 몬스터들에 비해 지능이 가장 좋고,
특정 패턴들을 가지고 있다.</t>
  </si>
  <si>
    <t>적이 가지고 있는 생명력으로,  체력이 0이 되면 사망한다.</t>
  </si>
  <si>
    <t>플레이어가 10초동안 맵을 볼 수 있는 시야를 축소시킨다.</t>
  </si>
  <si>
    <t>적이 플레이어에게 공격시, 플레이어에게 피해를 주는 상수값이다.</t>
  </si>
  <si>
    <t>* 몬스터 레벨에 따라 상태이상 레벨이 높게 붙을 확률이 높다.</t>
  </si>
  <si>
    <t>그루기[그루밍]상태: 패턴 파훼시 해당 그루기 상태에 빠진다</t>
  </si>
  <si>
    <t>처음 생성 되었을때부터 플레이어를 추적하여 먼저 공격을 한다.</t>
  </si>
  <si>
    <t>4. 모든 엘리트 몬스터는 선공형(preemptive)이다.</t>
  </si>
  <si>
    <t>일반</t>
  </si>
  <si>
    <t>엘리트</t>
  </si>
  <si>
    <t>보스</t>
  </si>
  <si>
    <t>암흑의</t>
  </si>
  <si>
    <t>int</t>
  </si>
  <si>
    <t>속도</t>
  </si>
  <si>
    <t>mp</t>
  </si>
  <si>
    <t>레벨</t>
  </si>
  <si>
    <t>EXP</t>
  </si>
  <si>
    <t>암흑</t>
  </si>
  <si>
    <t>물</t>
  </si>
  <si>
    <t>타입</t>
  </si>
  <si>
    <t>공격력</t>
  </si>
  <si>
    <t>몸박</t>
  </si>
  <si>
    <t>설명</t>
  </si>
  <si>
    <t>hp</t>
  </si>
  <si>
    <t>방어력</t>
  </si>
  <si>
    <t>성</t>
  </si>
  <si>
    <t>exp</t>
  </si>
  <si>
    <t>담당자</t>
  </si>
  <si>
    <t>마나</t>
  </si>
  <si>
    <t>일반형</t>
  </si>
  <si>
    <t>체력</t>
  </si>
  <si>
    <t>선공형</t>
  </si>
  <si>
    <t>후공형</t>
  </si>
  <si>
    <t>불</t>
  </si>
  <si>
    <t>맹독의</t>
  </si>
  <si>
    <t>흡수</t>
  </si>
  <si>
    <t>킹냥이</t>
  </si>
  <si>
    <t>분열</t>
  </si>
  <si>
    <t>젤리</t>
  </si>
  <si>
    <t>내면2</t>
  </si>
  <si>
    <t>6-1</t>
  </si>
  <si>
    <t>슬라임</t>
  </si>
  <si>
    <t>가격</t>
  </si>
  <si>
    <t>원한체</t>
  </si>
  <si>
    <t>폐기</t>
  </si>
  <si>
    <t>이미지</t>
  </si>
  <si>
    <t>종류</t>
  </si>
  <si>
    <t>무</t>
  </si>
  <si>
    <t>독의</t>
  </si>
  <si>
    <t>자힐</t>
  </si>
  <si>
    <t>사망</t>
  </si>
  <si>
    <t>일몹</t>
  </si>
  <si>
    <t>걷기</t>
  </si>
  <si>
    <t>내면1</t>
  </si>
  <si>
    <t>광폭화</t>
  </si>
  <si>
    <t>내면3</t>
  </si>
  <si>
    <t>마비의</t>
  </si>
  <si>
    <t>느릿한</t>
  </si>
  <si>
    <t>무료</t>
  </si>
  <si>
    <t>속성</t>
  </si>
  <si>
    <t>그루기</t>
  </si>
  <si>
    <t>기타</t>
  </si>
  <si>
    <t>대쉬</t>
  </si>
  <si>
    <t>고양이</t>
  </si>
  <si>
    <t>할퀴기</t>
  </si>
  <si>
    <t>레이저</t>
  </si>
  <si>
    <t>경험치</t>
  </si>
  <si>
    <t>보스몹</t>
  </si>
  <si>
    <t>6이상</t>
  </si>
  <si>
    <t>일반몹</t>
  </si>
  <si>
    <t>마릿수</t>
  </si>
  <si>
    <t>이름</t>
  </si>
  <si>
    <t>- 맵 상의 분열된 슬라임을 제거하고, 제거된 수 만큼 보스몬스터의 공격력을 증가시킨다. 
- 일정 마리 수 이상이 남아있던 상태에서 흡수가 된다면, 바로 광폭화 패턴으로 넘어간다.</t>
  </si>
  <si>
    <t>https://assetstore.unity.com/packages/3d/characters/creatures/dragon-for-boss-monster-hp-79398</t>
  </si>
  <si>
    <t>https://assetstore.unity.com/packages/2d/characters/retro-act-rpg-sprite-pack-01-71965</t>
  </si>
  <si>
    <t>https://assetstore.unity.com/packages/2d/characters/monsters-creatures-fantasy-167949</t>
  </si>
  <si>
    <t>StatusType</t>
  </si>
  <si>
    <t>switchside</t>
  </si>
  <si>
    <t>6) 상태이상 특성</t>
  </si>
  <si>
    <t>[2] 몬스터 UI</t>
  </si>
  <si>
    <t>박쥐1(몸박하쥐)</t>
  </si>
  <si>
    <t>1) 일반 몬스터</t>
  </si>
  <si>
    <t>몸박
(부비적 거림)</t>
  </si>
  <si>
    <t>박쥐2(선빵때리쥐)</t>
  </si>
  <si>
    <t xml:space="preserve">날리는 탄환
</t>
  </si>
  <si>
    <t>몸박, 원거리 공격</t>
  </si>
  <si>
    <t>박쥐3(탄환날리쥐)</t>
  </si>
  <si>
    <t>cat-1-Run</t>
  </si>
  <si>
    <t>맨 처음에는 한마리</t>
  </si>
  <si>
    <t>입장시 대기모션</t>
  </si>
  <si>
    <t>2) 보스 몬스터</t>
  </si>
  <si>
    <t>냥냥펀치(탄환) 발사</t>
  </si>
  <si>
    <t>보스 후보 2
원한체</t>
  </si>
  <si>
    <t>Character 7</t>
  </si>
  <si>
    <t>Charater 96</t>
  </si>
  <si>
    <t>Charater 44</t>
  </si>
  <si>
    <t>Jump/Blue</t>
  </si>
  <si>
    <t>Idle/Blue</t>
  </si>
  <si>
    <t>[5] 몬스터 데이터</t>
  </si>
  <si>
    <t>[4] 몬스터 재화</t>
  </si>
  <si>
    <t>Death/Blue</t>
  </si>
  <si>
    <t>2) 엘리트 몬스터</t>
  </si>
  <si>
    <t>플레이어에게 대쉬스킬을 쓰는 모션</t>
  </si>
  <si>
    <t>적이 받는 피해 감소량을 의미한다.</t>
  </si>
  <si>
    <t>cat-1-Licking 2_0</t>
  </si>
  <si>
    <t>아무 속성을 가지고 있지 않음.</t>
  </si>
  <si>
    <t>: 몬스터는 어떤 분류에 속하는가?</t>
  </si>
  <si>
    <t>: 상태이상 종류엔 무엇이 있는가?</t>
  </si>
  <si>
    <t>플레이어를 향해 투사체를 발사한다.</t>
  </si>
  <si>
    <t>cat-1-sleeping 2_0</t>
  </si>
  <si>
    <t>cat-1-Stretching_0</t>
  </si>
  <si>
    <t>슬라임이 한번에 10마리로 분열한다</t>
  </si>
  <si>
    <t>: 몬스터의 기본 스탯에 대한 항목</t>
  </si>
  <si>
    <t xml:space="preserve">적을 처치했을 때 플레이어가 얻을 수 있는 경험치이다. </t>
  </si>
  <si>
    <t>공격을 당한 후에야 플레이어를 추적하여 공격을 한다.</t>
  </si>
  <si>
    <t>플레이어에게 10초동안 독이라는 상태이상을 부여한다.</t>
  </si>
  <si>
    <t>5. 엘리터 몬스터의 크기는 기존 몬스터의 5배이다.</t>
  </si>
  <si>
    <t>1. 맵에 들어가면 해당 위치에서 몬스터가 나온다.</t>
  </si>
  <si>
    <t>일반 잔몹들에 해당한다.</t>
  </si>
  <si>
    <t>엘리트 몬스터 특성별 특징</t>
  </si>
  <si>
    <t>petrification</t>
  </si>
  <si>
    <t>1) 전체 몬스터 에셋</t>
  </si>
  <si>
    <t>원거리 공격
(탄환 발사)</t>
  </si>
  <si>
    <t>PropertyType</t>
  </si>
  <si>
    <t>자가 치유 모션[자힐]</t>
  </si>
  <si>
    <t>21101199 양효정</t>
  </si>
  <si>
    <t>statuseffect</t>
  </si>
  <si>
    <t>inpreemptive</t>
  </si>
  <si>
    <t>3) 3스테이지 몬스터</t>
  </si>
  <si>
    <t>[3] 몬스터 생성 규칙</t>
  </si>
  <si>
    <t>몬스터 레벨-유저 레벨</t>
  </si>
  <si>
    <t>4) 4스테이지 몬스터</t>
  </si>
  <si>
    <t>cat-1-Laying</t>
  </si>
  <si>
    <t>폐기(3D 유니티용임)</t>
  </si>
  <si>
    <t>cat-1-Licking</t>
  </si>
  <si>
    <t>플레이어에게 다가오는 모션</t>
  </si>
  <si>
    <t>Character 78</t>
  </si>
  <si>
    <t>cat-1-walk_0</t>
  </si>
  <si>
    <t>5) 5스테이지 몬스터</t>
  </si>
  <si>
    <t>Character (71)</t>
  </si>
  <si>
    <t>6) 6스테이지 몬스터</t>
  </si>
  <si>
    <t>몸박
(기믹맵에서 쓰임)</t>
  </si>
  <si>
    <t>Character 83</t>
  </si>
  <si>
    <t>유저가 획득가능한 경험치</t>
  </si>
  <si>
    <t>원거리 공격(탄환 발사)</t>
  </si>
  <si>
    <t>2) 2스테이지 몬스터</t>
  </si>
  <si>
    <t>1) 1스테이지 몬스터</t>
  </si>
  <si>
    <t>power</t>
  </si>
  <si>
    <t>fire</t>
  </si>
  <si>
    <t>sheild</t>
  </si>
  <si>
    <t>Date</t>
  </si>
  <si>
    <t>몬스터 기획서</t>
  </si>
  <si>
    <t>water</t>
  </si>
  <si>
    <t>23.6.18</t>
  </si>
  <si>
    <t>ver1.0</t>
  </si>
  <si>
    <t>문서 개요</t>
  </si>
  <si>
    <t>value</t>
  </si>
  <si>
    <t>몬스터 능력치</t>
  </si>
  <si>
    <t>level</t>
  </si>
  <si>
    <t>Version</t>
  </si>
  <si>
    <t>speed</t>
  </si>
  <si>
    <t>enum</t>
  </si>
  <si>
    <t>string</t>
  </si>
  <si>
    <t>공격방식</t>
  </si>
  <si>
    <t>레트로풍</t>
  </si>
  <si>
    <t>패턴 설명</t>
  </si>
  <si>
    <t>할퀴기 자세</t>
  </si>
  <si>
    <t>레이저 피하기</t>
  </si>
  <si>
    <t>킹슬라임</t>
  </si>
  <si>
    <t>젤리 던지기</t>
  </si>
  <si>
    <t>slow</t>
  </si>
  <si>
    <t>holy</t>
  </si>
  <si>
    <t>원거리 공격</t>
  </si>
  <si>
    <t>poison</t>
  </si>
  <si>
    <t>좌우반전의</t>
  </si>
  <si>
    <t>nomal</t>
  </si>
  <si>
    <t>도트형 몬스터</t>
  </si>
  <si>
    <t>냥냥박치기</t>
  </si>
  <si>
    <t>3, 4</t>
  </si>
  <si>
    <t>에셋 이름</t>
  </si>
  <si>
    <t>통통 몬스터</t>
  </si>
  <si>
    <t>근거리 공격</t>
  </si>
  <si>
    <t>ClassID</t>
  </si>
  <si>
    <t>몬스터 이름</t>
  </si>
  <si>
    <t>에셋스토어</t>
  </si>
  <si>
    <t>등장장소</t>
  </si>
  <si>
    <t>보스 후보 1</t>
  </si>
  <si>
    <t>괴물풍 몬스터</t>
  </si>
  <si>
    <t>melee</t>
  </si>
  <si>
    <t>냥냥펀치</t>
  </si>
  <si>
    <t>general</t>
  </si>
  <si>
    <t>고양이 모음</t>
  </si>
  <si>
    <t>상태이상</t>
  </si>
  <si>
    <t>꽃슬라임</t>
  </si>
  <si>
    <t>원한체 1페</t>
  </si>
  <si>
    <t>물슬라임</t>
  </si>
  <si>
    <t>원한체 2페</t>
  </si>
  <si>
    <t>엔젤슬라임</t>
  </si>
  <si>
    <t>원한체 잡몹</t>
  </si>
  <si>
    <t xml:space="preserve"> -6이하</t>
  </si>
  <si>
    <t>어둠슬라임</t>
  </si>
  <si>
    <t>용암슬라임</t>
  </si>
  <si>
    <t>돌슬라임</t>
  </si>
  <si>
    <t>발악 패턴</t>
  </si>
  <si>
    <t>잡몹: 레이저</t>
  </si>
  <si>
    <t>5, 6</t>
  </si>
  <si>
    <r>
      <t>성(</t>
    </r>
    <r>
      <rPr>
        <sz val="11"/>
        <color rgb="FF000000"/>
        <rFont val="Gulim"/>
        <family val="3"/>
        <charset val="129"/>
      </rPr>
      <t>聖)</t>
    </r>
  </si>
  <si>
    <t>몸박, 원거리 공격(탄환발사)
(기믹맵에서 쓰임)</t>
  </si>
  <si>
    <t>사망 모션 후 흐리기 처리로 점점 사라진다.</t>
  </si>
  <si>
    <t>: 몬스터 속성에 따라 데미지가 다르게 들어간다.</t>
  </si>
  <si>
    <t>플레이어의 좌측키와 우측키를 10초간 반전시킨다.</t>
  </si>
  <si>
    <t>1) 몬스터 처치시 유저가 획득 가능한 경험치</t>
  </si>
  <si>
    <t>플레이어가 몬스터에게 닿으면 데미지를 입는다.</t>
  </si>
  <si>
    <t>플레이어의 속도를 10초동안 느리게 만든다.</t>
  </si>
  <si>
    <t>: 유저가 레벨대에 맞는 몬스터를 잡도록 유도</t>
  </si>
  <si>
    <t>: 몬스터의 공격 이벤트 발생 조건은 어떠한가?</t>
  </si>
  <si>
    <t>2) 몬스터 처치시 유저가 획득 가능한 보상</t>
  </si>
  <si>
    <t>흡수된 마릿수에 비례하여 크기가 커진다.</t>
  </si>
  <si>
    <t>몸박(부비적 거림),
상태이상 스턴 3초</t>
  </si>
  <si>
    <t>근거리 공격
(캐릭터에게 할퀴기 효과)</t>
  </si>
  <si>
    <t>: 몬스터가 어떤식으로 공격을 하는가?</t>
  </si>
  <si>
    <t>2. 몬스터를 죽인후, 일정시간마다(15초) 젠이 된다.</t>
    <phoneticPr fontId="7" type="noConversion"/>
  </si>
  <si>
    <t>3. 스테이지별로 플레이어가 얻을 수 있는 경험치가 제한이 있다.</t>
    <phoneticPr fontId="7" type="noConversion"/>
  </si>
  <si>
    <t>특이사항</t>
    <phoneticPr fontId="7" type="noConversion"/>
  </si>
  <si>
    <t>공중 떠다님</t>
    <phoneticPr fontId="7" type="noConversion"/>
  </si>
  <si>
    <t>탄환형</t>
    <phoneticPr fontId="7" type="noConversion"/>
  </si>
  <si>
    <t>공격력</t>
    <phoneticPr fontId="7" type="noConversion"/>
  </si>
  <si>
    <t>방어력</t>
    <phoneticPr fontId="7" type="noConversion"/>
  </si>
  <si>
    <t>name</t>
  </si>
  <si>
    <t>tag0</t>
  </si>
  <si>
    <t>tag2</t>
  </si>
  <si>
    <t>dagger / 단검</t>
  </si>
  <si>
    <t>베기</t>
  </si>
  <si>
    <t>검</t>
  </si>
  <si>
    <t>long sword / 롱소드</t>
  </si>
  <si>
    <t>hatchet / 손 도끼</t>
  </si>
  <si>
    <t>도끼</t>
  </si>
  <si>
    <t xml:space="preserve"> battleaxe / 전투도끼</t>
  </si>
  <si>
    <t>two handed sword / 양손검</t>
  </si>
  <si>
    <t>spear / 창</t>
  </si>
  <si>
    <t>찌르기</t>
  </si>
  <si>
    <t>창</t>
  </si>
  <si>
    <t>katar / 카타르</t>
  </si>
  <si>
    <t>주먹</t>
  </si>
  <si>
    <t>battering / 난타</t>
  </si>
  <si>
    <t>rapier / 레이피어</t>
  </si>
  <si>
    <t>pile bunker / 파일 벙커</t>
  </si>
  <si>
    <t>slug shotgun / 슬러그 샷건</t>
  </si>
  <si>
    <t>투사체</t>
  </si>
  <si>
    <t>총</t>
  </si>
  <si>
    <t>sniper rifle / 저격소총</t>
  </si>
  <si>
    <t>derringer / 데린저</t>
  </si>
  <si>
    <t>shortbow / 숏보우</t>
  </si>
  <si>
    <t>활</t>
  </si>
  <si>
    <t>fire ball / 파이어볼</t>
  </si>
  <si>
    <t>마법</t>
  </si>
  <si>
    <t>magic missile / 매직미사일</t>
  </si>
  <si>
    <t>longbow / 롱보우</t>
  </si>
  <si>
    <t>crossbow / 석궁</t>
  </si>
  <si>
    <t>thunderbolt / 썬더볼트</t>
  </si>
  <si>
    <t>지역</t>
  </si>
  <si>
    <t>buddha's hand / 여래신장</t>
  </si>
  <si>
    <t>halberd / 할버드</t>
  </si>
  <si>
    <t>just hand / 맨주먹 (default)</t>
  </si>
  <si>
    <t>b: 25</t>
  </si>
  <si>
    <t xml:space="preserve">l: 15 </t>
  </si>
  <si>
    <t>h: 35</t>
  </si>
  <si>
    <t>기본값</t>
    <phoneticPr fontId="7" type="noConversion"/>
  </si>
  <si>
    <t>스탯에 분배된 포인트</t>
    <phoneticPr fontId="7" type="noConversion"/>
  </si>
  <si>
    <t>최대 가중치</t>
    <phoneticPr fontId="7" type="noConversion"/>
  </si>
  <si>
    <t>최소 공격력</t>
    <phoneticPr fontId="7" type="noConversion"/>
  </si>
  <si>
    <t>최대 공격력</t>
    <phoneticPr fontId="7" type="noConversion"/>
  </si>
  <si>
    <t>[ETC] 무기 공격력</t>
    <phoneticPr fontId="7" type="noConversion"/>
  </si>
  <si>
    <t>최종 데미지
= (무기 공격력 + 캐릭터 공격력) * (1 - (몬스터 방어력 / 100+몬스터 방어력)</t>
  </si>
  <si>
    <t>[ETC] 캐릭터 공격력</t>
    <phoneticPr fontId="7" type="noConversion"/>
  </si>
  <si>
    <t>최솟값</t>
    <phoneticPr fontId="7" type="noConversion"/>
  </si>
  <si>
    <t>공격력 수치(누적)</t>
    <phoneticPr fontId="7" type="noConversion"/>
  </si>
  <si>
    <t>캐릭터 공격력</t>
    <phoneticPr fontId="7" type="noConversion"/>
  </si>
  <si>
    <t>일몹 23렙까지 있는데 게임내에서 최대 가능한 캐릭터 레벨이 총 15렙</t>
    <phoneticPr fontId="7" type="noConversion"/>
  </si>
  <si>
    <t>이래도 되는 건가??</t>
    <phoneticPr fontId="7" type="noConversion"/>
  </si>
  <si>
    <t>1스테이지</t>
    <phoneticPr fontId="7" type="noConversion"/>
  </si>
  <si>
    <t>최대 몇스테이지?</t>
    <phoneticPr fontId="7" type="noConversion"/>
  </si>
  <si>
    <t>2스테이지</t>
  </si>
  <si>
    <t>3스테이지</t>
  </si>
  <si>
    <t>2스테이지</t>
    <phoneticPr fontId="7" type="noConversion"/>
  </si>
  <si>
    <t>3스테이지</t>
    <phoneticPr fontId="7" type="noConversion"/>
  </si>
  <si>
    <t>조정이 필요할 것 같음</t>
    <phoneticPr fontId="7" type="noConversion"/>
  </si>
  <si>
    <t>무기 공격력은 1000~2000 이러는데 캐릭터 공격력은 10~40.. 근데 공식이 무기공격력 + 캐릭터공격력???</t>
    <phoneticPr fontId="7" type="noConversion"/>
  </si>
  <si>
    <t>최종 데미지</t>
  </si>
  <si>
    <t>B / 공격력, 공격속도, 공격횟수, 사거리</t>
  </si>
  <si>
    <t>L / 공격력, 공격속도, 공격횟수, 사거리</t>
  </si>
  <si>
    <t>H / 공격력, 공격속도, 공격횟수, 사거리</t>
  </si>
  <si>
    <t xml:space="preserve">무기의 스탯은 [ 스탯에 분배된 포인트 * 가중치 + 기본 값] </t>
  </si>
  <si>
    <t>최소 가중치</t>
    <phoneticPr fontId="7" type="noConversion"/>
  </si>
  <si>
    <t>: (무기 공격력 + 캐릭터 공격력 *10 ) * (1 - (몬스터 방어력 / 100+몬스터 방어력)</t>
    <phoneticPr fontId="7" type="noConversion"/>
  </si>
  <si>
    <t>로 좀더 붙여야 할듯</t>
    <phoneticPr fontId="7" type="noConversion"/>
  </si>
  <si>
    <t xml:space="preserve">몬스터 방어력이 50이라고 하면 저기 공식대로 했을때 </t>
    <phoneticPr fontId="7" type="noConversion"/>
  </si>
  <si>
    <t>무기공격력 + 캐릭터공격력*10 = 520이라고 했을 때</t>
    <phoneticPr fontId="7" type="noConversion"/>
  </si>
  <si>
    <t>-49.5가 나옴.</t>
    <phoneticPr fontId="7" type="noConversion"/>
  </si>
  <si>
    <t>최종데미지 공식에 괄호가 하나 빠진듯??</t>
    <phoneticPr fontId="7" type="noConversion"/>
  </si>
  <si>
    <t>(무기 공격력 + 캐릭터 공격력 *10 ) * (1 - 몬스터 방어력 / (100+몬스터 방어력))</t>
    <phoneticPr fontId="7" type="noConversion"/>
  </si>
  <si>
    <t>이렇게 고치겠음!!!</t>
    <phoneticPr fontId="7" type="noConversion"/>
  </si>
  <si>
    <t>몬스터 방어율 60</t>
    <phoneticPr fontId="7" type="noConversion"/>
  </si>
  <si>
    <t>몬스터 방어율 80</t>
    <phoneticPr fontId="7" type="noConversion"/>
  </si>
  <si>
    <t>몬스터 방어율 50</t>
    <phoneticPr fontId="7" type="noConversion"/>
  </si>
  <si>
    <t>몬스터 방어율 40</t>
    <phoneticPr fontId="7" type="noConversion"/>
  </si>
  <si>
    <t>최대값</t>
    <phoneticPr fontId="7" type="noConversion"/>
  </si>
  <si>
    <t>평균값</t>
    <phoneticPr fontId="7" type="noConversion"/>
  </si>
  <si>
    <t>무기 포인트</t>
    <phoneticPr fontId="7" type="noConversion"/>
  </si>
  <si>
    <t>무기포인트</t>
    <phoneticPr fontId="7" type="noConversion"/>
  </si>
  <si>
    <t xml:space="preserve">캐릭터 </t>
    <phoneticPr fontId="7" type="noConversion"/>
  </si>
  <si>
    <t>포인트 5</t>
    <phoneticPr fontId="7" type="noConversion"/>
  </si>
  <si>
    <t>포인트 10</t>
    <phoneticPr fontId="7" type="noConversion"/>
  </si>
  <si>
    <t>캐릭터 공격력 18</t>
    <phoneticPr fontId="7" type="noConversion"/>
  </si>
  <si>
    <t>몬스터 방어율 30</t>
    <phoneticPr fontId="7" type="noConversion"/>
  </si>
  <si>
    <t>캐릭터 공격력이 14</t>
    <phoneticPr fontId="7" type="noConversion"/>
  </si>
  <si>
    <t>포인트 15</t>
    <phoneticPr fontId="7" type="noConversion"/>
  </si>
  <si>
    <t>캐릭터 공격력 22</t>
    <phoneticPr fontId="7" type="noConversion"/>
  </si>
  <si>
    <t>몬스터 방어율 35</t>
    <phoneticPr fontId="7" type="noConversion"/>
  </si>
  <si>
    <t>1~2 스테이지</t>
    <phoneticPr fontId="7" type="noConversion"/>
  </si>
  <si>
    <t>포인트 20</t>
    <phoneticPr fontId="7" type="noConversion"/>
  </si>
  <si>
    <t>캐릭터 공격력 26</t>
    <phoneticPr fontId="7" type="noConversion"/>
  </si>
  <si>
    <t>몬스터 방어율 45</t>
    <phoneticPr fontId="7" type="noConversion"/>
  </si>
  <si>
    <t>캐릭터 공격력 30</t>
    <phoneticPr fontId="7" type="noConversion"/>
  </si>
  <si>
    <t>포인트 25</t>
    <phoneticPr fontId="7" type="noConversion"/>
  </si>
  <si>
    <t>포인트 20~25</t>
    <phoneticPr fontId="7" type="noConversion"/>
  </si>
  <si>
    <t>캐릭터 공격력 34</t>
    <phoneticPr fontId="7" type="noConversion"/>
  </si>
  <si>
    <t>포인트 30</t>
    <phoneticPr fontId="7" type="noConversion"/>
  </si>
  <si>
    <t>캐릭터 공격력 38</t>
    <phoneticPr fontId="7" type="noConversion"/>
  </si>
  <si>
    <t>몬스터 방어율 55</t>
    <phoneticPr fontId="7" type="noConversion"/>
  </si>
  <si>
    <t>캐릭터 공격력 42</t>
    <phoneticPr fontId="7" type="noConversion"/>
  </si>
  <si>
    <t>캐릭터 공격력 45</t>
    <phoneticPr fontId="7" type="noConversion"/>
  </si>
  <si>
    <t>포인트 35</t>
    <phoneticPr fontId="7" type="noConversion"/>
  </si>
  <si>
    <t>1스테이지 보스</t>
    <phoneticPr fontId="7" type="noConversion"/>
  </si>
  <si>
    <t>hp</t>
    <phoneticPr fontId="7" type="noConversion"/>
  </si>
  <si>
    <t>20번</t>
    <phoneticPr fontId="7" type="noConversion"/>
  </si>
  <si>
    <t>2스테이지 보스</t>
    <phoneticPr fontId="7" type="noConversion"/>
  </si>
  <si>
    <t>3스테이지 보스</t>
    <phoneticPr fontId="7" type="noConversion"/>
  </si>
  <si>
    <t>포인트 40</t>
    <phoneticPr fontId="7" type="noConversion"/>
  </si>
  <si>
    <t>캐릭터 공격력 46</t>
    <phoneticPr fontId="7" type="noConversion"/>
  </si>
  <si>
    <t>보스: 20번</t>
    <phoneticPr fontId="7" type="noConversion"/>
  </si>
  <si>
    <t>잡몹: 10번</t>
    <phoneticPr fontId="7" type="noConversion"/>
  </si>
  <si>
    <t>빨간 글씨: 해당 무기 포인트에 맞는 최소 공격력 예시</t>
    <phoneticPr fontId="7" type="noConversion"/>
  </si>
  <si>
    <t>특성은 고려x</t>
    <phoneticPr fontId="7" type="noConversion"/>
  </si>
  <si>
    <t>최대 10</t>
    <phoneticPr fontId="7" type="noConversion"/>
  </si>
  <si>
    <t>4페이즈</t>
    <phoneticPr fontId="7" type="noConversion"/>
  </si>
  <si>
    <t>3페이즈</t>
    <phoneticPr fontId="7" type="noConversion"/>
  </si>
  <si>
    <t>- 1스테이지 맵탐방을 하면서 스위치를 모두 작동시켜야 한다.
- 스위치를 모두 작동 시켰다면 2페이즈 광견병 걸린 킹냥이가 나온다.</t>
    <phoneticPr fontId="7" type="noConversion"/>
  </si>
  <si>
    <t>6-3</t>
    <phoneticPr fontId="7" type="noConversion"/>
  </si>
  <si>
    <t>- 3스테이지 맵탐방을 하면서 스위치를 모두 작동시켜야 한다.
- 스위치를 모두 작동 시켰다면 4페이즈 광견병 걸린 슬라임이 나온다.</t>
    <phoneticPr fontId="7" type="noConversion"/>
  </si>
  <si>
    <t>- 5스테이지 맵탐방을 하면서 스위치를 모두 작동시켜야 한다.
- 스위치를 모두 작동 시켰다면 6페이즈 플레이어 분신이 다시 나온다.</t>
    <phoneticPr fontId="7" type="noConversion"/>
  </si>
  <si>
    <t>6-2</t>
    <phoneticPr fontId="7" type="noConversion"/>
  </si>
  <si>
    <t>- 원한체가 똘똘 뭉쳐 플레이어의 분신이 된다.
- 플레이어가 쓰는 공격을 따라 쓰고 대쉬등을 한다.</t>
    <phoneticPr fontId="7" type="noConversion"/>
  </si>
  <si>
    <t>- 플레이어가 써왔던 무기들이 플레이어 위치에 가불기마냥 꽂힌다.
- 회피방법: 점프나 대쉬 사용</t>
    <phoneticPr fontId="7" type="noConversion"/>
  </si>
  <si>
    <t>6-4</t>
    <phoneticPr fontId="7" type="noConversion"/>
  </si>
  <si>
    <t>- 의문의 힘이 맵을 붕괴시킨다. 맵이 플레이어를 공격한다.
- 공격이 모두 끝나면 주인공과 분신은 같이 봉인되는 컨셉이다.</t>
    <phoneticPr fontId="7" type="noConversion"/>
  </si>
  <si>
    <t>하지만, 의문의 힘이 주인공만을 해당 맵을 빠져나오게 한다.
의문의 힘에 주인공은 당황하고, 
to be continued.. 가 나오면서 게임이 마무리</t>
    <phoneticPr fontId="7" type="noConversion"/>
  </si>
  <si>
    <t>공격 견디기</t>
    <phoneticPr fontId="7" type="noConversion"/>
  </si>
  <si>
    <t>슬라임이 버틸 때 맞은 공격력의 * 0.1을 플레이어한테 공격을 반사한다</t>
    <phoneticPr fontId="7" type="noConversion"/>
  </si>
  <si>
    <t>마나</t>
    <phoneticPr fontId="7" type="noConversion"/>
  </si>
  <si>
    <t>이동하기 전에 대기하는 시간</t>
    <phoneticPr fontId="7" type="noConversion"/>
  </si>
  <si>
    <t>atkCoolTime</t>
  </si>
  <si>
    <t>공격 대기 시간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</si>
</sst>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12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sz val="11"/>
      <color rgb="FF000000"/>
      <name val="메이플스토리"/>
      <family val="3"/>
      <charset val="129"/>
    </font>
    <font>
      <sz val="18"/>
      <color rgb="FF000000"/>
      <name val="메이플스토리"/>
      <family val="3"/>
      <charset val="129"/>
    </font>
    <font>
      <sz val="16"/>
      <color rgb="FF000000"/>
      <name val="메이플스토리"/>
      <family val="3"/>
      <charset val="129"/>
    </font>
    <font>
      <sz val="12"/>
      <color rgb="FF040C28"/>
      <name val="Arial"/>
      <family val="2"/>
    </font>
    <font>
      <sz val="11"/>
      <color rgb="FF000000"/>
      <name val="Gulim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FF0000"/>
      <name val="메이플스토리"/>
      <family val="3"/>
      <charset val="129"/>
    </font>
    <font>
      <sz val="11"/>
      <name val="메이플스토리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203864"/>
        <bgColor indexed="64"/>
      </patternFill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5" fillId="0" borderId="0" xfId="0" applyFont="1">
      <alignment vertical="center"/>
    </xf>
    <xf numFmtId="0" fontId="5" fillId="0" borderId="4" xfId="0" applyFont="1" applyBorder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0" xfId="1">
      <alignment vertical="center"/>
    </xf>
    <xf numFmtId="0" fontId="2" fillId="0" borderId="0" xfId="0" applyFont="1" applyAlignment="1">
      <alignment vertical="center" wrapText="1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 wrapText="1"/>
    </xf>
    <xf numFmtId="0" fontId="2" fillId="0" borderId="0" xfId="0" quotePrefix="1" applyFont="1" applyAlignment="1">
      <alignment vertical="center" wrapText="1"/>
    </xf>
    <xf numFmtId="0" fontId="2" fillId="0" borderId="0" xfId="0" quotePrefix="1" applyFont="1">
      <alignment vertical="center"/>
    </xf>
    <xf numFmtId="176" fontId="2" fillId="0" borderId="0" xfId="0" quotePrefix="1" applyNumberFormat="1" applyFo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9" fontId="2" fillId="5" borderId="2" xfId="0" applyNumberFormat="1" applyFont="1" applyFill="1" applyBorder="1" applyAlignment="1">
      <alignment horizontal="center" vertical="center"/>
    </xf>
    <xf numFmtId="0" fontId="2" fillId="5" borderId="3" xfId="0" quotePrefix="1" applyFont="1" applyFill="1" applyBorder="1" applyAlignment="1">
      <alignment horizontal="center" vertical="center"/>
    </xf>
    <xf numFmtId="9" fontId="2" fillId="5" borderId="5" xfId="0" applyNumberFormat="1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0" xfId="0" applyFo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8" fillId="0" borderId="7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11" fillId="0" borderId="1" xfId="0" applyFont="1" applyBorder="1">
      <alignment vertical="center"/>
    </xf>
    <xf numFmtId="0" fontId="11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2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4" xfId="0" applyFont="1" applyBorder="1">
      <alignment vertical="center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2" xfId="0" applyFont="1" applyBorder="1">
      <alignment vertical="center"/>
    </xf>
    <xf numFmtId="0" fontId="10" fillId="0" borderId="12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9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3.png"/><Relationship Id="rId18" Type="http://schemas.openxmlformats.org/officeDocument/2006/relationships/image" Target="../media/image28.png"/><Relationship Id="rId26" Type="http://schemas.openxmlformats.org/officeDocument/2006/relationships/image" Target="../media/image36.png"/><Relationship Id="rId3" Type="http://schemas.openxmlformats.org/officeDocument/2006/relationships/image" Target="../media/image13.png"/><Relationship Id="rId21" Type="http://schemas.openxmlformats.org/officeDocument/2006/relationships/image" Target="../media/image31.png"/><Relationship Id="rId7" Type="http://schemas.openxmlformats.org/officeDocument/2006/relationships/image" Target="../media/image17.png"/><Relationship Id="rId12" Type="http://schemas.openxmlformats.org/officeDocument/2006/relationships/image" Target="../media/image22.png"/><Relationship Id="rId17" Type="http://schemas.openxmlformats.org/officeDocument/2006/relationships/image" Target="../media/image27.png"/><Relationship Id="rId25" Type="http://schemas.openxmlformats.org/officeDocument/2006/relationships/image" Target="../media/image35.png"/><Relationship Id="rId33" Type="http://schemas.openxmlformats.org/officeDocument/2006/relationships/image" Target="../media/image43.png"/><Relationship Id="rId2" Type="http://schemas.openxmlformats.org/officeDocument/2006/relationships/image" Target="../media/image12.png"/><Relationship Id="rId16" Type="http://schemas.openxmlformats.org/officeDocument/2006/relationships/image" Target="../media/image26.png"/><Relationship Id="rId20" Type="http://schemas.openxmlformats.org/officeDocument/2006/relationships/image" Target="../media/image30.png"/><Relationship Id="rId29" Type="http://schemas.openxmlformats.org/officeDocument/2006/relationships/image" Target="../media/image39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24" Type="http://schemas.openxmlformats.org/officeDocument/2006/relationships/image" Target="../media/image34.png"/><Relationship Id="rId32" Type="http://schemas.openxmlformats.org/officeDocument/2006/relationships/image" Target="../media/image42.png"/><Relationship Id="rId5" Type="http://schemas.openxmlformats.org/officeDocument/2006/relationships/image" Target="../media/image15.png"/><Relationship Id="rId15" Type="http://schemas.openxmlformats.org/officeDocument/2006/relationships/image" Target="../media/image25.png"/><Relationship Id="rId23" Type="http://schemas.openxmlformats.org/officeDocument/2006/relationships/image" Target="../media/image33.png"/><Relationship Id="rId28" Type="http://schemas.openxmlformats.org/officeDocument/2006/relationships/image" Target="../media/image38.png"/><Relationship Id="rId10" Type="http://schemas.openxmlformats.org/officeDocument/2006/relationships/image" Target="../media/image20.png"/><Relationship Id="rId19" Type="http://schemas.openxmlformats.org/officeDocument/2006/relationships/image" Target="../media/image29.png"/><Relationship Id="rId31" Type="http://schemas.openxmlformats.org/officeDocument/2006/relationships/image" Target="../media/image41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Relationship Id="rId14" Type="http://schemas.openxmlformats.org/officeDocument/2006/relationships/image" Target="../media/image24.png"/><Relationship Id="rId22" Type="http://schemas.openxmlformats.org/officeDocument/2006/relationships/image" Target="../media/image32.png"/><Relationship Id="rId27" Type="http://schemas.openxmlformats.org/officeDocument/2006/relationships/image" Target="../media/image37.png"/><Relationship Id="rId30" Type="http://schemas.openxmlformats.org/officeDocument/2006/relationships/image" Target="../media/image40.png"/><Relationship Id="rId8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449580</xdr:colOff>
      <xdr:row>6</xdr:row>
      <xdr:rowOff>137160</xdr:rowOff>
    </xdr:from>
    <xdr:to>
      <xdr:col>2</xdr:col>
      <xdr:colOff>3863340</xdr:colOff>
      <xdr:row>6</xdr:row>
      <xdr:rowOff>1935480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2714625" y="1590675"/>
          <a:ext cx="4267200" cy="2247900"/>
        </a:xfrm>
        <a:prstGeom prst="rect">
          <a:avLst/>
        </a:prstGeom>
      </xdr:spPr>
    </xdr:pic>
    <xdr:clientData/>
  </xdr:twoCellAnchor>
  <xdr:twoCellAnchor editAs="oneCell">
    <xdr:from>
      <xdr:col>2</xdr:col>
      <xdr:colOff>160020</xdr:colOff>
      <xdr:row>7</xdr:row>
      <xdr:rowOff>45720</xdr:rowOff>
    </xdr:from>
    <xdr:to>
      <xdr:col>2</xdr:col>
      <xdr:colOff>4434840</xdr:colOff>
      <xdr:row>7</xdr:row>
      <xdr:rowOff>3322320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2352675" y="4019550"/>
          <a:ext cx="5343525" cy="4095750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</xdr:colOff>
      <xdr:row>8</xdr:row>
      <xdr:rowOff>350520</xdr:rowOff>
    </xdr:from>
    <xdr:to>
      <xdr:col>2</xdr:col>
      <xdr:colOff>4503420</xdr:colOff>
      <xdr:row>8</xdr:row>
      <xdr:rowOff>1577340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2286000" y="8763000"/>
          <a:ext cx="5495925" cy="1533525"/>
        </a:xfrm>
        <a:prstGeom prst="rect">
          <a:avLst/>
        </a:prstGeom>
      </xdr:spPr>
    </xdr:pic>
    <xdr:clientData/>
  </xdr:twoCellAnchor>
  <xdr:twoCellAnchor editAs="oneCell">
    <xdr:from>
      <xdr:col>2</xdr:col>
      <xdr:colOff>548640</xdr:colOff>
      <xdr:row>9</xdr:row>
      <xdr:rowOff>106680</xdr:rowOff>
    </xdr:from>
    <xdr:to>
      <xdr:col>2</xdr:col>
      <xdr:colOff>4053840</xdr:colOff>
      <xdr:row>9</xdr:row>
      <xdr:rowOff>2964180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2838450" y="11029950"/>
          <a:ext cx="4381500" cy="3571875"/>
        </a:xfrm>
        <a:prstGeom prst="rect">
          <a:avLst/>
        </a:prstGeom>
      </xdr:spPr>
    </xdr:pic>
    <xdr:clientData/>
  </xdr:twoCellAnchor>
  <xdr:twoCellAnchor editAs="oneCell">
    <xdr:from>
      <xdr:col>2</xdr:col>
      <xdr:colOff>1546860</xdr:colOff>
      <xdr:row>10</xdr:row>
      <xdr:rowOff>106680</xdr:rowOff>
    </xdr:from>
    <xdr:to>
      <xdr:col>2</xdr:col>
      <xdr:colOff>2979420</xdr:colOff>
      <xdr:row>10</xdr:row>
      <xdr:rowOff>1661160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tretch>
          <a:fillRect/>
        </a:stretch>
      </xdr:blipFill>
      <xdr:spPr>
        <a:xfrm>
          <a:off x="4086225" y="15039975"/>
          <a:ext cx="1790700" cy="19431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1043940</xdr:colOff>
      <xdr:row>11</xdr:row>
      <xdr:rowOff>121920</xdr:rowOff>
    </xdr:from>
    <xdr:to>
      <xdr:col>2</xdr:col>
      <xdr:colOff>3322320</xdr:colOff>
      <xdr:row>11</xdr:row>
      <xdr:rowOff>2057400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tretch>
          <a:fillRect/>
        </a:stretch>
      </xdr:blipFill>
      <xdr:spPr>
        <a:xfrm>
          <a:off x="3457575" y="17230726"/>
          <a:ext cx="2847975" cy="2419350"/>
        </a:xfrm>
        <a:prstGeom prst="rect">
          <a:avLst/>
        </a:prstGeom>
      </xdr:spPr>
    </xdr:pic>
    <xdr:clientData/>
  </xdr:twoCellAnchor>
  <xdr:twoCellAnchor editAs="oneCell">
    <xdr:from>
      <xdr:col>2</xdr:col>
      <xdr:colOff>365760</xdr:colOff>
      <xdr:row>12</xdr:row>
      <xdr:rowOff>152400</xdr:rowOff>
    </xdr:from>
    <xdr:to>
      <xdr:col>2</xdr:col>
      <xdr:colOff>4975860</xdr:colOff>
      <xdr:row>12</xdr:row>
      <xdr:rowOff>2240280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tretch>
          <a:fillRect/>
        </a:stretch>
      </xdr:blipFill>
      <xdr:spPr>
        <a:xfrm>
          <a:off x="2609850" y="19973926"/>
          <a:ext cx="5762625" cy="2609850"/>
        </a:xfrm>
        <a:prstGeom prst="rect">
          <a:avLst/>
        </a:prstGeom>
      </xdr:spPr>
    </xdr:pic>
    <xdr:clientData/>
  </xdr:twoCellAnchor>
  <xdr:twoCellAnchor editAs="oneCell">
    <xdr:from>
      <xdr:col>2</xdr:col>
      <xdr:colOff>1341120</xdr:colOff>
      <xdr:row>13</xdr:row>
      <xdr:rowOff>144780</xdr:rowOff>
    </xdr:from>
    <xdr:to>
      <xdr:col>2</xdr:col>
      <xdr:colOff>4015740</xdr:colOff>
      <xdr:row>13</xdr:row>
      <xdr:rowOff>1821180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tretch>
          <a:fillRect/>
        </a:stretch>
      </xdr:blipFill>
      <xdr:spPr>
        <a:xfrm>
          <a:off x="3829050" y="22945726"/>
          <a:ext cx="3343275" cy="2095500"/>
        </a:xfrm>
        <a:prstGeom prst="rect">
          <a:avLst/>
        </a:prstGeom>
      </xdr:spPr>
    </xdr:pic>
    <xdr:clientData/>
  </xdr:twoCellAnchor>
  <xdr:twoCellAnchor editAs="oneCell">
    <xdr:from>
      <xdr:col>2</xdr:col>
      <xdr:colOff>373379</xdr:colOff>
      <xdr:row>14</xdr:row>
      <xdr:rowOff>53340</xdr:rowOff>
    </xdr:from>
    <xdr:to>
      <xdr:col>2</xdr:col>
      <xdr:colOff>4968240</xdr:colOff>
      <xdr:row>14</xdr:row>
      <xdr:rowOff>2194560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tretch>
          <a:fillRect/>
        </a:stretch>
      </xdr:blipFill>
      <xdr:spPr>
        <a:xfrm>
          <a:off x="2619375" y="25317450"/>
          <a:ext cx="5743574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609600</xdr:colOff>
      <xdr:row>15</xdr:row>
      <xdr:rowOff>22860</xdr:rowOff>
    </xdr:from>
    <xdr:to>
      <xdr:col>2</xdr:col>
      <xdr:colOff>3733800</xdr:colOff>
      <xdr:row>15</xdr:row>
      <xdr:rowOff>2293620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tretch>
          <a:fillRect/>
        </a:stretch>
      </xdr:blipFill>
      <xdr:spPr>
        <a:xfrm>
          <a:off x="2914650" y="28184474"/>
          <a:ext cx="3905250" cy="2838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815340</xdr:colOff>
      <xdr:row>5</xdr:row>
      <xdr:rowOff>144780</xdr:rowOff>
    </xdr:from>
    <xdr:to>
      <xdr:col>2</xdr:col>
      <xdr:colOff>1752600</xdr:colOff>
      <xdr:row>5</xdr:row>
      <xdr:rowOff>845820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769468" y="1398351"/>
          <a:ext cx="1165292" cy="881569"/>
        </a:xfrm>
        <a:prstGeom prst="rect">
          <a:avLst/>
        </a:prstGeom>
      </xdr:spPr>
    </xdr:pic>
    <xdr:clientData/>
  </xdr:twoCellAnchor>
  <xdr:twoCellAnchor editAs="oneCell">
    <xdr:from>
      <xdr:col>2</xdr:col>
      <xdr:colOff>853440</xdr:colOff>
      <xdr:row>6</xdr:row>
      <xdr:rowOff>60960</xdr:rowOff>
    </xdr:from>
    <xdr:to>
      <xdr:col>2</xdr:col>
      <xdr:colOff>1790700</xdr:colOff>
      <xdr:row>6</xdr:row>
      <xdr:rowOff>769620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810000" y="2482579"/>
          <a:ext cx="1175425" cy="881569"/>
        </a:xfrm>
        <a:prstGeom prst="rect">
          <a:avLst/>
        </a:prstGeom>
      </xdr:spPr>
    </xdr:pic>
    <xdr:clientData/>
  </xdr:twoCellAnchor>
  <xdr:twoCellAnchor editAs="oneCell">
    <xdr:from>
      <xdr:col>2</xdr:col>
      <xdr:colOff>868679</xdr:colOff>
      <xdr:row>7</xdr:row>
      <xdr:rowOff>45720</xdr:rowOff>
    </xdr:from>
    <xdr:to>
      <xdr:col>2</xdr:col>
      <xdr:colOff>1805940</xdr:colOff>
      <xdr:row>7</xdr:row>
      <xdr:rowOff>746759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830266" y="3485744"/>
          <a:ext cx="1175425" cy="871436"/>
        </a:xfrm>
        <a:prstGeom prst="rect">
          <a:avLst/>
        </a:prstGeom>
      </xdr:spPr>
    </xdr:pic>
    <xdr:clientData/>
  </xdr:twoCellAnchor>
  <xdr:twoCellAnchor editAs="oneCell">
    <xdr:from>
      <xdr:col>8</xdr:col>
      <xdr:colOff>160020</xdr:colOff>
      <xdr:row>7</xdr:row>
      <xdr:rowOff>320040</xdr:rowOff>
    </xdr:from>
    <xdr:to>
      <xdr:col>8</xdr:col>
      <xdr:colOff>655320</xdr:colOff>
      <xdr:row>7</xdr:row>
      <xdr:rowOff>754380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2858749" y="3830266"/>
          <a:ext cx="618111" cy="537047"/>
        </a:xfrm>
        <a:prstGeom prst="rect">
          <a:avLst/>
        </a:prstGeom>
      </xdr:spPr>
    </xdr:pic>
    <xdr:clientData/>
  </xdr:twoCellAnchor>
  <xdr:twoCellAnchor editAs="oneCell">
    <xdr:from>
      <xdr:col>8</xdr:col>
      <xdr:colOff>129540</xdr:colOff>
      <xdr:row>9</xdr:row>
      <xdr:rowOff>83820</xdr:rowOff>
    </xdr:from>
    <xdr:to>
      <xdr:col>8</xdr:col>
      <xdr:colOff>716280</xdr:colOff>
      <xdr:row>9</xdr:row>
      <xdr:rowOff>708660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12818217" y="5522473"/>
          <a:ext cx="729574" cy="780239"/>
        </a:xfrm>
        <a:prstGeom prst="rect">
          <a:avLst/>
        </a:prstGeom>
      </xdr:spPr>
    </xdr:pic>
    <xdr:clientData/>
  </xdr:twoCellAnchor>
  <xdr:twoCellAnchor editAs="oneCell">
    <xdr:from>
      <xdr:col>2</xdr:col>
      <xdr:colOff>1043940</xdr:colOff>
      <xdr:row>8</xdr:row>
      <xdr:rowOff>198120</xdr:rowOff>
    </xdr:from>
    <xdr:to>
      <xdr:col>2</xdr:col>
      <xdr:colOff>1638300</xdr:colOff>
      <xdr:row>8</xdr:row>
      <xdr:rowOff>617220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4053191" y="4681436"/>
          <a:ext cx="739707" cy="526914"/>
        </a:xfrm>
        <a:prstGeom prst="rect">
          <a:avLst/>
        </a:prstGeom>
      </xdr:spPr>
    </xdr:pic>
    <xdr:clientData/>
  </xdr:twoCellAnchor>
  <xdr:twoCellAnchor editAs="oneCell">
    <xdr:from>
      <xdr:col>2</xdr:col>
      <xdr:colOff>1028700</xdr:colOff>
      <xdr:row>9</xdr:row>
      <xdr:rowOff>152400</xdr:rowOff>
    </xdr:from>
    <xdr:to>
      <xdr:col>2</xdr:col>
      <xdr:colOff>1623060</xdr:colOff>
      <xdr:row>9</xdr:row>
      <xdr:rowOff>571500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4032925" y="5613670"/>
          <a:ext cx="739707" cy="51678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952500</xdr:colOff>
      <xdr:row>63</xdr:row>
      <xdr:rowOff>160020</xdr:rowOff>
    </xdr:from>
    <xdr:to>
      <xdr:col>2</xdr:col>
      <xdr:colOff>1592580</xdr:colOff>
      <xdr:row>63</xdr:row>
      <xdr:rowOff>754380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tretch>
          <a:fillRect/>
        </a:stretch>
      </xdr:blipFill>
      <xdr:spPr>
        <a:xfrm>
          <a:off x="3941729" y="53866916"/>
          <a:ext cx="800505" cy="739707"/>
        </a:xfrm>
        <a:prstGeom prst="rect">
          <a:avLst/>
        </a:prstGeom>
      </xdr:spPr>
    </xdr:pic>
    <xdr:clientData/>
  </xdr:twoCellAnchor>
  <xdr:twoCellAnchor editAs="oneCell">
    <xdr:from>
      <xdr:col>2</xdr:col>
      <xdr:colOff>861060</xdr:colOff>
      <xdr:row>38</xdr:row>
      <xdr:rowOff>68580</xdr:rowOff>
    </xdr:from>
    <xdr:to>
      <xdr:col>2</xdr:col>
      <xdr:colOff>1828800</xdr:colOff>
      <xdr:row>38</xdr:row>
      <xdr:rowOff>800100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tretch>
          <a:fillRect/>
        </a:stretch>
      </xdr:blipFill>
      <xdr:spPr>
        <a:xfrm>
          <a:off x="3820133" y="23802368"/>
          <a:ext cx="1215957" cy="922101"/>
        </a:xfrm>
        <a:prstGeom prst="rect">
          <a:avLst/>
        </a:prstGeom>
      </xdr:spPr>
    </xdr:pic>
    <xdr:clientData/>
  </xdr:twoCellAnchor>
  <xdr:twoCellAnchor editAs="oneCell">
    <xdr:from>
      <xdr:col>2</xdr:col>
      <xdr:colOff>853440</xdr:colOff>
      <xdr:row>39</xdr:row>
      <xdr:rowOff>91440</xdr:rowOff>
    </xdr:from>
    <xdr:to>
      <xdr:col>2</xdr:col>
      <xdr:colOff>1897380</xdr:colOff>
      <xdr:row>39</xdr:row>
      <xdr:rowOff>807719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tretch>
          <a:fillRect/>
        </a:stretch>
      </xdr:blipFill>
      <xdr:spPr>
        <a:xfrm>
          <a:off x="3810000" y="25119656"/>
          <a:ext cx="1307154" cy="901835"/>
        </a:xfrm>
        <a:prstGeom prst="rect">
          <a:avLst/>
        </a:prstGeom>
      </xdr:spPr>
    </xdr:pic>
    <xdr:clientData/>
  </xdr:twoCellAnchor>
  <xdr:twoCellAnchor editAs="oneCell">
    <xdr:from>
      <xdr:col>2</xdr:col>
      <xdr:colOff>960120</xdr:colOff>
      <xdr:row>41</xdr:row>
      <xdr:rowOff>38100</xdr:rowOff>
    </xdr:from>
    <xdr:to>
      <xdr:col>2</xdr:col>
      <xdr:colOff>1821180</xdr:colOff>
      <xdr:row>41</xdr:row>
      <xdr:rowOff>883920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tretch>
          <a:fillRect/>
        </a:stretch>
      </xdr:blipFill>
      <xdr:spPr>
        <a:xfrm>
          <a:off x="3951861" y="27480640"/>
          <a:ext cx="1074095" cy="1053829"/>
        </a:xfrm>
        <a:prstGeom prst="rect">
          <a:avLst/>
        </a:prstGeom>
      </xdr:spPr>
    </xdr:pic>
    <xdr:clientData/>
  </xdr:twoCellAnchor>
  <xdr:twoCellAnchor editAs="oneCell">
    <xdr:from>
      <xdr:col>2</xdr:col>
      <xdr:colOff>861060</xdr:colOff>
      <xdr:row>42</xdr:row>
      <xdr:rowOff>609600</xdr:rowOff>
    </xdr:from>
    <xdr:to>
      <xdr:col>2</xdr:col>
      <xdr:colOff>1988820</xdr:colOff>
      <xdr:row>42</xdr:row>
      <xdr:rowOff>1333500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tretch>
          <a:fillRect/>
        </a:stretch>
      </xdr:blipFill>
      <xdr:spPr>
        <a:xfrm>
          <a:off x="3820133" y="29416038"/>
          <a:ext cx="1418617" cy="911968"/>
        </a:xfrm>
        <a:prstGeom prst="rect">
          <a:avLst/>
        </a:prstGeom>
      </xdr:spPr>
    </xdr:pic>
    <xdr:clientData/>
  </xdr:twoCellAnchor>
  <xdr:twoCellAnchor>
    <xdr:from>
      <xdr:col>2</xdr:col>
      <xdr:colOff>1257300</xdr:colOff>
      <xdr:row>42</xdr:row>
      <xdr:rowOff>167640</xdr:rowOff>
    </xdr:from>
    <xdr:to>
      <xdr:col>2</xdr:col>
      <xdr:colOff>1699260</xdr:colOff>
      <xdr:row>42</xdr:row>
      <xdr:rowOff>502920</xdr:rowOff>
    </xdr:to>
    <xdr:sp macro="" textlink="">
      <xdr:nvSpPr>
        <xdr:cNvPr id="8" name="생각 풍선: 구름 모양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16649" y="28868856"/>
          <a:ext cx="557313" cy="415452"/>
        </a:xfrm>
        <a:prstGeom prst="cloudCallout">
          <a:avLst>
            <a:gd name="adj1" fmla="val -20833"/>
            <a:gd name="adj2" fmla="val 625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</xdr:col>
      <xdr:colOff>952500</xdr:colOff>
      <xdr:row>46</xdr:row>
      <xdr:rowOff>228600</xdr:rowOff>
    </xdr:from>
    <xdr:to>
      <xdr:col>2</xdr:col>
      <xdr:colOff>1744980</xdr:colOff>
      <xdr:row>46</xdr:row>
      <xdr:rowOff>807719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tretch>
          <a:fillRect/>
        </a:stretch>
      </xdr:blipFill>
      <xdr:spPr>
        <a:xfrm>
          <a:off x="3941729" y="34634520"/>
          <a:ext cx="982898" cy="729574"/>
        </a:xfrm>
        <a:prstGeom prst="rect">
          <a:avLst/>
        </a:prstGeom>
      </xdr:spPr>
    </xdr:pic>
    <xdr:clientData/>
  </xdr:twoCellAnchor>
  <xdr:twoCellAnchor editAs="oneCell">
    <xdr:from>
      <xdr:col>2</xdr:col>
      <xdr:colOff>868679</xdr:colOff>
      <xdr:row>43</xdr:row>
      <xdr:rowOff>533400</xdr:rowOff>
    </xdr:from>
    <xdr:to>
      <xdr:col>2</xdr:col>
      <xdr:colOff>1988820</xdr:colOff>
      <xdr:row>43</xdr:row>
      <xdr:rowOff>1173480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tretch>
          <a:fillRect/>
        </a:stretch>
      </xdr:blipFill>
      <xdr:spPr>
        <a:xfrm>
          <a:off x="3830266" y="31098112"/>
          <a:ext cx="1408484" cy="80050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44</xdr:row>
      <xdr:rowOff>83820</xdr:rowOff>
    </xdr:from>
    <xdr:to>
      <xdr:col>2</xdr:col>
      <xdr:colOff>1264920</xdr:colOff>
      <xdr:row>44</xdr:row>
      <xdr:rowOff>815340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tretch>
          <a:fillRect/>
        </a:stretch>
      </xdr:blipFill>
      <xdr:spPr>
        <a:xfrm>
          <a:off x="3029760" y="32303936"/>
          <a:ext cx="1297021" cy="911968"/>
        </a:xfrm>
        <a:prstGeom prst="rect">
          <a:avLst/>
        </a:prstGeom>
      </xdr:spPr>
    </xdr:pic>
    <xdr:clientData/>
  </xdr:twoCellAnchor>
  <xdr:twoCellAnchor editAs="oneCell">
    <xdr:from>
      <xdr:col>2</xdr:col>
      <xdr:colOff>929639</xdr:colOff>
      <xdr:row>45</xdr:row>
      <xdr:rowOff>175260</xdr:rowOff>
    </xdr:from>
    <xdr:to>
      <xdr:col>2</xdr:col>
      <xdr:colOff>1935480</xdr:colOff>
      <xdr:row>45</xdr:row>
      <xdr:rowOff>746759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tretch>
          <a:fillRect/>
        </a:stretch>
      </xdr:blipFill>
      <xdr:spPr>
        <a:xfrm>
          <a:off x="3911330" y="33509762"/>
          <a:ext cx="1256489" cy="709308"/>
        </a:xfrm>
        <a:prstGeom prst="rect">
          <a:avLst/>
        </a:prstGeom>
      </xdr:spPr>
    </xdr:pic>
    <xdr:clientData/>
  </xdr:twoCellAnchor>
  <xdr:twoCellAnchor editAs="oneCell">
    <xdr:from>
      <xdr:col>2</xdr:col>
      <xdr:colOff>1409700</xdr:colOff>
      <xdr:row>44</xdr:row>
      <xdr:rowOff>68580</xdr:rowOff>
    </xdr:from>
    <xdr:to>
      <xdr:col>2</xdr:col>
      <xdr:colOff>2369820</xdr:colOff>
      <xdr:row>44</xdr:row>
      <xdr:rowOff>838200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tretch>
          <a:fillRect/>
        </a:stretch>
      </xdr:blipFill>
      <xdr:spPr>
        <a:xfrm>
          <a:off x="4509175" y="32283672"/>
          <a:ext cx="1205824" cy="962632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</xdr:colOff>
      <xdr:row>44</xdr:row>
      <xdr:rowOff>144780</xdr:rowOff>
    </xdr:from>
    <xdr:to>
      <xdr:col>9</xdr:col>
      <xdr:colOff>632460</xdr:colOff>
      <xdr:row>44</xdr:row>
      <xdr:rowOff>708660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tretch>
          <a:fillRect/>
        </a:stretch>
      </xdr:blipFill>
      <xdr:spPr>
        <a:xfrm>
          <a:off x="17560452" y="32385000"/>
          <a:ext cx="719441" cy="699175"/>
        </a:xfrm>
        <a:prstGeom prst="rect">
          <a:avLst/>
        </a:prstGeom>
      </xdr:spPr>
    </xdr:pic>
    <xdr:clientData/>
  </xdr:twoCellAnchor>
  <xdr:twoCellAnchor editAs="oneCell">
    <xdr:from>
      <xdr:col>2</xdr:col>
      <xdr:colOff>1089660</xdr:colOff>
      <xdr:row>40</xdr:row>
      <xdr:rowOff>236220</xdr:rowOff>
    </xdr:from>
    <xdr:to>
      <xdr:col>2</xdr:col>
      <xdr:colOff>1668780</xdr:colOff>
      <xdr:row>40</xdr:row>
      <xdr:rowOff>853440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4113989" y="26426808"/>
          <a:ext cx="719441" cy="770106"/>
        </a:xfrm>
        <a:prstGeom prst="rect">
          <a:avLst/>
        </a:prstGeom>
      </xdr:spPr>
    </xdr:pic>
    <xdr:clientData/>
  </xdr:twoCellAnchor>
  <xdr:twoCellAnchor editAs="oneCell">
    <xdr:from>
      <xdr:col>2</xdr:col>
      <xdr:colOff>426720</xdr:colOff>
      <xdr:row>64</xdr:row>
      <xdr:rowOff>548640</xdr:rowOff>
    </xdr:from>
    <xdr:to>
      <xdr:col>2</xdr:col>
      <xdr:colOff>845820</xdr:colOff>
      <xdr:row>64</xdr:row>
      <xdr:rowOff>937260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tretch>
          <a:fillRect/>
        </a:stretch>
      </xdr:blipFill>
      <xdr:spPr>
        <a:xfrm>
          <a:off x="3283085" y="55802316"/>
          <a:ext cx="516781" cy="476250"/>
        </a:xfrm>
        <a:prstGeom prst="rect">
          <a:avLst/>
        </a:prstGeom>
      </xdr:spPr>
    </xdr:pic>
    <xdr:clientData/>
  </xdr:twoCellAnchor>
  <xdr:twoCellAnchor>
    <xdr:from>
      <xdr:col>2</xdr:col>
      <xdr:colOff>944880</xdr:colOff>
      <xdr:row>64</xdr:row>
      <xdr:rowOff>723900</xdr:rowOff>
    </xdr:from>
    <xdr:to>
      <xdr:col>2</xdr:col>
      <xdr:colOff>2354580</xdr:colOff>
      <xdr:row>64</xdr:row>
      <xdr:rowOff>800100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3931595" y="56015104"/>
          <a:ext cx="1763138" cy="10132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</xdr:col>
      <xdr:colOff>53340</xdr:colOff>
      <xdr:row>68</xdr:row>
      <xdr:rowOff>297180</xdr:rowOff>
    </xdr:from>
    <xdr:to>
      <xdr:col>2</xdr:col>
      <xdr:colOff>3299460</xdr:colOff>
      <xdr:row>68</xdr:row>
      <xdr:rowOff>2743199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tretch>
          <a:fillRect/>
        </a:stretch>
      </xdr:blipFill>
      <xdr:spPr>
        <a:xfrm>
          <a:off x="2816968" y="58659812"/>
          <a:ext cx="4053191" cy="3050026"/>
        </a:xfrm>
        <a:prstGeom prst="rect">
          <a:avLst/>
        </a:prstGeom>
      </xdr:spPr>
    </xdr:pic>
    <xdr:clientData/>
  </xdr:twoCellAnchor>
  <xdr:twoCellAnchor editAs="oneCell">
    <xdr:from>
      <xdr:col>2</xdr:col>
      <xdr:colOff>1089660</xdr:colOff>
      <xdr:row>27</xdr:row>
      <xdr:rowOff>83820</xdr:rowOff>
    </xdr:from>
    <xdr:to>
      <xdr:col>2</xdr:col>
      <xdr:colOff>1630680</xdr:colOff>
      <xdr:row>27</xdr:row>
      <xdr:rowOff>754380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tretch>
          <a:fillRect/>
        </a:stretch>
      </xdr:blipFill>
      <xdr:spPr>
        <a:xfrm>
          <a:off x="4113989" y="14713085"/>
          <a:ext cx="668776" cy="841037"/>
        </a:xfrm>
        <a:prstGeom prst="rect">
          <a:avLst/>
        </a:prstGeom>
      </xdr:spPr>
    </xdr:pic>
    <xdr:clientData/>
  </xdr:twoCellAnchor>
  <xdr:twoCellAnchor editAs="oneCell">
    <xdr:from>
      <xdr:col>2</xdr:col>
      <xdr:colOff>929639</xdr:colOff>
      <xdr:row>28</xdr:row>
      <xdr:rowOff>83820</xdr:rowOff>
    </xdr:from>
    <xdr:to>
      <xdr:col>2</xdr:col>
      <xdr:colOff>1729740</xdr:colOff>
      <xdr:row>28</xdr:row>
      <xdr:rowOff>861060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tretch>
          <a:fillRect/>
        </a:stretch>
      </xdr:blipFill>
      <xdr:spPr>
        <a:xfrm>
          <a:off x="3911330" y="16091171"/>
          <a:ext cx="1003164" cy="972766"/>
        </a:xfrm>
        <a:prstGeom prst="rect">
          <a:avLst/>
        </a:prstGeom>
      </xdr:spPr>
    </xdr:pic>
    <xdr:clientData/>
  </xdr:twoCellAnchor>
  <xdr:twoCellAnchor editAs="oneCell">
    <xdr:from>
      <xdr:col>8</xdr:col>
      <xdr:colOff>1196340</xdr:colOff>
      <xdr:row>28</xdr:row>
      <xdr:rowOff>167640</xdr:rowOff>
    </xdr:from>
    <xdr:to>
      <xdr:col>8</xdr:col>
      <xdr:colOff>2011680</xdr:colOff>
      <xdr:row>28</xdr:row>
      <xdr:rowOff>899160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tretch>
          <a:fillRect/>
        </a:stretch>
      </xdr:blipFill>
      <xdr:spPr>
        <a:xfrm>
          <a:off x="14155771" y="16202633"/>
          <a:ext cx="1013297" cy="911968"/>
        </a:xfrm>
        <a:prstGeom prst="rect">
          <a:avLst/>
        </a:prstGeom>
      </xdr:spPr>
    </xdr:pic>
    <xdr:clientData/>
  </xdr:twoCellAnchor>
  <xdr:twoCellAnchor editAs="oneCell">
    <xdr:from>
      <xdr:col>2</xdr:col>
      <xdr:colOff>960120</xdr:colOff>
      <xdr:row>29</xdr:row>
      <xdr:rowOff>53340</xdr:rowOff>
    </xdr:from>
    <xdr:to>
      <xdr:col>2</xdr:col>
      <xdr:colOff>1645920</xdr:colOff>
      <xdr:row>29</xdr:row>
      <xdr:rowOff>838200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tretch>
          <a:fillRect/>
        </a:stretch>
      </xdr:blipFill>
      <xdr:spPr>
        <a:xfrm>
          <a:off x="3951861" y="17742846"/>
          <a:ext cx="851170" cy="972766"/>
        </a:xfrm>
        <a:prstGeom prst="rect">
          <a:avLst/>
        </a:prstGeom>
      </xdr:spPr>
    </xdr:pic>
    <xdr:clientData/>
  </xdr:twoCellAnchor>
  <xdr:twoCellAnchor editAs="oneCell">
    <xdr:from>
      <xdr:col>2</xdr:col>
      <xdr:colOff>807719</xdr:colOff>
      <xdr:row>30</xdr:row>
      <xdr:rowOff>167640</xdr:rowOff>
    </xdr:from>
    <xdr:to>
      <xdr:col>2</xdr:col>
      <xdr:colOff>1859279</xdr:colOff>
      <xdr:row>30</xdr:row>
      <xdr:rowOff>876300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/>
        <a:stretch>
          <a:fillRect/>
        </a:stretch>
      </xdr:blipFill>
      <xdr:spPr>
        <a:xfrm>
          <a:off x="3759335" y="19414786"/>
          <a:ext cx="1317287" cy="881569"/>
        </a:xfrm>
        <a:prstGeom prst="rect">
          <a:avLst/>
        </a:prstGeom>
      </xdr:spPr>
    </xdr:pic>
    <xdr:clientData/>
  </xdr:twoCellAnchor>
  <xdr:twoCellAnchor editAs="oneCell">
    <xdr:from>
      <xdr:col>2</xdr:col>
      <xdr:colOff>861060</xdr:colOff>
      <xdr:row>31</xdr:row>
      <xdr:rowOff>91440</xdr:rowOff>
    </xdr:from>
    <xdr:to>
      <xdr:col>2</xdr:col>
      <xdr:colOff>1798320</xdr:colOff>
      <xdr:row>31</xdr:row>
      <xdr:rowOff>899160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tretch>
          <a:fillRect/>
        </a:stretch>
      </xdr:blipFill>
      <xdr:spPr>
        <a:xfrm>
          <a:off x="3820133" y="20823270"/>
          <a:ext cx="1175425" cy="1013297"/>
        </a:xfrm>
        <a:prstGeom prst="rect">
          <a:avLst/>
        </a:prstGeom>
      </xdr:spPr>
    </xdr:pic>
    <xdr:clientData/>
  </xdr:twoCellAnchor>
  <xdr:twoCellAnchor editAs="oneCell">
    <xdr:from>
      <xdr:col>2</xdr:col>
      <xdr:colOff>922020</xdr:colOff>
      <xdr:row>20</xdr:row>
      <xdr:rowOff>60960</xdr:rowOff>
    </xdr:from>
    <xdr:to>
      <xdr:col>2</xdr:col>
      <xdr:colOff>1706880</xdr:colOff>
      <xdr:row>20</xdr:row>
      <xdr:rowOff>685799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tretch>
          <a:fillRect/>
        </a:stretch>
      </xdr:blipFill>
      <xdr:spPr>
        <a:xfrm>
          <a:off x="3901196" y="6434441"/>
          <a:ext cx="982898" cy="780239"/>
        </a:xfrm>
        <a:prstGeom prst="rect">
          <a:avLst/>
        </a:prstGeom>
      </xdr:spPr>
    </xdr:pic>
    <xdr:clientData/>
  </xdr:twoCellAnchor>
  <xdr:twoCellAnchor editAs="oneCell">
    <xdr:from>
      <xdr:col>2</xdr:col>
      <xdr:colOff>876300</xdr:colOff>
      <xdr:row>21</xdr:row>
      <xdr:rowOff>114300</xdr:rowOff>
    </xdr:from>
    <xdr:to>
      <xdr:col>2</xdr:col>
      <xdr:colOff>1813560</xdr:colOff>
      <xdr:row>21</xdr:row>
      <xdr:rowOff>746759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/>
        <a:stretch>
          <a:fillRect/>
        </a:stretch>
      </xdr:blipFill>
      <xdr:spPr>
        <a:xfrm>
          <a:off x="3840399" y="7488271"/>
          <a:ext cx="1175425" cy="790372"/>
        </a:xfrm>
        <a:prstGeom prst="rect">
          <a:avLst/>
        </a:prstGeom>
      </xdr:spPr>
    </xdr:pic>
    <xdr:clientData/>
  </xdr:twoCellAnchor>
  <xdr:twoCellAnchor editAs="oneCell">
    <xdr:from>
      <xdr:col>2</xdr:col>
      <xdr:colOff>899160</xdr:colOff>
      <xdr:row>22</xdr:row>
      <xdr:rowOff>152400</xdr:rowOff>
    </xdr:from>
    <xdr:to>
      <xdr:col>2</xdr:col>
      <xdr:colOff>1836420</xdr:colOff>
      <xdr:row>22</xdr:row>
      <xdr:rowOff>746759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/>
        <a:stretch>
          <a:fillRect/>
        </a:stretch>
      </xdr:blipFill>
      <xdr:spPr>
        <a:xfrm>
          <a:off x="3870797" y="8602899"/>
          <a:ext cx="1175425" cy="739707"/>
        </a:xfrm>
        <a:prstGeom prst="rect">
          <a:avLst/>
        </a:prstGeom>
      </xdr:spPr>
    </xdr:pic>
    <xdr:clientData/>
  </xdr:twoCellAnchor>
  <xdr:twoCellAnchor editAs="oneCell">
    <xdr:from>
      <xdr:col>2</xdr:col>
      <xdr:colOff>777240</xdr:colOff>
      <xdr:row>23</xdr:row>
      <xdr:rowOff>137160</xdr:rowOff>
    </xdr:from>
    <xdr:to>
      <xdr:col>2</xdr:col>
      <xdr:colOff>2019300</xdr:colOff>
      <xdr:row>23</xdr:row>
      <xdr:rowOff>838200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/>
        <a:stretch>
          <a:fillRect/>
        </a:stretch>
      </xdr:blipFill>
      <xdr:spPr>
        <a:xfrm>
          <a:off x="3718803" y="9687128"/>
          <a:ext cx="1550345" cy="871436"/>
        </a:xfrm>
        <a:prstGeom prst="rect">
          <a:avLst/>
        </a:prstGeom>
      </xdr:spPr>
    </xdr:pic>
    <xdr:clientData/>
  </xdr:twoCellAnchor>
  <xdr:twoCellAnchor editAs="oneCell">
    <xdr:from>
      <xdr:col>2</xdr:col>
      <xdr:colOff>830580</xdr:colOff>
      <xdr:row>24</xdr:row>
      <xdr:rowOff>114300</xdr:rowOff>
    </xdr:from>
    <xdr:to>
      <xdr:col>2</xdr:col>
      <xdr:colOff>1988820</xdr:colOff>
      <xdr:row>24</xdr:row>
      <xdr:rowOff>891540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7"/>
        <a:stretch>
          <a:fillRect/>
        </a:stretch>
      </xdr:blipFill>
      <xdr:spPr>
        <a:xfrm>
          <a:off x="3789734" y="10862553"/>
          <a:ext cx="1449015" cy="972766"/>
        </a:xfrm>
        <a:prstGeom prst="rect">
          <a:avLst/>
        </a:prstGeom>
      </xdr:spPr>
    </xdr:pic>
    <xdr:clientData/>
  </xdr:twoCellAnchor>
  <xdr:twoCellAnchor editAs="oneCell">
    <xdr:from>
      <xdr:col>2</xdr:col>
      <xdr:colOff>929639</xdr:colOff>
      <xdr:row>25</xdr:row>
      <xdr:rowOff>91440</xdr:rowOff>
    </xdr:from>
    <xdr:to>
      <xdr:col>2</xdr:col>
      <xdr:colOff>1950720</xdr:colOff>
      <xdr:row>25</xdr:row>
      <xdr:rowOff>853440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8"/>
        <a:stretch>
          <a:fillRect/>
        </a:stretch>
      </xdr:blipFill>
      <xdr:spPr>
        <a:xfrm>
          <a:off x="3911330" y="12027847"/>
          <a:ext cx="1276755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929639</xdr:colOff>
      <xdr:row>56</xdr:row>
      <xdr:rowOff>91440</xdr:rowOff>
    </xdr:from>
    <xdr:to>
      <xdr:col>2</xdr:col>
      <xdr:colOff>1950720</xdr:colOff>
      <xdr:row>56</xdr:row>
      <xdr:rowOff>853440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8"/>
        <a:stretch>
          <a:fillRect/>
        </a:stretch>
      </xdr:blipFill>
      <xdr:spPr>
        <a:xfrm>
          <a:off x="3911330" y="43784604"/>
          <a:ext cx="1276755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</xdr:colOff>
      <xdr:row>58</xdr:row>
      <xdr:rowOff>190500</xdr:rowOff>
    </xdr:from>
    <xdr:to>
      <xdr:col>2</xdr:col>
      <xdr:colOff>3108960</xdr:colOff>
      <xdr:row>58</xdr:row>
      <xdr:rowOff>1074420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/>
        <a:stretch>
          <a:fillRect/>
        </a:stretch>
      </xdr:blipFill>
      <xdr:spPr>
        <a:xfrm>
          <a:off x="2867633" y="46713036"/>
          <a:ext cx="3769468" cy="1104494"/>
        </a:xfrm>
        <a:prstGeom prst="rect">
          <a:avLst/>
        </a:prstGeom>
      </xdr:spPr>
    </xdr:pic>
    <xdr:clientData/>
  </xdr:twoCellAnchor>
  <xdr:twoCellAnchor editAs="oneCell">
    <xdr:from>
      <xdr:col>2</xdr:col>
      <xdr:colOff>1036320</xdr:colOff>
      <xdr:row>51</xdr:row>
      <xdr:rowOff>83820</xdr:rowOff>
    </xdr:from>
    <xdr:to>
      <xdr:col>2</xdr:col>
      <xdr:colOff>2026920</xdr:colOff>
      <xdr:row>51</xdr:row>
      <xdr:rowOff>960120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/>
        <a:stretch>
          <a:fillRect/>
        </a:stretch>
      </xdr:blipFill>
      <xdr:spPr>
        <a:xfrm>
          <a:off x="4043058" y="37461624"/>
          <a:ext cx="1236223" cy="1094361"/>
        </a:xfrm>
        <a:prstGeom prst="rect">
          <a:avLst/>
        </a:prstGeom>
      </xdr:spPr>
    </xdr:pic>
    <xdr:clientData/>
  </xdr:twoCellAnchor>
  <xdr:twoCellAnchor editAs="oneCell">
    <xdr:from>
      <xdr:col>2</xdr:col>
      <xdr:colOff>487680</xdr:colOff>
      <xdr:row>52</xdr:row>
      <xdr:rowOff>541020</xdr:rowOff>
    </xdr:from>
    <xdr:to>
      <xdr:col>2</xdr:col>
      <xdr:colOff>822960</xdr:colOff>
      <xdr:row>52</xdr:row>
      <xdr:rowOff>838200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/>
        <a:stretch>
          <a:fillRect/>
        </a:stretch>
      </xdr:blipFill>
      <xdr:spPr>
        <a:xfrm>
          <a:off x="3354016" y="39305824"/>
          <a:ext cx="425585" cy="364787"/>
        </a:xfrm>
        <a:prstGeom prst="rect">
          <a:avLst/>
        </a:prstGeom>
      </xdr:spPr>
    </xdr:pic>
    <xdr:clientData/>
  </xdr:twoCellAnchor>
  <xdr:twoCellAnchor editAs="oneCell">
    <xdr:from>
      <xdr:col>2</xdr:col>
      <xdr:colOff>876300</xdr:colOff>
      <xdr:row>52</xdr:row>
      <xdr:rowOff>518160</xdr:rowOff>
    </xdr:from>
    <xdr:to>
      <xdr:col>2</xdr:col>
      <xdr:colOff>1203960</xdr:colOff>
      <xdr:row>52</xdr:row>
      <xdr:rowOff>815340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/>
        <a:stretch>
          <a:fillRect/>
        </a:stretch>
      </xdr:blipFill>
      <xdr:spPr>
        <a:xfrm>
          <a:off x="3840399" y="39275428"/>
          <a:ext cx="415452" cy="364787"/>
        </a:xfrm>
        <a:prstGeom prst="rect">
          <a:avLst/>
        </a:prstGeom>
      </xdr:spPr>
    </xdr:pic>
    <xdr:clientData/>
  </xdr:twoCellAnchor>
  <xdr:twoCellAnchor editAs="oneCell">
    <xdr:from>
      <xdr:col>2</xdr:col>
      <xdr:colOff>1851660</xdr:colOff>
      <xdr:row>52</xdr:row>
      <xdr:rowOff>518160</xdr:rowOff>
    </xdr:from>
    <xdr:to>
      <xdr:col>2</xdr:col>
      <xdr:colOff>2179320</xdr:colOff>
      <xdr:row>52</xdr:row>
      <xdr:rowOff>815340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/>
        <a:stretch>
          <a:fillRect/>
        </a:stretch>
      </xdr:blipFill>
      <xdr:spPr>
        <a:xfrm>
          <a:off x="5066489" y="39275428"/>
          <a:ext cx="405319" cy="364787"/>
        </a:xfrm>
        <a:prstGeom prst="rect">
          <a:avLst/>
        </a:prstGeom>
      </xdr:spPr>
    </xdr:pic>
    <xdr:clientData/>
  </xdr:twoCellAnchor>
  <xdr:twoCellAnchor editAs="oneCell">
    <xdr:from>
      <xdr:col>2</xdr:col>
      <xdr:colOff>2316480</xdr:colOff>
      <xdr:row>52</xdr:row>
      <xdr:rowOff>510540</xdr:rowOff>
    </xdr:from>
    <xdr:to>
      <xdr:col>2</xdr:col>
      <xdr:colOff>2644140</xdr:colOff>
      <xdr:row>52</xdr:row>
      <xdr:rowOff>800100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/>
        <a:stretch>
          <a:fillRect/>
        </a:stretch>
      </xdr:blipFill>
      <xdr:spPr>
        <a:xfrm>
          <a:off x="5644069" y="39265292"/>
          <a:ext cx="405319" cy="364787"/>
        </a:xfrm>
        <a:prstGeom prst="rect">
          <a:avLst/>
        </a:prstGeom>
      </xdr:spPr>
    </xdr:pic>
    <xdr:clientData/>
  </xdr:twoCellAnchor>
  <xdr:twoCellAnchor editAs="oneCell">
    <xdr:from>
      <xdr:col>2</xdr:col>
      <xdr:colOff>2331720</xdr:colOff>
      <xdr:row>53</xdr:row>
      <xdr:rowOff>45720</xdr:rowOff>
    </xdr:from>
    <xdr:to>
      <xdr:col>2</xdr:col>
      <xdr:colOff>3314700</xdr:colOff>
      <xdr:row>53</xdr:row>
      <xdr:rowOff>922020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/>
        <a:stretch>
          <a:fillRect/>
        </a:stretch>
      </xdr:blipFill>
      <xdr:spPr>
        <a:xfrm>
          <a:off x="5664335" y="39944204"/>
          <a:ext cx="1226090" cy="1094361"/>
        </a:xfrm>
        <a:prstGeom prst="rect">
          <a:avLst/>
        </a:prstGeom>
      </xdr:spPr>
    </xdr:pic>
    <xdr:clientData/>
  </xdr:twoCellAnchor>
  <xdr:twoCellAnchor editAs="oneCell">
    <xdr:from>
      <xdr:col>2</xdr:col>
      <xdr:colOff>129540</xdr:colOff>
      <xdr:row>55</xdr:row>
      <xdr:rowOff>137160</xdr:rowOff>
    </xdr:from>
    <xdr:to>
      <xdr:col>2</xdr:col>
      <xdr:colOff>3139440</xdr:colOff>
      <xdr:row>55</xdr:row>
      <xdr:rowOff>1013460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/>
        <a:stretch>
          <a:fillRect/>
        </a:stretch>
      </xdr:blipFill>
      <xdr:spPr>
        <a:xfrm>
          <a:off x="2908165" y="42487580"/>
          <a:ext cx="3769468" cy="1094361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</xdr:colOff>
      <xdr:row>57</xdr:row>
      <xdr:rowOff>190500</xdr:rowOff>
    </xdr:from>
    <xdr:to>
      <xdr:col>2</xdr:col>
      <xdr:colOff>3307080</xdr:colOff>
      <xdr:row>57</xdr:row>
      <xdr:rowOff>1028700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1"/>
        <a:stretch>
          <a:fillRect/>
        </a:stretch>
      </xdr:blipFill>
      <xdr:spPr>
        <a:xfrm>
          <a:off x="2827101" y="45213348"/>
          <a:ext cx="4053191" cy="1043696"/>
        </a:xfrm>
        <a:prstGeom prst="rect">
          <a:avLst/>
        </a:prstGeom>
      </xdr:spPr>
    </xdr:pic>
    <xdr:clientData/>
  </xdr:twoCellAnchor>
  <xdr:twoCellAnchor editAs="oneCell">
    <xdr:from>
      <xdr:col>8</xdr:col>
      <xdr:colOff>198120</xdr:colOff>
      <xdr:row>20</xdr:row>
      <xdr:rowOff>160020</xdr:rowOff>
    </xdr:from>
    <xdr:to>
      <xdr:col>8</xdr:col>
      <xdr:colOff>716280</xdr:colOff>
      <xdr:row>20</xdr:row>
      <xdr:rowOff>655320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/>
        <a:stretch>
          <a:fillRect/>
        </a:stretch>
      </xdr:blipFill>
      <xdr:spPr>
        <a:xfrm>
          <a:off x="12899283" y="6556037"/>
          <a:ext cx="648510" cy="618111"/>
        </a:xfrm>
        <a:prstGeom prst="rect">
          <a:avLst/>
        </a:prstGeom>
      </xdr:spPr>
    </xdr:pic>
    <xdr:clientData/>
  </xdr:twoCellAnchor>
  <xdr:twoCellAnchor editAs="oneCell">
    <xdr:from>
      <xdr:col>8</xdr:col>
      <xdr:colOff>198120</xdr:colOff>
      <xdr:row>21</xdr:row>
      <xdr:rowOff>320040</xdr:rowOff>
    </xdr:from>
    <xdr:to>
      <xdr:col>8</xdr:col>
      <xdr:colOff>586740</xdr:colOff>
      <xdr:row>21</xdr:row>
      <xdr:rowOff>586740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/>
        <a:stretch>
          <a:fillRect/>
        </a:stretch>
      </xdr:blipFill>
      <xdr:spPr>
        <a:xfrm>
          <a:off x="12899283" y="7741595"/>
          <a:ext cx="486383" cy="334388"/>
        </a:xfrm>
        <a:prstGeom prst="rect">
          <a:avLst/>
        </a:prstGeom>
      </xdr:spPr>
    </xdr:pic>
    <xdr:clientData/>
  </xdr:twoCellAnchor>
  <xdr:twoCellAnchor editAs="oneCell">
    <xdr:from>
      <xdr:col>2</xdr:col>
      <xdr:colOff>1159213</xdr:colOff>
      <xdr:row>69</xdr:row>
      <xdr:rowOff>648511</xdr:rowOff>
    </xdr:from>
    <xdr:to>
      <xdr:col>2</xdr:col>
      <xdr:colOff>2126953</xdr:colOff>
      <xdr:row>69</xdr:row>
      <xdr:rowOff>1380031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A5819E91-7DC6-4B49-837F-B56A2B4D8C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tretch>
          <a:fillRect/>
        </a:stretch>
      </xdr:blipFill>
      <xdr:spPr>
        <a:xfrm>
          <a:off x="3356043" y="57887681"/>
          <a:ext cx="967740" cy="731520"/>
        </a:xfrm>
        <a:prstGeom prst="rect">
          <a:avLst/>
        </a:prstGeom>
      </xdr:spPr>
    </xdr:pic>
    <xdr:clientData/>
  </xdr:twoCellAnchor>
  <xdr:twoCellAnchor editAs="oneCell">
    <xdr:from>
      <xdr:col>2</xdr:col>
      <xdr:colOff>1094362</xdr:colOff>
      <xdr:row>70</xdr:row>
      <xdr:rowOff>559340</xdr:rowOff>
    </xdr:from>
    <xdr:to>
      <xdr:col>2</xdr:col>
      <xdr:colOff>2084962</xdr:colOff>
      <xdr:row>70</xdr:row>
      <xdr:rowOff>1435640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9E0B2601-B4E9-4A6E-A123-4E44D3FB56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/>
        <a:stretch>
          <a:fillRect/>
        </a:stretch>
      </xdr:blipFill>
      <xdr:spPr>
        <a:xfrm>
          <a:off x="3291192" y="59768361"/>
          <a:ext cx="990600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1037618</xdr:colOff>
      <xdr:row>71</xdr:row>
      <xdr:rowOff>181455</xdr:rowOff>
    </xdr:from>
    <xdr:to>
      <xdr:col>2</xdr:col>
      <xdr:colOff>2310320</xdr:colOff>
      <xdr:row>71</xdr:row>
      <xdr:rowOff>1713012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530FAB68-C99C-5C37-EEA0-4637CF26A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234448" y="61344115"/>
          <a:ext cx="1272702" cy="1531557"/>
        </a:xfrm>
        <a:prstGeom prst="rect">
          <a:avLst/>
        </a:prstGeom>
      </xdr:spPr>
    </xdr:pic>
    <xdr:clientData/>
  </xdr:twoCellAnchor>
  <xdr:twoCellAnchor editAs="oneCell">
    <xdr:from>
      <xdr:col>2</xdr:col>
      <xdr:colOff>1013297</xdr:colOff>
      <xdr:row>66</xdr:row>
      <xdr:rowOff>36546</xdr:rowOff>
    </xdr:from>
    <xdr:to>
      <xdr:col>2</xdr:col>
      <xdr:colOff>2026595</xdr:colOff>
      <xdr:row>66</xdr:row>
      <xdr:rowOff>1255939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039C447D-43A9-42A0-88C7-48E4879AE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210127" y="54243929"/>
          <a:ext cx="1013298" cy="1219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tore.unity.com/packages/2d/characters/bolt-2d-jellyfarm-assets-pack-188722" TargetMode="External"/><Relationship Id="rId2" Type="http://schemas.openxmlformats.org/officeDocument/2006/relationships/hyperlink" Target="https://assetstore.unity.com/packages/2d/characters/the-legend-of-slim-245855" TargetMode="External"/><Relationship Id="rId1" Type="http://schemas.openxmlformats.org/officeDocument/2006/relationships/hyperlink" Target="https://assetstore.unity.com/packages/2d/characters/slime-enemy-pixel-art-228568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assetstore.unity.com/packages/2d/characters/100-fantasy-characters-mega-pack-222143" TargetMode="External"/><Relationship Id="rId4" Type="http://schemas.openxmlformats.org/officeDocument/2006/relationships/hyperlink" Target="https://assetstore.unity.com/packages/2d/characters/pet-cats-pixel-art-pack-24834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10"/>
  <sheetViews>
    <sheetView zoomScaleNormal="100" zoomScaleSheetLayoutView="75" workbookViewId="0">
      <selection activeCell="F20" sqref="F20"/>
    </sheetView>
  </sheetViews>
  <sheetFormatPr defaultColWidth="8.796875" defaultRowHeight="14.4"/>
  <cols>
    <col min="1" max="1" width="17.3984375" style="1" customWidth="1"/>
    <col min="2" max="2" width="29.19921875" style="1" customWidth="1"/>
    <col min="3" max="3" width="8.796875" style="1"/>
    <col min="4" max="4" width="2.8984375" style="8" customWidth="1"/>
    <col min="5" max="16384" width="8.796875" style="1"/>
  </cols>
  <sheetData>
    <row r="2" spans="1:8" ht="23.4">
      <c r="A2" s="3"/>
      <c r="B2" s="4" t="s">
        <v>204</v>
      </c>
      <c r="C2" s="3"/>
      <c r="D2" s="7"/>
      <c r="E2" s="3"/>
      <c r="F2" s="3"/>
      <c r="H2" s="2" t="s">
        <v>208</v>
      </c>
    </row>
    <row r="3" spans="1:8">
      <c r="A3" s="5" t="s">
        <v>80</v>
      </c>
      <c r="B3" s="5" t="s">
        <v>178</v>
      </c>
      <c r="C3" s="5"/>
    </row>
    <row r="4" spans="1:8">
      <c r="A4" s="6" t="s">
        <v>212</v>
      </c>
      <c r="B4" s="6" t="s">
        <v>42</v>
      </c>
      <c r="C4" s="6" t="s">
        <v>203</v>
      </c>
      <c r="F4" s="1" t="s">
        <v>46</v>
      </c>
    </row>
    <row r="5" spans="1:8">
      <c r="A5" s="1" t="s">
        <v>207</v>
      </c>
      <c r="B5" s="1" t="s">
        <v>210</v>
      </c>
      <c r="C5" s="1" t="s">
        <v>206</v>
      </c>
      <c r="F5" s="1" t="s">
        <v>45</v>
      </c>
    </row>
    <row r="6" spans="1:8">
      <c r="F6" s="1" t="s">
        <v>27</v>
      </c>
    </row>
    <row r="7" spans="1:8">
      <c r="F7" s="1" t="s">
        <v>28</v>
      </c>
    </row>
    <row r="8" spans="1:8">
      <c r="F8" s="1" t="s">
        <v>32</v>
      </c>
    </row>
    <row r="9" spans="1:8">
      <c r="F9" s="1" t="s">
        <v>40</v>
      </c>
    </row>
    <row r="10" spans="1:8">
      <c r="F10" s="1" t="s">
        <v>131</v>
      </c>
    </row>
  </sheetData>
  <phoneticPr fontId="7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K80"/>
  <sheetViews>
    <sheetView tabSelected="1" zoomScaleNormal="100" zoomScaleSheetLayoutView="75" workbookViewId="0">
      <selection activeCell="F17" sqref="F17"/>
    </sheetView>
  </sheetViews>
  <sheetFormatPr defaultColWidth="8.796875" defaultRowHeight="14.4"/>
  <cols>
    <col min="1" max="1" width="8.796875" style="1"/>
    <col min="2" max="2" width="17.5" style="1" customWidth="1"/>
    <col min="3" max="3" width="16" style="1" customWidth="1"/>
    <col min="4" max="4" width="9" style="1" customWidth="1"/>
    <col min="5" max="5" width="8.796875" style="1"/>
    <col min="6" max="6" width="13.8984375" style="1" customWidth="1"/>
    <col min="7" max="7" width="83.19921875" style="1" customWidth="1"/>
    <col min="8" max="8" width="8.796875" style="1"/>
    <col min="9" max="9" width="19.69921875" style="1" customWidth="1"/>
    <col min="10" max="10" width="18.796875" style="1" customWidth="1"/>
    <col min="11" max="16384" width="8.796875" style="1"/>
  </cols>
  <sheetData>
    <row r="3" spans="2:11" ht="21">
      <c r="B3" s="9" t="s">
        <v>46</v>
      </c>
    </row>
    <row r="5" spans="2:11">
      <c r="B5" s="1" t="s">
        <v>45</v>
      </c>
      <c r="C5" s="1" t="s">
        <v>165</v>
      </c>
    </row>
    <row r="7" spans="2:11">
      <c r="B7" s="15" t="s">
        <v>43</v>
      </c>
      <c r="C7" s="16" t="s">
        <v>214</v>
      </c>
      <c r="D7" s="17" t="s">
        <v>209</v>
      </c>
      <c r="F7" s="1" t="s">
        <v>44</v>
      </c>
    </row>
    <row r="8" spans="2:11">
      <c r="B8" s="12" t="s">
        <v>215</v>
      </c>
      <c r="C8" s="13" t="s">
        <v>215</v>
      </c>
      <c r="D8" s="14" t="s">
        <v>65</v>
      </c>
      <c r="F8" s="15" t="s">
        <v>72</v>
      </c>
      <c r="G8" s="17" t="s">
        <v>75</v>
      </c>
    </row>
    <row r="9" spans="2:11">
      <c r="B9" s="10" t="s">
        <v>68</v>
      </c>
      <c r="C9" s="1" t="s">
        <v>211</v>
      </c>
      <c r="D9" s="11">
        <v>1</v>
      </c>
      <c r="F9" s="10" t="s">
        <v>68</v>
      </c>
      <c r="G9" s="11" t="s">
        <v>1</v>
      </c>
      <c r="K9" s="3"/>
    </row>
    <row r="10" spans="2:11">
      <c r="B10" s="10" t="s">
        <v>83</v>
      </c>
      <c r="C10" s="1" t="s">
        <v>76</v>
      </c>
      <c r="D10" s="11">
        <v>2</v>
      </c>
      <c r="F10" s="10" t="s">
        <v>83</v>
      </c>
      <c r="G10" s="11" t="s">
        <v>54</v>
      </c>
      <c r="K10" s="3"/>
    </row>
    <row r="11" spans="2:11">
      <c r="B11" s="35" t="s">
        <v>412</v>
      </c>
      <c r="C11" s="24" t="s">
        <v>67</v>
      </c>
      <c r="D11" s="36">
        <v>3</v>
      </c>
      <c r="E11" s="24"/>
      <c r="F11" s="35" t="s">
        <v>81</v>
      </c>
      <c r="G11" s="36" t="s">
        <v>13</v>
      </c>
      <c r="K11" s="3"/>
    </row>
    <row r="12" spans="2:11">
      <c r="B12" s="10" t="s">
        <v>77</v>
      </c>
      <c r="C12" s="1" t="s">
        <v>202</v>
      </c>
      <c r="D12" s="11">
        <v>4</v>
      </c>
      <c r="F12" s="10" t="s">
        <v>77</v>
      </c>
      <c r="G12" s="11" t="s">
        <v>156</v>
      </c>
      <c r="K12" s="3"/>
    </row>
    <row r="13" spans="2:11">
      <c r="B13" s="10" t="s">
        <v>66</v>
      </c>
      <c r="C13" s="1" t="s">
        <v>213</v>
      </c>
      <c r="D13" s="11">
        <v>5</v>
      </c>
      <c r="F13" s="10" t="s">
        <v>66</v>
      </c>
      <c r="G13" s="11" t="s">
        <v>29</v>
      </c>
      <c r="K13" s="3"/>
    </row>
    <row r="14" spans="2:11">
      <c r="B14" s="10" t="s">
        <v>69</v>
      </c>
      <c r="C14" s="1" t="s">
        <v>79</v>
      </c>
      <c r="D14" s="11">
        <v>6</v>
      </c>
      <c r="F14" s="10" t="s">
        <v>69</v>
      </c>
      <c r="G14" s="11" t="s">
        <v>166</v>
      </c>
      <c r="K14" s="3"/>
    </row>
    <row r="15" spans="2:11">
      <c r="B15" s="12" t="s">
        <v>73</v>
      </c>
      <c r="C15" s="13" t="s">
        <v>200</v>
      </c>
      <c r="D15" s="14">
        <v>7</v>
      </c>
      <c r="F15" s="12" t="s">
        <v>73</v>
      </c>
      <c r="G15" s="14" t="s">
        <v>56</v>
      </c>
      <c r="K15" s="3"/>
    </row>
    <row r="16" spans="2:11">
      <c r="B16" s="1" t="s">
        <v>415</v>
      </c>
      <c r="C16" s="1" t="s">
        <v>414</v>
      </c>
      <c r="D16" s="1">
        <v>8</v>
      </c>
      <c r="F16" s="1" t="s">
        <v>415</v>
      </c>
      <c r="G16" s="1" t="s">
        <v>413</v>
      </c>
      <c r="K16" s="3"/>
    </row>
    <row r="17" spans="2:11">
      <c r="K17" s="3"/>
    </row>
    <row r="18" spans="2:11">
      <c r="K18" s="3"/>
    </row>
    <row r="19" spans="2:11">
      <c r="K19" s="3"/>
    </row>
    <row r="20" spans="2:11">
      <c r="B20" s="1" t="s">
        <v>27</v>
      </c>
      <c r="C20" s="1" t="s">
        <v>262</v>
      </c>
      <c r="K20" s="3"/>
    </row>
    <row r="21" spans="2:11">
      <c r="K21" s="3"/>
    </row>
    <row r="22" spans="2:11">
      <c r="B22" s="15" t="s">
        <v>176</v>
      </c>
      <c r="C22" s="16" t="s">
        <v>214</v>
      </c>
      <c r="D22" s="17" t="s">
        <v>209</v>
      </c>
      <c r="F22" s="1" t="s">
        <v>26</v>
      </c>
      <c r="K22" s="3"/>
    </row>
    <row r="23" spans="2:11">
      <c r="B23" s="12" t="s">
        <v>215</v>
      </c>
      <c r="C23" s="13" t="s">
        <v>215</v>
      </c>
      <c r="D23" s="14" t="s">
        <v>65</v>
      </c>
      <c r="F23" s="15" t="s">
        <v>72</v>
      </c>
      <c r="G23" s="17" t="s">
        <v>75</v>
      </c>
    </row>
    <row r="24" spans="2:11">
      <c r="B24" s="10" t="s">
        <v>71</v>
      </c>
      <c r="C24" s="1" t="s">
        <v>205</v>
      </c>
      <c r="D24" s="11">
        <v>1</v>
      </c>
      <c r="F24" s="10" t="s">
        <v>71</v>
      </c>
      <c r="G24" s="11" t="s">
        <v>4</v>
      </c>
    </row>
    <row r="25" spans="2:11">
      <c r="B25" s="10" t="s">
        <v>86</v>
      </c>
      <c r="C25" s="1" t="s">
        <v>201</v>
      </c>
      <c r="D25" s="11">
        <v>2</v>
      </c>
      <c r="F25" s="10" t="s">
        <v>86</v>
      </c>
      <c r="G25" s="11" t="s">
        <v>5</v>
      </c>
    </row>
    <row r="26" spans="2:11">
      <c r="B26" s="10" t="s">
        <v>259</v>
      </c>
      <c r="C26" s="1" t="s">
        <v>224</v>
      </c>
      <c r="D26" s="11">
        <v>3</v>
      </c>
      <c r="F26" s="10" t="s">
        <v>78</v>
      </c>
      <c r="G26" s="11" t="s">
        <v>2</v>
      </c>
    </row>
    <row r="27" spans="2:11">
      <c r="B27" s="12" t="s">
        <v>70</v>
      </c>
      <c r="C27" s="13" t="s">
        <v>30</v>
      </c>
      <c r="D27" s="14">
        <v>4</v>
      </c>
      <c r="F27" s="12" t="s">
        <v>70</v>
      </c>
      <c r="G27" s="14" t="s">
        <v>6</v>
      </c>
    </row>
    <row r="28" spans="2:11">
      <c r="B28" s="1" t="s">
        <v>100</v>
      </c>
      <c r="C28" s="1" t="s">
        <v>228</v>
      </c>
      <c r="D28" s="1">
        <v>5</v>
      </c>
      <c r="F28" s="1" t="s">
        <v>100</v>
      </c>
      <c r="G28" s="1" t="s">
        <v>158</v>
      </c>
    </row>
    <row r="32" spans="2:11">
      <c r="B32" s="1" t="s">
        <v>28</v>
      </c>
      <c r="C32" s="1" t="s">
        <v>268</v>
      </c>
    </row>
    <row r="34" spans="2:7">
      <c r="B34" s="15" t="s">
        <v>31</v>
      </c>
      <c r="C34" s="16" t="s">
        <v>214</v>
      </c>
      <c r="D34" s="17" t="s">
        <v>209</v>
      </c>
      <c r="F34" s="1" t="s">
        <v>33</v>
      </c>
    </row>
    <row r="35" spans="2:7">
      <c r="B35" s="12" t="s">
        <v>215</v>
      </c>
      <c r="C35" s="13" t="s">
        <v>215</v>
      </c>
      <c r="D35" s="14" t="s">
        <v>65</v>
      </c>
      <c r="F35" s="15" t="s">
        <v>72</v>
      </c>
      <c r="G35" s="17" t="s">
        <v>75</v>
      </c>
    </row>
    <row r="36" spans="2:7">
      <c r="B36" s="10" t="s">
        <v>82</v>
      </c>
      <c r="C36" s="1" t="s">
        <v>243</v>
      </c>
      <c r="D36" s="11">
        <v>1</v>
      </c>
      <c r="F36" s="10" t="s">
        <v>82</v>
      </c>
      <c r="G36" s="11" t="s">
        <v>19</v>
      </c>
    </row>
    <row r="37" spans="2:7">
      <c r="B37" s="10" t="s">
        <v>84</v>
      </c>
      <c r="C37" s="1" t="s">
        <v>39</v>
      </c>
      <c r="D37" s="11">
        <v>2</v>
      </c>
      <c r="F37" s="10" t="s">
        <v>84</v>
      </c>
      <c r="G37" s="11" t="s">
        <v>59</v>
      </c>
    </row>
    <row r="38" spans="2:7">
      <c r="B38" s="12" t="s">
        <v>85</v>
      </c>
      <c r="C38" s="13" t="s">
        <v>180</v>
      </c>
      <c r="D38" s="14">
        <v>3</v>
      </c>
      <c r="F38" s="12" t="s">
        <v>85</v>
      </c>
      <c r="G38" s="14" t="s">
        <v>167</v>
      </c>
    </row>
    <row r="43" spans="2:7">
      <c r="B43" s="1" t="s">
        <v>32</v>
      </c>
      <c r="C43" s="1" t="s">
        <v>273</v>
      </c>
    </row>
    <row r="45" spans="2:7">
      <c r="B45" s="15" t="s">
        <v>36</v>
      </c>
      <c r="C45" s="16" t="s">
        <v>214</v>
      </c>
      <c r="D45" s="17" t="s">
        <v>209</v>
      </c>
      <c r="F45" s="1" t="s">
        <v>34</v>
      </c>
    </row>
    <row r="46" spans="2:7">
      <c r="B46" s="15" t="s">
        <v>215</v>
      </c>
      <c r="C46" s="16" t="s">
        <v>215</v>
      </c>
      <c r="D46" s="17" t="s">
        <v>65</v>
      </c>
      <c r="F46" s="15" t="s">
        <v>72</v>
      </c>
      <c r="G46" s="17" t="s">
        <v>75</v>
      </c>
    </row>
    <row r="47" spans="2:7">
      <c r="B47" s="10" t="s">
        <v>74</v>
      </c>
      <c r="C47" s="1" t="s">
        <v>37</v>
      </c>
      <c r="D47" s="11">
        <v>1</v>
      </c>
      <c r="F47" s="10" t="s">
        <v>74</v>
      </c>
      <c r="G47" s="11" t="s">
        <v>265</v>
      </c>
    </row>
    <row r="48" spans="2:7">
      <c r="B48" s="10" t="s">
        <v>234</v>
      </c>
      <c r="C48" s="1" t="s">
        <v>241</v>
      </c>
      <c r="D48" s="11">
        <v>2</v>
      </c>
      <c r="F48" s="10" t="s">
        <v>234</v>
      </c>
      <c r="G48" s="11" t="s">
        <v>35</v>
      </c>
    </row>
    <row r="49" spans="2:7">
      <c r="B49" s="10" t="s">
        <v>225</v>
      </c>
      <c r="C49" s="1" t="s">
        <v>38</v>
      </c>
      <c r="D49" s="11">
        <v>3</v>
      </c>
      <c r="F49" s="10" t="s">
        <v>225</v>
      </c>
      <c r="G49" s="11" t="s">
        <v>161</v>
      </c>
    </row>
    <row r="50" spans="2:7" ht="28.8">
      <c r="B50" s="12" t="s">
        <v>245</v>
      </c>
      <c r="C50" s="19" t="s">
        <v>179</v>
      </c>
      <c r="D50" s="14">
        <v>4</v>
      </c>
      <c r="F50" s="12" t="s">
        <v>245</v>
      </c>
      <c r="G50" s="20" t="s">
        <v>10</v>
      </c>
    </row>
    <row r="55" spans="2:7">
      <c r="B55" s="1" t="s">
        <v>40</v>
      </c>
      <c r="C55" s="1" t="s">
        <v>159</v>
      </c>
    </row>
    <row r="57" spans="2:7">
      <c r="B57" s="15" t="s">
        <v>41</v>
      </c>
      <c r="C57" s="17" t="s">
        <v>235</v>
      </c>
      <c r="F57" s="1" t="s">
        <v>33</v>
      </c>
    </row>
    <row r="58" spans="2:7">
      <c r="B58" s="12" t="s">
        <v>215</v>
      </c>
      <c r="C58" s="14" t="s">
        <v>65</v>
      </c>
      <c r="F58" s="15" t="s">
        <v>72</v>
      </c>
      <c r="G58" s="17" t="s">
        <v>75</v>
      </c>
    </row>
    <row r="59" spans="2:7">
      <c r="B59" s="10" t="s">
        <v>61</v>
      </c>
      <c r="C59" s="11">
        <v>1</v>
      </c>
      <c r="F59" s="10" t="s">
        <v>61</v>
      </c>
      <c r="G59" s="11" t="s">
        <v>171</v>
      </c>
    </row>
    <row r="60" spans="2:7" ht="43.2">
      <c r="B60" s="10" t="s">
        <v>62</v>
      </c>
      <c r="C60" s="11">
        <v>2</v>
      </c>
      <c r="F60" s="10" t="s">
        <v>62</v>
      </c>
      <c r="G60" s="21" t="s">
        <v>0</v>
      </c>
    </row>
    <row r="61" spans="2:7" ht="28.8">
      <c r="B61" s="12" t="s">
        <v>63</v>
      </c>
      <c r="C61" s="14">
        <v>3</v>
      </c>
      <c r="F61" s="12" t="s">
        <v>63</v>
      </c>
      <c r="G61" s="20" t="s">
        <v>53</v>
      </c>
    </row>
    <row r="66" spans="2:7">
      <c r="B66" s="1" t="s">
        <v>131</v>
      </c>
      <c r="C66" s="1" t="s">
        <v>160</v>
      </c>
    </row>
    <row r="68" spans="2:7">
      <c r="B68" s="15" t="s">
        <v>129</v>
      </c>
      <c r="C68" s="16" t="s">
        <v>214</v>
      </c>
      <c r="D68" s="17" t="s">
        <v>209</v>
      </c>
      <c r="F68" s="1" t="s">
        <v>172</v>
      </c>
    </row>
    <row r="69" spans="2:7">
      <c r="B69" s="12" t="s">
        <v>215</v>
      </c>
      <c r="C69" s="13" t="s">
        <v>215</v>
      </c>
      <c r="D69" s="14" t="s">
        <v>65</v>
      </c>
      <c r="F69" s="15" t="s">
        <v>72</v>
      </c>
      <c r="G69" s="17" t="s">
        <v>75</v>
      </c>
    </row>
    <row r="70" spans="2:7">
      <c r="B70" s="10" t="s">
        <v>101</v>
      </c>
      <c r="C70" s="1" t="s">
        <v>226</v>
      </c>
      <c r="D70" s="11">
        <v>1</v>
      </c>
      <c r="F70" s="10" t="s">
        <v>87</v>
      </c>
      <c r="G70" s="11" t="s">
        <v>168</v>
      </c>
    </row>
    <row r="71" spans="2:7">
      <c r="B71" s="10" t="s">
        <v>109</v>
      </c>
      <c r="C71" s="1" t="s">
        <v>173</v>
      </c>
      <c r="D71" s="11">
        <v>2</v>
      </c>
      <c r="F71" s="10" t="s">
        <v>109</v>
      </c>
      <c r="G71" s="11" t="s">
        <v>18</v>
      </c>
    </row>
    <row r="72" spans="2:7">
      <c r="B72" s="10" t="s">
        <v>64</v>
      </c>
      <c r="C72" s="1" t="s">
        <v>30</v>
      </c>
      <c r="D72" s="11">
        <v>3</v>
      </c>
      <c r="F72" s="10" t="s">
        <v>64</v>
      </c>
      <c r="G72" s="11" t="s">
        <v>55</v>
      </c>
    </row>
    <row r="73" spans="2:7">
      <c r="B73" s="10" t="s">
        <v>110</v>
      </c>
      <c r="C73" s="1" t="s">
        <v>223</v>
      </c>
      <c r="D73" s="11">
        <v>4</v>
      </c>
      <c r="F73" s="10" t="s">
        <v>110</v>
      </c>
      <c r="G73" s="11" t="s">
        <v>266</v>
      </c>
    </row>
    <row r="74" spans="2:7">
      <c r="B74" s="12" t="s">
        <v>227</v>
      </c>
      <c r="C74" s="13" t="s">
        <v>130</v>
      </c>
      <c r="D74" s="14">
        <v>5</v>
      </c>
      <c r="F74" s="12" t="s">
        <v>227</v>
      </c>
      <c r="G74" s="14" t="s">
        <v>263</v>
      </c>
    </row>
    <row r="76" spans="2:7">
      <c r="B76" s="1" t="s">
        <v>57</v>
      </c>
    </row>
    <row r="80" spans="2:7" ht="15">
      <c r="B80" s="18"/>
    </row>
  </sheetData>
  <phoneticPr fontId="7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3:F16"/>
  <sheetViews>
    <sheetView topLeftCell="A5" zoomScaleNormal="100" zoomScaleSheetLayoutView="75" workbookViewId="0">
      <selection activeCell="D11" sqref="D11"/>
    </sheetView>
  </sheetViews>
  <sheetFormatPr defaultColWidth="8.796875" defaultRowHeight="14.4"/>
  <cols>
    <col min="1" max="1" width="8.796875" style="1"/>
    <col min="2" max="2" width="13.796875" style="1" customWidth="1"/>
    <col min="3" max="3" width="69.69921875" style="1" customWidth="1"/>
    <col min="4" max="16384" width="8.796875" style="1"/>
  </cols>
  <sheetData>
    <row r="3" spans="2:6" ht="21">
      <c r="B3" s="9" t="s">
        <v>132</v>
      </c>
    </row>
    <row r="5" spans="2:6">
      <c r="B5" s="1" t="s">
        <v>174</v>
      </c>
    </row>
    <row r="6" spans="2:6">
      <c r="B6" s="1" t="s">
        <v>232</v>
      </c>
      <c r="C6" s="1" t="s">
        <v>98</v>
      </c>
      <c r="D6" s="1" t="s">
        <v>237</v>
      </c>
      <c r="E6" s="1" t="s">
        <v>95</v>
      </c>
    </row>
    <row r="7" spans="2:6" ht="160.19999999999999" customHeight="1">
      <c r="B7" s="1" t="s">
        <v>94</v>
      </c>
      <c r="D7" s="22" t="s">
        <v>24</v>
      </c>
      <c r="E7" s="1" t="s">
        <v>111</v>
      </c>
    </row>
    <row r="8" spans="2:6" ht="274.8" customHeight="1">
      <c r="D8" s="22" t="s">
        <v>23</v>
      </c>
      <c r="E8" s="1" t="s">
        <v>111</v>
      </c>
    </row>
    <row r="9" spans="2:6" ht="162" customHeight="1">
      <c r="B9" s="1" t="s">
        <v>91</v>
      </c>
      <c r="D9" s="22" t="s">
        <v>49</v>
      </c>
      <c r="E9" s="1" t="s">
        <v>111</v>
      </c>
    </row>
    <row r="10" spans="2:6" ht="252.6" customHeight="1">
      <c r="B10" s="1" t="s">
        <v>217</v>
      </c>
      <c r="D10" s="1" t="s">
        <v>127</v>
      </c>
      <c r="E10" s="1" t="s">
        <v>111</v>
      </c>
    </row>
    <row r="11" spans="2:6" ht="136.80000000000001" customHeight="1">
      <c r="B11" s="1" t="s">
        <v>240</v>
      </c>
      <c r="D11" s="22" t="s">
        <v>48</v>
      </c>
      <c r="E11" s="1" t="s">
        <v>111</v>
      </c>
    </row>
    <row r="12" spans="2:6" ht="170.4" customHeight="1">
      <c r="B12" s="1" t="s">
        <v>229</v>
      </c>
      <c r="D12" s="1" t="s">
        <v>128</v>
      </c>
      <c r="E12" s="1" t="s">
        <v>111</v>
      </c>
    </row>
    <row r="13" spans="2:6" ht="187.8" customHeight="1">
      <c r="B13" s="1" t="s">
        <v>244</v>
      </c>
      <c r="D13" s="22" t="s">
        <v>25</v>
      </c>
      <c r="E13" s="1" t="s">
        <v>111</v>
      </c>
    </row>
    <row r="14" spans="2:6" ht="156.6" customHeight="1">
      <c r="B14" s="1" t="s">
        <v>233</v>
      </c>
      <c r="D14" s="1" t="s">
        <v>22</v>
      </c>
      <c r="E14" s="1" t="s">
        <v>111</v>
      </c>
    </row>
    <row r="15" spans="2:6" ht="183" customHeight="1">
      <c r="B15" s="24" t="s">
        <v>239</v>
      </c>
      <c r="C15" s="24"/>
      <c r="D15" s="24" t="s">
        <v>126</v>
      </c>
      <c r="E15" s="24" t="s">
        <v>111</v>
      </c>
      <c r="F15" s="1" t="s">
        <v>186</v>
      </c>
    </row>
    <row r="16" spans="2:6" ht="192" customHeight="1">
      <c r="B16" s="23" t="s">
        <v>145</v>
      </c>
      <c r="D16" s="1" t="s">
        <v>47</v>
      </c>
      <c r="E16" s="1" t="s">
        <v>111</v>
      </c>
    </row>
  </sheetData>
  <phoneticPr fontId="7" type="noConversion"/>
  <hyperlinks>
    <hyperlink ref="D7" r:id="rId1" xr:uid="{00000000-0004-0000-0200-000000000000}"/>
    <hyperlink ref="D8" r:id="rId2" xr:uid="{00000000-0004-0000-0200-000001000000}"/>
    <hyperlink ref="D9" r:id="rId3" xr:uid="{00000000-0004-0000-0200-000002000000}"/>
    <hyperlink ref="D13" r:id="rId4" xr:uid="{00000000-0004-0000-0200-000003000000}"/>
    <hyperlink ref="D11" r:id="rId5" xr:uid="{00000000-0004-0000-0200-000004000000}"/>
  </hyperlinks>
  <pageMargins left="0.69999998807907104" right="0.69999998807907104" top="0.75" bottom="0.75" header="0.30000001192092896" footer="0.30000001192092896"/>
  <pageSetup paperSize="9" fitToWidth="0" fitToHeight="0" orientation="portrait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K74"/>
  <sheetViews>
    <sheetView topLeftCell="A59" zoomScale="94" zoomScaleNormal="94" zoomScaleSheetLayoutView="75" workbookViewId="0">
      <selection activeCell="I61" sqref="I61"/>
    </sheetView>
  </sheetViews>
  <sheetFormatPr defaultColWidth="8.796875" defaultRowHeight="14.4"/>
  <cols>
    <col min="1" max="1" width="8.796875" style="1"/>
    <col min="2" max="2" width="20" style="1" customWidth="1"/>
    <col min="3" max="3" width="44" style="1" customWidth="1"/>
    <col min="4" max="4" width="10.8984375" style="1" customWidth="1"/>
    <col min="5" max="6" width="8.796875" style="1"/>
    <col min="7" max="7" width="21.59765625" style="1" customWidth="1"/>
    <col min="8" max="8" width="9.8984375" style="1" bestFit="1" customWidth="1"/>
    <col min="9" max="9" width="50.69921875" style="1" customWidth="1"/>
    <col min="10" max="16384" width="8.796875" style="1"/>
  </cols>
  <sheetData>
    <row r="2" spans="2:11" ht="21">
      <c r="B2" s="9" t="s">
        <v>132</v>
      </c>
    </row>
    <row r="4" spans="2:11">
      <c r="B4" s="1" t="s">
        <v>134</v>
      </c>
    </row>
    <row r="5" spans="2:11">
      <c r="B5" s="1" t="s">
        <v>236</v>
      </c>
      <c r="C5" s="1" t="s">
        <v>98</v>
      </c>
      <c r="D5" s="1" t="s">
        <v>232</v>
      </c>
      <c r="E5" s="1" t="s">
        <v>112</v>
      </c>
      <c r="F5" s="1" t="s">
        <v>72</v>
      </c>
      <c r="G5" s="1" t="s">
        <v>216</v>
      </c>
      <c r="H5" s="1" t="s">
        <v>238</v>
      </c>
      <c r="I5" s="1" t="s">
        <v>114</v>
      </c>
      <c r="J5" s="1" t="s">
        <v>99</v>
      </c>
    </row>
    <row r="6" spans="2:11" ht="74.400000000000006" customHeight="1">
      <c r="B6" s="1" t="s">
        <v>133</v>
      </c>
      <c r="D6" s="1" t="s">
        <v>217</v>
      </c>
      <c r="E6" s="1" t="s">
        <v>70</v>
      </c>
      <c r="F6" s="1" t="s">
        <v>85</v>
      </c>
      <c r="G6" s="23" t="s">
        <v>135</v>
      </c>
      <c r="H6" s="1" t="s">
        <v>231</v>
      </c>
      <c r="J6" s="1" t="s">
        <v>104</v>
      </c>
    </row>
    <row r="7" spans="2:11" ht="64.2" customHeight="1">
      <c r="B7" s="1" t="s">
        <v>136</v>
      </c>
      <c r="D7" s="1" t="s">
        <v>217</v>
      </c>
      <c r="E7" s="1" t="s">
        <v>70</v>
      </c>
      <c r="F7" s="1" t="s">
        <v>84</v>
      </c>
      <c r="G7" s="23" t="s">
        <v>272</v>
      </c>
      <c r="H7" s="1" t="s">
        <v>231</v>
      </c>
      <c r="J7" s="1" t="s">
        <v>104</v>
      </c>
    </row>
    <row r="8" spans="2:11" ht="63.6" customHeight="1">
      <c r="B8" s="1" t="s">
        <v>139</v>
      </c>
      <c r="D8" s="1" t="s">
        <v>217</v>
      </c>
      <c r="E8" s="1" t="s">
        <v>70</v>
      </c>
      <c r="F8" s="1" t="s">
        <v>84</v>
      </c>
      <c r="G8" s="23" t="s">
        <v>175</v>
      </c>
      <c r="H8" s="1" t="s">
        <v>231</v>
      </c>
      <c r="I8" s="23" t="s">
        <v>137</v>
      </c>
      <c r="J8" s="1" t="s">
        <v>104</v>
      </c>
    </row>
    <row r="9" spans="2:11" ht="61.8" customHeight="1">
      <c r="B9" s="1" t="s">
        <v>230</v>
      </c>
      <c r="D9" s="1" t="s">
        <v>91</v>
      </c>
      <c r="E9" s="1" t="s">
        <v>86</v>
      </c>
      <c r="F9" s="1" t="s">
        <v>85</v>
      </c>
      <c r="G9" s="23" t="s">
        <v>135</v>
      </c>
      <c r="H9" s="1" t="s">
        <v>231</v>
      </c>
      <c r="J9" s="1" t="s">
        <v>104</v>
      </c>
    </row>
    <row r="10" spans="2:11" ht="58.8" customHeight="1">
      <c r="B10" s="24" t="s">
        <v>242</v>
      </c>
      <c r="C10" s="24"/>
      <c r="D10" s="24" t="s">
        <v>91</v>
      </c>
      <c r="E10" s="24" t="s">
        <v>86</v>
      </c>
      <c r="F10" s="24" t="s">
        <v>84</v>
      </c>
      <c r="G10" s="25" t="s">
        <v>175</v>
      </c>
      <c r="H10" s="24" t="s">
        <v>231</v>
      </c>
      <c r="I10" s="24"/>
      <c r="J10" s="24" t="s">
        <v>104</v>
      </c>
      <c r="K10" s="1" t="s">
        <v>97</v>
      </c>
    </row>
    <row r="11" spans="2:11" ht="58.8" customHeight="1">
      <c r="G11" s="23"/>
    </row>
    <row r="12" spans="2:11" ht="58.8" customHeight="1">
      <c r="G12" s="23"/>
    </row>
    <row r="13" spans="2:11" ht="58.8" customHeight="1">
      <c r="G13" s="23"/>
    </row>
    <row r="14" spans="2:11" ht="58.8" customHeight="1">
      <c r="G14" s="23"/>
    </row>
    <row r="15" spans="2:11" ht="58.8" customHeight="1">
      <c r="G15" s="23"/>
    </row>
    <row r="16" spans="2:11" ht="58.8" customHeight="1">
      <c r="G16" s="23"/>
    </row>
    <row r="17" spans="2:10" ht="58.8" customHeight="1">
      <c r="G17" s="23"/>
    </row>
    <row r="18" spans="2:10" ht="58.8" customHeight="1">
      <c r="G18" s="23"/>
    </row>
    <row r="19" spans="2:10" ht="58.8" customHeight="1">
      <c r="G19" s="23"/>
    </row>
    <row r="20" spans="2:10" ht="58.8" customHeight="1">
      <c r="G20" s="23"/>
    </row>
    <row r="21" spans="2:10" ht="62.4" customHeight="1">
      <c r="B21" s="1" t="s">
        <v>246</v>
      </c>
      <c r="D21" s="1" t="s">
        <v>91</v>
      </c>
      <c r="E21" s="1" t="s">
        <v>71</v>
      </c>
      <c r="F21" s="1" t="s">
        <v>85</v>
      </c>
      <c r="G21" s="23" t="s">
        <v>175</v>
      </c>
      <c r="H21" s="1" t="s">
        <v>231</v>
      </c>
      <c r="J21" s="1" t="s">
        <v>104</v>
      </c>
    </row>
    <row r="22" spans="2:10" ht="67.2" customHeight="1">
      <c r="B22" s="1" t="s">
        <v>255</v>
      </c>
      <c r="D22" s="1" t="s">
        <v>91</v>
      </c>
      <c r="E22" s="1" t="s">
        <v>71</v>
      </c>
      <c r="F22" s="1" t="s">
        <v>84</v>
      </c>
      <c r="G22" s="23" t="s">
        <v>260</v>
      </c>
      <c r="H22" s="1" t="s">
        <v>231</v>
      </c>
    </row>
    <row r="23" spans="2:10" ht="69.599999999999994" customHeight="1">
      <c r="B23" s="1" t="s">
        <v>248</v>
      </c>
      <c r="D23" s="1" t="s">
        <v>91</v>
      </c>
      <c r="E23" s="1" t="s">
        <v>71</v>
      </c>
      <c r="F23" s="1" t="s">
        <v>85</v>
      </c>
      <c r="G23" s="23" t="s">
        <v>135</v>
      </c>
      <c r="H23" s="1" t="s">
        <v>231</v>
      </c>
    </row>
    <row r="24" spans="2:10" ht="76.2" customHeight="1">
      <c r="B24" s="1" t="s">
        <v>253</v>
      </c>
      <c r="D24" s="1" t="s">
        <v>91</v>
      </c>
      <c r="E24" s="1" t="s">
        <v>70</v>
      </c>
      <c r="F24" s="1" t="s">
        <v>84</v>
      </c>
      <c r="G24" s="23" t="s">
        <v>135</v>
      </c>
      <c r="H24" s="1" t="s">
        <v>231</v>
      </c>
    </row>
    <row r="25" spans="2:10" ht="75" customHeight="1">
      <c r="B25" s="1" t="s">
        <v>254</v>
      </c>
      <c r="D25" s="1" t="s">
        <v>91</v>
      </c>
      <c r="E25" s="1" t="s">
        <v>86</v>
      </c>
      <c r="F25" s="1" t="s">
        <v>84</v>
      </c>
      <c r="G25" s="23" t="s">
        <v>135</v>
      </c>
      <c r="H25" s="1" t="s">
        <v>231</v>
      </c>
    </row>
    <row r="26" spans="2:10" ht="80.400000000000006" customHeight="1">
      <c r="B26" s="1" t="s">
        <v>250</v>
      </c>
      <c r="D26" s="1" t="s">
        <v>91</v>
      </c>
      <c r="E26" s="1" t="s">
        <v>78</v>
      </c>
      <c r="F26" s="1" t="s">
        <v>84</v>
      </c>
      <c r="G26" s="23" t="s">
        <v>271</v>
      </c>
      <c r="H26" s="1" t="s">
        <v>231</v>
      </c>
    </row>
    <row r="27" spans="2:10" ht="89.4" customHeight="1"/>
    <row r="28" spans="2:10" ht="87" customHeight="1">
      <c r="B28" s="1" t="s">
        <v>146</v>
      </c>
      <c r="D28" s="1" t="s">
        <v>240</v>
      </c>
      <c r="E28" s="1" t="s">
        <v>71</v>
      </c>
      <c r="F28" s="1" t="s">
        <v>85</v>
      </c>
      <c r="G28" s="23" t="s">
        <v>135</v>
      </c>
      <c r="H28" s="1" t="s">
        <v>258</v>
      </c>
      <c r="J28" s="1" t="s">
        <v>104</v>
      </c>
    </row>
    <row r="29" spans="2:10" ht="106.2" customHeight="1">
      <c r="B29" s="1" t="s">
        <v>189</v>
      </c>
      <c r="D29" s="1" t="s">
        <v>240</v>
      </c>
      <c r="E29" s="1" t="s">
        <v>71</v>
      </c>
      <c r="F29" s="1" t="s">
        <v>84</v>
      </c>
      <c r="G29" s="23" t="s">
        <v>175</v>
      </c>
      <c r="H29" s="1" t="s">
        <v>258</v>
      </c>
      <c r="I29" s="1" t="s">
        <v>192</v>
      </c>
    </row>
    <row r="30" spans="2:10" ht="96.6" customHeight="1">
      <c r="B30" s="1" t="s">
        <v>147</v>
      </c>
      <c r="D30" s="1" t="s">
        <v>240</v>
      </c>
      <c r="E30" s="1" t="s">
        <v>86</v>
      </c>
      <c r="F30" s="1" t="s">
        <v>84</v>
      </c>
      <c r="G30" s="23" t="s">
        <v>272</v>
      </c>
      <c r="H30" s="1" t="s">
        <v>258</v>
      </c>
    </row>
    <row r="31" spans="2:10" ht="95.4" customHeight="1">
      <c r="B31" s="1" t="s">
        <v>148</v>
      </c>
      <c r="D31" s="1" t="s">
        <v>240</v>
      </c>
      <c r="E31" s="1" t="s">
        <v>71</v>
      </c>
      <c r="F31" s="1" t="s">
        <v>85</v>
      </c>
      <c r="G31" s="23" t="s">
        <v>194</v>
      </c>
      <c r="H31" s="1" t="s">
        <v>258</v>
      </c>
    </row>
    <row r="32" spans="2:10" ht="105" customHeight="1">
      <c r="B32" s="1" t="s">
        <v>195</v>
      </c>
      <c r="D32" s="1" t="s">
        <v>240</v>
      </c>
      <c r="E32" s="1" t="s">
        <v>70</v>
      </c>
      <c r="F32" s="1" t="s">
        <v>84</v>
      </c>
      <c r="G32" s="23" t="s">
        <v>272</v>
      </c>
      <c r="H32" s="1" t="s">
        <v>258</v>
      </c>
    </row>
    <row r="37" spans="2:10">
      <c r="B37" s="1" t="s">
        <v>143</v>
      </c>
    </row>
    <row r="38" spans="2:10">
      <c r="B38" s="1" t="s">
        <v>236</v>
      </c>
      <c r="C38" s="1" t="s">
        <v>98</v>
      </c>
      <c r="D38" s="1" t="s">
        <v>232</v>
      </c>
      <c r="E38" s="1" t="s">
        <v>112</v>
      </c>
      <c r="F38" s="1" t="s">
        <v>72</v>
      </c>
      <c r="G38" s="1" t="s">
        <v>216</v>
      </c>
      <c r="H38" s="1" t="s">
        <v>238</v>
      </c>
      <c r="I38" s="1" t="s">
        <v>218</v>
      </c>
      <c r="J38" s="1" t="s">
        <v>114</v>
      </c>
    </row>
    <row r="39" spans="2:10" ht="81" customHeight="1">
      <c r="B39" s="1" t="s">
        <v>89</v>
      </c>
      <c r="D39" s="1" t="s">
        <v>116</v>
      </c>
      <c r="E39" s="1" t="s">
        <v>86</v>
      </c>
      <c r="F39" s="1" t="s">
        <v>84</v>
      </c>
      <c r="G39" s="23" t="s">
        <v>138</v>
      </c>
      <c r="H39" s="1">
        <v>2</v>
      </c>
    </row>
    <row r="40" spans="2:10" ht="70.8" customHeight="1">
      <c r="B40" s="1" t="s">
        <v>185</v>
      </c>
      <c r="I40" s="1" t="s">
        <v>142</v>
      </c>
    </row>
    <row r="41" spans="2:10" ht="81.599999999999994" customHeight="1">
      <c r="I41" s="23" t="s">
        <v>144</v>
      </c>
    </row>
    <row r="42" spans="2:10" ht="77.400000000000006" customHeight="1">
      <c r="B42" s="1" t="s">
        <v>187</v>
      </c>
      <c r="G42" s="1" t="s">
        <v>102</v>
      </c>
      <c r="I42" s="1" t="s">
        <v>177</v>
      </c>
    </row>
    <row r="43" spans="2:10" ht="111.6" customHeight="1">
      <c r="B43" s="1" t="s">
        <v>157</v>
      </c>
      <c r="G43" s="1" t="s">
        <v>113</v>
      </c>
      <c r="I43" s="1" t="s">
        <v>58</v>
      </c>
    </row>
    <row r="44" spans="2:10" ht="111.6" customHeight="1">
      <c r="B44" s="1" t="s">
        <v>162</v>
      </c>
      <c r="G44" s="1" t="s">
        <v>103</v>
      </c>
      <c r="I44" s="1" t="s">
        <v>261</v>
      </c>
    </row>
    <row r="45" spans="2:10" ht="68.400000000000006" customHeight="1">
      <c r="B45" s="1" t="s">
        <v>163</v>
      </c>
      <c r="G45" s="1" t="s">
        <v>117</v>
      </c>
      <c r="I45" s="1" t="s">
        <v>219</v>
      </c>
    </row>
    <row r="46" spans="2:10" ht="67.2" customHeight="1">
      <c r="B46" s="1" t="s">
        <v>190</v>
      </c>
      <c r="G46" s="1" t="s">
        <v>105</v>
      </c>
      <c r="H46" s="1" t="s">
        <v>74</v>
      </c>
      <c r="I46" s="1" t="s">
        <v>188</v>
      </c>
    </row>
    <row r="47" spans="2:10" ht="69.599999999999994" customHeight="1">
      <c r="B47" s="1" t="s">
        <v>140</v>
      </c>
      <c r="G47" s="1" t="s">
        <v>115</v>
      </c>
      <c r="H47" s="1" t="s">
        <v>74</v>
      </c>
      <c r="I47" s="1" t="s">
        <v>155</v>
      </c>
    </row>
    <row r="48" spans="2:10" ht="78" customHeight="1">
      <c r="G48" s="1" t="s">
        <v>118</v>
      </c>
      <c r="I48" s="1" t="s">
        <v>220</v>
      </c>
    </row>
    <row r="52" spans="2:10" ht="79.8" customHeight="1">
      <c r="B52" s="1" t="s">
        <v>221</v>
      </c>
    </row>
    <row r="53" spans="2:10" ht="79.2" customHeight="1">
      <c r="C53" s="1" t="s">
        <v>7</v>
      </c>
      <c r="G53" s="1" t="s">
        <v>90</v>
      </c>
      <c r="I53" s="1" t="s">
        <v>164</v>
      </c>
    </row>
    <row r="54" spans="2:10" ht="83.4" customHeight="1">
      <c r="B54" s="1" t="s">
        <v>150</v>
      </c>
      <c r="C54" s="1" t="s">
        <v>270</v>
      </c>
      <c r="G54" s="1" t="s">
        <v>88</v>
      </c>
      <c r="I54" s="26" t="s">
        <v>125</v>
      </c>
    </row>
    <row r="55" spans="2:10" ht="69.599999999999994" customHeight="1">
      <c r="G55" s="1" t="s">
        <v>222</v>
      </c>
      <c r="I55" s="23" t="s">
        <v>50</v>
      </c>
    </row>
    <row r="56" spans="2:10" ht="85.8" customHeight="1">
      <c r="B56" s="1" t="s">
        <v>153</v>
      </c>
      <c r="G56" s="1" t="s">
        <v>107</v>
      </c>
      <c r="I56" s="27" t="s">
        <v>12</v>
      </c>
    </row>
    <row r="57" spans="2:10" ht="81.599999999999994" customHeight="1">
      <c r="B57" s="1" t="s">
        <v>250</v>
      </c>
      <c r="G57" s="23"/>
      <c r="I57" s="1" t="s">
        <v>20</v>
      </c>
    </row>
    <row r="58" spans="2:10" ht="94.2" customHeight="1">
      <c r="B58" s="1" t="s">
        <v>149</v>
      </c>
      <c r="I58" s="1" t="s">
        <v>15</v>
      </c>
    </row>
    <row r="59" spans="2:10" ht="105" customHeight="1">
      <c r="B59" s="1" t="s">
        <v>153</v>
      </c>
      <c r="G59" s="1" t="s">
        <v>103</v>
      </c>
      <c r="I59" s="1" t="s">
        <v>3</v>
      </c>
    </row>
    <row r="60" spans="2:10" ht="114" customHeight="1">
      <c r="G60" s="1" t="s">
        <v>410</v>
      </c>
      <c r="I60" s="1" t="s">
        <v>411</v>
      </c>
    </row>
    <row r="61" spans="2:10" ht="97.8" customHeight="1"/>
    <row r="62" spans="2:10" ht="121.8" customHeight="1"/>
    <row r="64" spans="2:10" ht="91.2" customHeight="1">
      <c r="B64" s="1" t="s">
        <v>96</v>
      </c>
      <c r="D64" s="1" t="s">
        <v>96</v>
      </c>
      <c r="E64" s="1" t="s">
        <v>70</v>
      </c>
      <c r="F64" s="1" t="s">
        <v>84</v>
      </c>
      <c r="G64" s="23" t="s">
        <v>197</v>
      </c>
      <c r="H64" s="28" t="s">
        <v>93</v>
      </c>
      <c r="I64" s="1" t="s">
        <v>141</v>
      </c>
      <c r="J64" s="1" t="s">
        <v>398</v>
      </c>
    </row>
    <row r="65" spans="7:10" ht="98.4" customHeight="1">
      <c r="G65" s="1" t="s">
        <v>257</v>
      </c>
      <c r="H65" s="28" t="s">
        <v>93</v>
      </c>
      <c r="I65" s="26" t="s">
        <v>52</v>
      </c>
    </row>
    <row r="66" spans="7:10" ht="101.4" customHeight="1">
      <c r="I66" s="26" t="s">
        <v>9</v>
      </c>
    </row>
    <row r="67" spans="7:10" ht="101.4" customHeight="1">
      <c r="H67" s="27" t="s">
        <v>404</v>
      </c>
      <c r="I67" s="26" t="s">
        <v>405</v>
      </c>
    </row>
    <row r="68" spans="7:10" ht="101.4" customHeight="1">
      <c r="I68" s="26" t="s">
        <v>406</v>
      </c>
    </row>
    <row r="69" spans="7:10" ht="238.8" customHeight="1">
      <c r="G69" s="1" t="s">
        <v>256</v>
      </c>
      <c r="H69" s="27" t="s">
        <v>401</v>
      </c>
      <c r="I69" s="26" t="s">
        <v>21</v>
      </c>
      <c r="J69" s="1" t="s">
        <v>399</v>
      </c>
    </row>
    <row r="70" spans="7:10" ht="155.4" customHeight="1">
      <c r="G70" s="1" t="s">
        <v>106</v>
      </c>
      <c r="H70" s="28" t="s">
        <v>401</v>
      </c>
      <c r="I70" s="26" t="s">
        <v>400</v>
      </c>
    </row>
    <row r="71" spans="7:10" ht="153.6" customHeight="1">
      <c r="G71" s="1" t="s">
        <v>92</v>
      </c>
      <c r="H71" s="27" t="s">
        <v>401</v>
      </c>
      <c r="I71" s="26" t="s">
        <v>402</v>
      </c>
    </row>
    <row r="72" spans="7:10" ht="154.19999999999999" customHeight="1">
      <c r="G72" s="1" t="s">
        <v>108</v>
      </c>
      <c r="H72" s="28" t="s">
        <v>401</v>
      </c>
      <c r="I72" s="26" t="s">
        <v>403</v>
      </c>
    </row>
    <row r="73" spans="7:10" ht="109.8" customHeight="1">
      <c r="H73" s="28" t="s">
        <v>407</v>
      </c>
      <c r="I73" s="26" t="s">
        <v>408</v>
      </c>
    </row>
    <row r="74" spans="7:10" ht="114" customHeight="1">
      <c r="I74" s="23" t="s">
        <v>409</v>
      </c>
    </row>
  </sheetData>
  <phoneticPr fontId="7" type="noConversion"/>
  <pageMargins left="0.69999998807907104" right="0.69999998807907104" top="0.75" bottom="0.75" header="0.30000001192092896" footer="0.30000001192092896"/>
  <pageSetup paperSize="9" fitToWidth="0"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B19"/>
  <sheetViews>
    <sheetView topLeftCell="A6" zoomScaleNormal="100" zoomScaleSheetLayoutView="75" workbookViewId="0">
      <selection activeCell="B27" sqref="B27"/>
    </sheetView>
  </sheetViews>
  <sheetFormatPr defaultColWidth="8.796875" defaultRowHeight="14.4"/>
  <cols>
    <col min="1" max="1" width="8.796875" style="1"/>
    <col min="2" max="2" width="91.296875" style="1" customWidth="1"/>
    <col min="3" max="16384" width="8.796875" style="1"/>
  </cols>
  <sheetData>
    <row r="2" spans="2:2" ht="21">
      <c r="B2" s="9" t="s">
        <v>182</v>
      </c>
    </row>
    <row r="4" spans="2:2">
      <c r="B4" s="1" t="s">
        <v>134</v>
      </c>
    </row>
    <row r="5" spans="2:2">
      <c r="B5" s="1" t="s">
        <v>170</v>
      </c>
    </row>
    <row r="6" spans="2:2">
      <c r="B6" s="1" t="s">
        <v>274</v>
      </c>
    </row>
    <row r="7" spans="2:2">
      <c r="B7" s="1" t="s">
        <v>275</v>
      </c>
    </row>
    <row r="14" spans="2:2">
      <c r="B14" s="1" t="s">
        <v>154</v>
      </c>
    </row>
    <row r="15" spans="2:2">
      <c r="B15" s="23" t="s">
        <v>51</v>
      </c>
    </row>
    <row r="16" spans="2:2">
      <c r="B16" s="1" t="s">
        <v>17</v>
      </c>
    </row>
    <row r="17" spans="2:2">
      <c r="B17" s="1" t="s">
        <v>14</v>
      </c>
    </row>
    <row r="18" spans="2:2">
      <c r="B18" s="1" t="s">
        <v>60</v>
      </c>
    </row>
    <row r="19" spans="2:2">
      <c r="B19" s="1" t="s">
        <v>169</v>
      </c>
    </row>
  </sheetData>
  <phoneticPr fontId="7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P25"/>
  <sheetViews>
    <sheetView topLeftCell="A18" zoomScaleNormal="100" zoomScaleSheetLayoutView="75" workbookViewId="0">
      <selection activeCell="H5" sqref="H5:P5"/>
    </sheetView>
  </sheetViews>
  <sheetFormatPr defaultColWidth="8.796875" defaultRowHeight="14.4"/>
  <cols>
    <col min="1" max="1" width="8.796875" style="1"/>
    <col min="2" max="2" width="17.69921875" style="1" customWidth="1"/>
    <col min="3" max="3" width="20.69921875" style="1" customWidth="1"/>
    <col min="4" max="16384" width="8.796875" style="1"/>
  </cols>
  <sheetData>
    <row r="2" spans="2:16" ht="21">
      <c r="B2" s="9" t="s">
        <v>152</v>
      </c>
    </row>
    <row r="5" spans="2:16">
      <c r="B5" s="24" t="s">
        <v>264</v>
      </c>
      <c r="C5" s="24"/>
      <c r="D5" s="24" t="s">
        <v>267</v>
      </c>
      <c r="E5" s="24"/>
      <c r="F5" s="24"/>
      <c r="G5" s="24"/>
      <c r="H5" s="24" t="s">
        <v>97</v>
      </c>
      <c r="I5" s="24" t="s">
        <v>16</v>
      </c>
      <c r="J5" s="24"/>
      <c r="K5" s="24"/>
      <c r="L5" s="24"/>
      <c r="M5" s="24"/>
      <c r="N5" s="24"/>
      <c r="O5" s="24"/>
      <c r="P5" s="24"/>
    </row>
    <row r="6" spans="2:16">
      <c r="B6" s="24"/>
      <c r="C6" s="24"/>
      <c r="D6" s="24"/>
      <c r="E6" s="24"/>
      <c r="F6" s="24"/>
      <c r="G6" s="24"/>
    </row>
    <row r="7" spans="2:16">
      <c r="B7" s="29" t="s">
        <v>183</v>
      </c>
      <c r="C7" s="30" t="s">
        <v>196</v>
      </c>
      <c r="D7" s="24"/>
      <c r="E7" s="24"/>
      <c r="F7" s="24"/>
      <c r="G7" s="24"/>
    </row>
    <row r="8" spans="2:16">
      <c r="B8" s="31" t="s">
        <v>121</v>
      </c>
      <c r="C8" s="32">
        <v>0.2</v>
      </c>
      <c r="D8" s="24"/>
      <c r="E8" s="24"/>
      <c r="F8" s="24"/>
      <c r="G8" s="24"/>
    </row>
    <row r="9" spans="2:16">
      <c r="B9" s="31">
        <v>5</v>
      </c>
      <c r="C9" s="32">
        <v>0.5</v>
      </c>
      <c r="D9" s="24"/>
      <c r="E9" s="24"/>
      <c r="F9" s="24"/>
      <c r="G9" s="24"/>
    </row>
    <row r="10" spans="2:16">
      <c r="B10" s="31">
        <v>4</v>
      </c>
      <c r="C10" s="32">
        <v>0.7</v>
      </c>
      <c r="D10" s="24"/>
      <c r="E10" s="24"/>
      <c r="F10" s="24"/>
      <c r="G10" s="24"/>
    </row>
    <row r="11" spans="2:16">
      <c r="B11" s="31">
        <v>3</v>
      </c>
      <c r="C11" s="32">
        <v>0.9</v>
      </c>
      <c r="D11" s="24"/>
      <c r="E11" s="24"/>
      <c r="F11" s="24"/>
      <c r="G11" s="24"/>
    </row>
    <row r="12" spans="2:16">
      <c r="B12" s="31">
        <v>2</v>
      </c>
      <c r="C12" s="32">
        <v>1.2</v>
      </c>
      <c r="D12" s="24"/>
      <c r="E12" s="24"/>
      <c r="F12" s="24"/>
      <c r="G12" s="24"/>
    </row>
    <row r="13" spans="2:16">
      <c r="B13" s="31">
        <v>1</v>
      </c>
      <c r="C13" s="32">
        <v>1.1000000000000001</v>
      </c>
      <c r="D13" s="24"/>
      <c r="E13" s="24"/>
      <c r="F13" s="24"/>
      <c r="G13" s="24"/>
    </row>
    <row r="14" spans="2:16">
      <c r="B14" s="31">
        <v>0</v>
      </c>
      <c r="C14" s="32">
        <v>1</v>
      </c>
      <c r="D14" s="24"/>
      <c r="E14" s="24"/>
      <c r="F14" s="24"/>
      <c r="G14" s="24"/>
    </row>
    <row r="15" spans="2:16">
      <c r="B15" s="31">
        <v>-1</v>
      </c>
      <c r="C15" s="32">
        <v>0.95</v>
      </c>
      <c r="D15" s="24"/>
      <c r="E15" s="24"/>
      <c r="F15" s="24"/>
      <c r="G15" s="24"/>
    </row>
    <row r="16" spans="2:16">
      <c r="B16" s="31">
        <v>-2</v>
      </c>
      <c r="C16" s="32">
        <v>0.9</v>
      </c>
      <c r="D16" s="24"/>
      <c r="E16" s="24"/>
      <c r="F16" s="24"/>
      <c r="G16" s="24"/>
    </row>
    <row r="17" spans="2:7">
      <c r="B17" s="31">
        <v>-3</v>
      </c>
      <c r="C17" s="32">
        <v>0.8</v>
      </c>
      <c r="D17" s="24"/>
      <c r="E17" s="24"/>
      <c r="F17" s="24"/>
      <c r="G17" s="24"/>
    </row>
    <row r="18" spans="2:7">
      <c r="B18" s="31">
        <v>-4</v>
      </c>
      <c r="C18" s="32">
        <v>0.7</v>
      </c>
      <c r="D18" s="24"/>
      <c r="E18" s="24"/>
      <c r="F18" s="24"/>
      <c r="G18" s="24"/>
    </row>
    <row r="19" spans="2:7">
      <c r="B19" s="31">
        <v>-5</v>
      </c>
      <c r="C19" s="32">
        <v>0.5</v>
      </c>
      <c r="D19" s="24"/>
      <c r="E19" s="24"/>
      <c r="F19" s="24"/>
      <c r="G19" s="24"/>
    </row>
    <row r="20" spans="2:7">
      <c r="B20" s="33" t="s">
        <v>252</v>
      </c>
      <c r="C20" s="34">
        <v>0.2</v>
      </c>
      <c r="D20" s="24"/>
      <c r="E20" s="24"/>
      <c r="F20" s="24"/>
      <c r="G20" s="24"/>
    </row>
    <row r="21" spans="2:7">
      <c r="B21" s="24"/>
      <c r="C21" s="24"/>
      <c r="D21" s="24"/>
      <c r="E21" s="24"/>
      <c r="F21" s="24"/>
      <c r="G21" s="24"/>
    </row>
    <row r="22" spans="2:7">
      <c r="B22" s="24" t="s">
        <v>11</v>
      </c>
      <c r="C22" s="24"/>
      <c r="D22" s="24"/>
      <c r="E22" s="24"/>
      <c r="F22" s="24"/>
      <c r="G22" s="24"/>
    </row>
    <row r="25" spans="2:7">
      <c r="B25" s="1" t="s">
        <v>269</v>
      </c>
    </row>
  </sheetData>
  <phoneticPr fontId="7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U47"/>
  <sheetViews>
    <sheetView topLeftCell="E23" zoomScaleNormal="100" zoomScaleSheetLayoutView="75" workbookViewId="0">
      <selection activeCell="V41" sqref="V41"/>
    </sheetView>
  </sheetViews>
  <sheetFormatPr defaultColWidth="8.796875" defaultRowHeight="17.399999999999999"/>
  <cols>
    <col min="1" max="1" width="8.796875" style="1"/>
    <col min="2" max="2" width="17.69921875" style="1" customWidth="1"/>
    <col min="3" max="3" width="9.3984375" style="1" customWidth="1"/>
    <col min="4" max="9" width="8.796875" style="1"/>
    <col min="11" max="11" width="10.3984375" customWidth="1"/>
    <col min="12" max="12" width="22.5" style="1" customWidth="1"/>
    <col min="13" max="13" width="23.69921875" style="1" customWidth="1"/>
    <col min="14" max="14" width="8.796875" style="1" customWidth="1"/>
    <col min="15" max="16384" width="8.796875" style="1"/>
  </cols>
  <sheetData>
    <row r="2" spans="2:19" ht="21">
      <c r="B2" s="9" t="s">
        <v>151</v>
      </c>
    </row>
    <row r="5" spans="2:19">
      <c r="B5" s="1" t="s">
        <v>199</v>
      </c>
      <c r="M5" s="1" t="s">
        <v>198</v>
      </c>
    </row>
    <row r="6" spans="2:19">
      <c r="J6" s="42" t="s">
        <v>363</v>
      </c>
      <c r="S6" s="1" t="s">
        <v>388</v>
      </c>
    </row>
    <row r="7" spans="2:19" ht="14.4">
      <c r="B7" s="15" t="s">
        <v>124</v>
      </c>
      <c r="C7" s="16" t="s">
        <v>68</v>
      </c>
      <c r="D7" s="16" t="s">
        <v>119</v>
      </c>
      <c r="E7" s="16" t="s">
        <v>99</v>
      </c>
      <c r="F7" s="17" t="s">
        <v>123</v>
      </c>
      <c r="G7" s="1" t="s">
        <v>76</v>
      </c>
      <c r="H7" s="1" t="s">
        <v>279</v>
      </c>
      <c r="I7" s="1" t="s">
        <v>280</v>
      </c>
      <c r="J7" s="1" t="s">
        <v>361</v>
      </c>
      <c r="K7" s="1" t="s">
        <v>330</v>
      </c>
      <c r="M7" s="15" t="s">
        <v>124</v>
      </c>
      <c r="N7" s="16" t="s">
        <v>68</v>
      </c>
      <c r="O7" s="16" t="s">
        <v>119</v>
      </c>
      <c r="P7" s="16" t="s">
        <v>99</v>
      </c>
      <c r="Q7" s="17" t="s">
        <v>73</v>
      </c>
      <c r="R7" s="1" t="s">
        <v>280</v>
      </c>
      <c r="S7" s="1" t="s">
        <v>387</v>
      </c>
    </row>
    <row r="8" spans="2:19" ht="14.4">
      <c r="B8" s="10"/>
      <c r="C8" s="1">
        <v>1</v>
      </c>
      <c r="D8" s="1">
        <v>5</v>
      </c>
      <c r="E8" s="1" t="s">
        <v>122</v>
      </c>
      <c r="F8" s="11">
        <v>3</v>
      </c>
      <c r="G8" s="1">
        <v>220</v>
      </c>
      <c r="H8" s="1">
        <v>100</v>
      </c>
      <c r="I8" s="1">
        <v>30</v>
      </c>
      <c r="J8" s="1">
        <v>5</v>
      </c>
      <c r="K8" s="1">
        <v>14</v>
      </c>
      <c r="M8" s="12" t="s">
        <v>89</v>
      </c>
      <c r="N8" s="13">
        <v>10</v>
      </c>
      <c r="O8" s="13">
        <v>300</v>
      </c>
      <c r="P8" s="13" t="s">
        <v>120</v>
      </c>
      <c r="Q8" s="14">
        <v>500</v>
      </c>
      <c r="R8" s="1">
        <v>80</v>
      </c>
      <c r="S8" s="1">
        <v>7500</v>
      </c>
    </row>
    <row r="9" spans="2:19" ht="14.4">
      <c r="B9" s="10"/>
      <c r="C9" s="1">
        <v>2</v>
      </c>
      <c r="D9" s="1">
        <v>8</v>
      </c>
      <c r="E9" s="1" t="s">
        <v>122</v>
      </c>
      <c r="F9" s="11">
        <v>3</v>
      </c>
      <c r="G9" s="1">
        <v>600</v>
      </c>
      <c r="H9" s="1">
        <v>150</v>
      </c>
      <c r="I9" s="1">
        <v>30</v>
      </c>
      <c r="J9" s="1">
        <v>5</v>
      </c>
      <c r="K9" s="1">
        <v>14</v>
      </c>
    </row>
    <row r="10" spans="2:19" ht="14.4">
      <c r="B10" s="10"/>
      <c r="C10" s="1">
        <v>3</v>
      </c>
      <c r="D10" s="1">
        <v>11</v>
      </c>
      <c r="E10" s="1" t="s">
        <v>122</v>
      </c>
      <c r="F10" s="11">
        <v>4</v>
      </c>
      <c r="G10" s="1">
        <v>610</v>
      </c>
      <c r="H10" s="1">
        <v>200</v>
      </c>
      <c r="I10" s="1">
        <v>30</v>
      </c>
      <c r="J10" s="1">
        <v>10</v>
      </c>
      <c r="K10" s="1">
        <v>18</v>
      </c>
    </row>
    <row r="11" spans="2:19" ht="14.4">
      <c r="B11" s="10"/>
      <c r="C11" s="1">
        <v>4</v>
      </c>
      <c r="D11" s="1">
        <v>15</v>
      </c>
      <c r="E11" s="1" t="s">
        <v>122</v>
      </c>
      <c r="F11" s="11">
        <v>4</v>
      </c>
      <c r="G11" s="1">
        <v>890</v>
      </c>
      <c r="H11" s="1">
        <v>250</v>
      </c>
      <c r="I11" s="1">
        <v>35</v>
      </c>
      <c r="J11" s="1">
        <v>10</v>
      </c>
      <c r="K11" s="1">
        <v>18</v>
      </c>
    </row>
    <row r="12" spans="2:19" ht="14.4">
      <c r="B12" s="10"/>
      <c r="C12" s="1">
        <v>5</v>
      </c>
      <c r="D12" s="1">
        <v>18</v>
      </c>
      <c r="E12" s="1" t="s">
        <v>122</v>
      </c>
      <c r="F12" s="11">
        <v>6</v>
      </c>
      <c r="G12" s="1">
        <v>1170</v>
      </c>
      <c r="H12" s="1">
        <v>270</v>
      </c>
      <c r="I12" s="1">
        <v>35</v>
      </c>
      <c r="J12" s="1">
        <v>10</v>
      </c>
      <c r="K12" s="1">
        <v>18</v>
      </c>
    </row>
    <row r="13" spans="2:19" ht="14.4">
      <c r="B13" s="10"/>
      <c r="C13" s="1">
        <v>6</v>
      </c>
      <c r="D13" s="1">
        <v>21</v>
      </c>
      <c r="E13" s="1" t="s">
        <v>122</v>
      </c>
      <c r="F13" s="11">
        <v>4</v>
      </c>
      <c r="G13" s="1">
        <v>666</v>
      </c>
      <c r="H13" s="1">
        <v>300</v>
      </c>
      <c r="I13" s="1">
        <v>35</v>
      </c>
      <c r="J13" s="1">
        <v>15</v>
      </c>
      <c r="K13" s="1">
        <v>22</v>
      </c>
    </row>
    <row r="14" spans="2:19" ht="14.4">
      <c r="B14" s="10"/>
      <c r="C14" s="1">
        <v>7</v>
      </c>
      <c r="D14" s="1">
        <v>25</v>
      </c>
      <c r="E14" s="1" t="s">
        <v>122</v>
      </c>
      <c r="F14" s="11">
        <v>1</v>
      </c>
      <c r="G14" s="1">
        <v>640</v>
      </c>
      <c r="H14" s="1">
        <v>322</v>
      </c>
      <c r="I14" s="1">
        <v>40</v>
      </c>
      <c r="J14" s="1">
        <v>15</v>
      </c>
      <c r="K14" s="1">
        <v>22</v>
      </c>
    </row>
    <row r="15" spans="2:19">
      <c r="B15" s="35"/>
      <c r="C15" s="24">
        <v>8</v>
      </c>
      <c r="D15" s="24">
        <v>30</v>
      </c>
      <c r="E15" s="24" t="s">
        <v>122</v>
      </c>
      <c r="F15" s="36">
        <v>0</v>
      </c>
    </row>
    <row r="16" spans="2:19">
      <c r="B16" s="35"/>
      <c r="C16" s="24">
        <v>9</v>
      </c>
      <c r="D16" s="24">
        <v>33</v>
      </c>
      <c r="E16" s="24" t="s">
        <v>122</v>
      </c>
      <c r="F16" s="36">
        <v>0</v>
      </c>
    </row>
    <row r="17" spans="2:19">
      <c r="B17" s="37"/>
      <c r="C17" s="38">
        <v>10</v>
      </c>
      <c r="D17" s="38">
        <v>35</v>
      </c>
      <c r="E17" s="38" t="s">
        <v>122</v>
      </c>
      <c r="F17" s="39">
        <v>0</v>
      </c>
    </row>
    <row r="18" spans="2:19">
      <c r="B18" s="1" t="s">
        <v>8</v>
      </c>
    </row>
    <row r="20" spans="2:19">
      <c r="B20" s="1" t="s">
        <v>181</v>
      </c>
      <c r="M20" s="1" t="s">
        <v>184</v>
      </c>
    </row>
    <row r="21" spans="2:19">
      <c r="S21" s="1" t="s">
        <v>388</v>
      </c>
    </row>
    <row r="22" spans="2:19" ht="14.4">
      <c r="B22" s="15" t="s">
        <v>124</v>
      </c>
      <c r="C22" s="16" t="s">
        <v>68</v>
      </c>
      <c r="D22" s="16" t="s">
        <v>119</v>
      </c>
      <c r="E22" s="16" t="s">
        <v>99</v>
      </c>
      <c r="F22" s="17" t="s">
        <v>123</v>
      </c>
      <c r="G22" s="1" t="s">
        <v>76</v>
      </c>
      <c r="H22" s="1" t="s">
        <v>279</v>
      </c>
      <c r="I22" s="1" t="s">
        <v>280</v>
      </c>
      <c r="J22" s="1" t="s">
        <v>362</v>
      </c>
      <c r="K22" s="1" t="s">
        <v>330</v>
      </c>
      <c r="L22" s="1" t="s">
        <v>276</v>
      </c>
      <c r="M22" s="15" t="s">
        <v>124</v>
      </c>
      <c r="N22" s="16" t="s">
        <v>68</v>
      </c>
      <c r="O22" s="16" t="s">
        <v>119</v>
      </c>
      <c r="P22" s="16" t="s">
        <v>99</v>
      </c>
      <c r="Q22" s="17" t="s">
        <v>73</v>
      </c>
      <c r="R22" s="1" t="s">
        <v>280</v>
      </c>
      <c r="S22" s="1" t="s">
        <v>387</v>
      </c>
    </row>
    <row r="23" spans="2:19" ht="14.4">
      <c r="B23" s="10"/>
      <c r="C23" s="1">
        <v>9</v>
      </c>
      <c r="D23" s="1">
        <v>35</v>
      </c>
      <c r="E23" s="1" t="s">
        <v>122</v>
      </c>
      <c r="F23" s="11">
        <v>4</v>
      </c>
      <c r="G23" s="1">
        <v>960</v>
      </c>
      <c r="H23" s="1">
        <v>330</v>
      </c>
      <c r="I23" s="1">
        <v>40</v>
      </c>
      <c r="J23" s="1">
        <v>15</v>
      </c>
      <c r="K23" s="1">
        <v>22</v>
      </c>
      <c r="M23" s="12" t="s">
        <v>221</v>
      </c>
      <c r="N23" s="13">
        <v>19</v>
      </c>
      <c r="O23" s="13">
        <v>600</v>
      </c>
      <c r="P23" s="13" t="s">
        <v>120</v>
      </c>
      <c r="Q23" s="14">
        <v>700</v>
      </c>
      <c r="R23" s="1">
        <v>80</v>
      </c>
      <c r="S23" s="1">
        <v>11000</v>
      </c>
    </row>
    <row r="24" spans="2:19" ht="14.4">
      <c r="B24" s="10"/>
      <c r="C24" s="1">
        <v>10</v>
      </c>
      <c r="D24" s="1">
        <v>37</v>
      </c>
      <c r="E24" s="1" t="s">
        <v>122</v>
      </c>
      <c r="F24" s="11">
        <v>5</v>
      </c>
      <c r="G24" s="1">
        <v>1100</v>
      </c>
      <c r="H24" s="1">
        <v>350</v>
      </c>
      <c r="I24" s="1">
        <v>40</v>
      </c>
      <c r="J24" s="1">
        <v>20</v>
      </c>
      <c r="K24" s="1">
        <v>26</v>
      </c>
    </row>
    <row r="25" spans="2:19" ht="14.4">
      <c r="B25" s="10"/>
      <c r="C25" s="1">
        <v>11</v>
      </c>
      <c r="D25" s="1">
        <v>40</v>
      </c>
      <c r="E25" s="1" t="s">
        <v>122</v>
      </c>
      <c r="F25" s="11">
        <v>6</v>
      </c>
      <c r="G25" s="1">
        <v>1700</v>
      </c>
      <c r="H25" s="1">
        <v>400</v>
      </c>
      <c r="I25" s="1">
        <v>40</v>
      </c>
      <c r="J25" s="1">
        <v>20</v>
      </c>
      <c r="K25" s="1">
        <v>26</v>
      </c>
    </row>
    <row r="26" spans="2:19" ht="14.4">
      <c r="B26" s="10"/>
      <c r="C26" s="1">
        <v>12</v>
      </c>
      <c r="D26" s="1">
        <v>43</v>
      </c>
      <c r="E26" s="1" t="s">
        <v>122</v>
      </c>
      <c r="F26" s="11">
        <v>5</v>
      </c>
      <c r="G26" s="1">
        <v>1700</v>
      </c>
      <c r="H26" s="1">
        <v>440</v>
      </c>
      <c r="I26" s="1">
        <v>45</v>
      </c>
      <c r="J26" s="1">
        <v>20</v>
      </c>
      <c r="K26" s="1">
        <v>30</v>
      </c>
    </row>
    <row r="27" spans="2:19" ht="14.4">
      <c r="B27" s="10"/>
      <c r="C27" s="1">
        <v>13</v>
      </c>
      <c r="D27" s="1">
        <v>45</v>
      </c>
      <c r="E27" s="1" t="s">
        <v>122</v>
      </c>
      <c r="F27" s="11">
        <v>5</v>
      </c>
      <c r="G27" s="1">
        <v>1300</v>
      </c>
      <c r="H27" s="1">
        <v>500</v>
      </c>
      <c r="I27" s="1">
        <v>45</v>
      </c>
      <c r="J27" s="1">
        <v>25</v>
      </c>
      <c r="K27" s="1">
        <v>30</v>
      </c>
      <c r="L27" s="1" t="s">
        <v>277</v>
      </c>
    </row>
    <row r="28" spans="2:19" ht="14.4">
      <c r="B28" s="10"/>
      <c r="C28" s="1">
        <v>14</v>
      </c>
      <c r="D28" s="1">
        <v>47</v>
      </c>
      <c r="E28" s="1" t="s">
        <v>122</v>
      </c>
      <c r="F28" s="11">
        <v>4</v>
      </c>
      <c r="G28" s="1">
        <v>2000</v>
      </c>
      <c r="H28" s="1">
        <v>550</v>
      </c>
      <c r="I28" s="1">
        <v>45</v>
      </c>
      <c r="J28" s="1">
        <v>25</v>
      </c>
      <c r="K28" s="1">
        <v>30</v>
      </c>
    </row>
    <row r="29" spans="2:19" ht="14.4">
      <c r="B29" s="10"/>
      <c r="C29" s="1">
        <v>15</v>
      </c>
      <c r="D29" s="1">
        <v>50</v>
      </c>
      <c r="E29" s="1" t="s">
        <v>122</v>
      </c>
      <c r="F29" s="11">
        <v>4</v>
      </c>
      <c r="G29" s="1">
        <v>1400</v>
      </c>
      <c r="H29" s="1">
        <v>600</v>
      </c>
      <c r="I29" s="1">
        <v>50</v>
      </c>
      <c r="J29" s="1">
        <v>25</v>
      </c>
      <c r="K29" s="1">
        <v>34</v>
      </c>
      <c r="L29" s="1" t="s">
        <v>278</v>
      </c>
    </row>
    <row r="30" spans="2:19">
      <c r="B30" s="35"/>
      <c r="C30" s="24">
        <v>16</v>
      </c>
      <c r="D30" s="24">
        <v>53</v>
      </c>
      <c r="E30" s="24" t="s">
        <v>122</v>
      </c>
      <c r="F30" s="36"/>
    </row>
    <row r="31" spans="2:19">
      <c r="B31" s="35"/>
      <c r="C31" s="24">
        <v>17</v>
      </c>
      <c r="D31" s="24">
        <v>57</v>
      </c>
      <c r="E31" s="24" t="s">
        <v>122</v>
      </c>
      <c r="F31" s="36"/>
    </row>
    <row r="32" spans="2:19">
      <c r="B32" s="37"/>
      <c r="C32" s="38">
        <v>18</v>
      </c>
      <c r="D32" s="38">
        <v>60</v>
      </c>
      <c r="E32" s="38" t="s">
        <v>122</v>
      </c>
      <c r="F32" s="39"/>
    </row>
    <row r="35" spans="2:21">
      <c r="B35" s="1" t="s">
        <v>191</v>
      </c>
      <c r="M35" s="1" t="s">
        <v>193</v>
      </c>
      <c r="R35" s="1" t="s">
        <v>393</v>
      </c>
    </row>
    <row r="36" spans="2:21">
      <c r="R36" s="1" t="s">
        <v>394</v>
      </c>
    </row>
    <row r="37" spans="2:21" ht="14.4">
      <c r="B37" s="15" t="s">
        <v>124</v>
      </c>
      <c r="C37" s="16" t="s">
        <v>68</v>
      </c>
      <c r="D37" s="16" t="s">
        <v>119</v>
      </c>
      <c r="E37" s="16" t="s">
        <v>99</v>
      </c>
      <c r="F37" s="17" t="s">
        <v>123</v>
      </c>
      <c r="G37" s="1" t="s">
        <v>76</v>
      </c>
      <c r="H37" s="1" t="s">
        <v>279</v>
      </c>
      <c r="I37" s="1" t="s">
        <v>280</v>
      </c>
      <c r="J37" s="1" t="s">
        <v>362</v>
      </c>
      <c r="K37" s="1" t="s">
        <v>330</v>
      </c>
      <c r="M37" s="15" t="s">
        <v>124</v>
      </c>
      <c r="N37" s="16" t="s">
        <v>68</v>
      </c>
      <c r="O37" s="16" t="s">
        <v>119</v>
      </c>
      <c r="P37" s="16" t="s">
        <v>99</v>
      </c>
      <c r="Q37" s="1" t="s">
        <v>279</v>
      </c>
      <c r="R37" s="1" t="s">
        <v>280</v>
      </c>
      <c r="S37" s="1" t="s">
        <v>387</v>
      </c>
      <c r="T37" s="17" t="s">
        <v>123</v>
      </c>
      <c r="U37" s="1" t="s">
        <v>276</v>
      </c>
    </row>
    <row r="38" spans="2:21" ht="14.4">
      <c r="B38" s="10"/>
      <c r="C38" s="1">
        <v>17</v>
      </c>
      <c r="D38" s="1">
        <v>60</v>
      </c>
      <c r="E38" s="1" t="s">
        <v>122</v>
      </c>
      <c r="F38" s="11">
        <v>4</v>
      </c>
      <c r="G38" s="1">
        <v>1500</v>
      </c>
      <c r="H38" s="1">
        <v>630</v>
      </c>
      <c r="I38" s="1">
        <v>50</v>
      </c>
      <c r="J38" s="1">
        <v>30</v>
      </c>
      <c r="K38" s="1">
        <v>38</v>
      </c>
      <c r="M38" s="10" t="s">
        <v>247</v>
      </c>
      <c r="N38" s="1">
        <v>27</v>
      </c>
      <c r="O38" s="1">
        <v>600</v>
      </c>
      <c r="P38" s="1" t="s">
        <v>120</v>
      </c>
      <c r="Q38" s="1">
        <v>1500</v>
      </c>
      <c r="R38" s="1">
        <v>80</v>
      </c>
      <c r="S38" s="1">
        <v>21000</v>
      </c>
      <c r="T38" s="1">
        <v>1</v>
      </c>
    </row>
    <row r="39" spans="2:21" ht="14.4">
      <c r="B39" s="10"/>
      <c r="C39" s="1">
        <v>18</v>
      </c>
      <c r="D39" s="1">
        <v>62</v>
      </c>
      <c r="E39" s="1" t="s">
        <v>122</v>
      </c>
      <c r="F39" s="11">
        <v>6</v>
      </c>
      <c r="G39" s="1">
        <v>2200</v>
      </c>
      <c r="H39" s="1">
        <v>670</v>
      </c>
      <c r="I39" s="1">
        <v>50</v>
      </c>
      <c r="J39" s="1">
        <v>30</v>
      </c>
      <c r="K39" s="1">
        <v>38</v>
      </c>
      <c r="M39" s="10" t="s">
        <v>251</v>
      </c>
      <c r="N39" s="1">
        <v>30</v>
      </c>
      <c r="O39" s="1">
        <v>90</v>
      </c>
      <c r="P39" s="1" t="s">
        <v>122</v>
      </c>
      <c r="Q39" s="1">
        <v>800</v>
      </c>
      <c r="R39" s="1">
        <v>60</v>
      </c>
      <c r="S39" s="1">
        <v>10000</v>
      </c>
      <c r="T39" s="1" t="s">
        <v>397</v>
      </c>
    </row>
    <row r="40" spans="2:21" ht="14.4">
      <c r="B40" s="10"/>
      <c r="C40" s="1">
        <v>19</v>
      </c>
      <c r="D40" s="1">
        <v>65</v>
      </c>
      <c r="E40" s="1" t="s">
        <v>122</v>
      </c>
      <c r="F40" s="11">
        <v>7</v>
      </c>
      <c r="G40" s="1">
        <v>1600</v>
      </c>
      <c r="H40" s="1">
        <v>700</v>
      </c>
      <c r="I40" s="1">
        <v>55</v>
      </c>
      <c r="J40" s="1">
        <v>30</v>
      </c>
      <c r="K40" s="1">
        <v>42</v>
      </c>
      <c r="M40" s="12" t="s">
        <v>249</v>
      </c>
      <c r="N40" s="13">
        <v>32</v>
      </c>
      <c r="O40" s="13">
        <v>1000</v>
      </c>
      <c r="P40" s="13" t="s">
        <v>120</v>
      </c>
      <c r="Q40" s="1">
        <v>150</v>
      </c>
      <c r="S40" s="1">
        <v>21000</v>
      </c>
      <c r="T40" s="1">
        <v>1</v>
      </c>
    </row>
    <row r="41" spans="2:21" ht="14.4">
      <c r="B41" s="10"/>
      <c r="C41" s="1">
        <v>20</v>
      </c>
      <c r="D41" s="1">
        <v>68</v>
      </c>
      <c r="E41" s="1" t="s">
        <v>122</v>
      </c>
      <c r="F41" s="11">
        <v>7</v>
      </c>
      <c r="G41" s="1">
        <v>1700</v>
      </c>
      <c r="H41" s="1">
        <v>720</v>
      </c>
      <c r="I41" s="1">
        <v>55</v>
      </c>
      <c r="J41" s="1">
        <v>35</v>
      </c>
      <c r="K41" s="1">
        <v>42</v>
      </c>
    </row>
    <row r="42" spans="2:21" ht="14.4">
      <c r="B42" s="10"/>
      <c r="C42" s="1">
        <v>21</v>
      </c>
      <c r="D42" s="1">
        <v>70</v>
      </c>
      <c r="E42" s="1" t="s">
        <v>122</v>
      </c>
      <c r="F42" s="11">
        <v>6</v>
      </c>
      <c r="G42" s="1">
        <v>2600</v>
      </c>
      <c r="H42" s="1">
        <v>740</v>
      </c>
      <c r="I42" s="1">
        <v>55</v>
      </c>
      <c r="J42" s="1">
        <v>35</v>
      </c>
      <c r="K42" s="1">
        <v>42</v>
      </c>
    </row>
    <row r="43" spans="2:21" ht="14.4">
      <c r="B43" s="10"/>
      <c r="C43" s="1">
        <v>22</v>
      </c>
      <c r="D43" s="1">
        <v>72</v>
      </c>
      <c r="E43" s="1" t="s">
        <v>122</v>
      </c>
      <c r="F43" s="11">
        <v>4</v>
      </c>
      <c r="G43" s="1">
        <v>1700</v>
      </c>
      <c r="H43" s="1">
        <v>760</v>
      </c>
      <c r="I43" s="1">
        <v>60</v>
      </c>
      <c r="J43" s="1">
        <v>35</v>
      </c>
      <c r="K43" s="1">
        <v>46</v>
      </c>
    </row>
    <row r="44" spans="2:21" ht="14.4">
      <c r="B44" s="10"/>
      <c r="C44" s="1">
        <v>23</v>
      </c>
      <c r="D44" s="1">
        <v>75</v>
      </c>
      <c r="E44" s="1" t="s">
        <v>122</v>
      </c>
      <c r="F44" s="11">
        <v>1</v>
      </c>
      <c r="G44" s="1">
        <v>2400</v>
      </c>
      <c r="H44" s="1">
        <v>800</v>
      </c>
      <c r="I44" s="1">
        <v>60</v>
      </c>
      <c r="J44" s="1">
        <v>40</v>
      </c>
      <c r="K44" s="1">
        <v>46</v>
      </c>
    </row>
    <row r="45" spans="2:21">
      <c r="B45" s="35"/>
      <c r="C45" s="24">
        <v>24</v>
      </c>
      <c r="D45" s="24">
        <v>78</v>
      </c>
      <c r="E45" s="24" t="s">
        <v>122</v>
      </c>
      <c r="F45" s="36"/>
    </row>
    <row r="46" spans="2:21">
      <c r="B46" s="35"/>
      <c r="C46" s="24">
        <v>25</v>
      </c>
      <c r="D46" s="24">
        <v>81</v>
      </c>
      <c r="E46" s="24" t="s">
        <v>122</v>
      </c>
      <c r="F46" s="36"/>
    </row>
    <row r="47" spans="2:21">
      <c r="B47" s="37"/>
      <c r="C47" s="38">
        <v>26</v>
      </c>
      <c r="D47" s="38">
        <v>85</v>
      </c>
      <c r="E47" s="38" t="s">
        <v>122</v>
      </c>
      <c r="F47" s="39"/>
    </row>
  </sheetData>
  <phoneticPr fontId="7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A7DB6-7184-4677-90B8-10A2A9783656}">
  <dimension ref="C5:AF93"/>
  <sheetViews>
    <sheetView topLeftCell="G8" zoomScale="85" zoomScaleNormal="85" workbookViewId="0">
      <selection activeCell="M27" sqref="M27"/>
    </sheetView>
  </sheetViews>
  <sheetFormatPr defaultRowHeight="14.4"/>
  <cols>
    <col min="1" max="4" width="8.796875" style="1"/>
    <col min="5" max="5" width="8.796875" style="1" customWidth="1"/>
    <col min="6" max="6" width="8.796875" style="1"/>
    <col min="7" max="7" width="18.09765625" style="1" customWidth="1"/>
    <col min="8" max="8" width="12.19921875" style="1" customWidth="1"/>
    <col min="9" max="9" width="16.19921875" style="1" customWidth="1"/>
    <col min="10" max="10" width="21" style="1" customWidth="1"/>
    <col min="11" max="11" width="14.59765625" style="1" customWidth="1"/>
    <col min="12" max="13" width="8.796875" style="1"/>
    <col min="14" max="14" width="9.5" style="1" customWidth="1"/>
    <col min="15" max="15" width="5.3984375" style="1" customWidth="1"/>
    <col min="16" max="16" width="11.3984375" style="1" customWidth="1"/>
    <col min="17" max="17" width="13.19921875" style="1" customWidth="1"/>
    <col min="18" max="19" width="11.19921875" style="1" customWidth="1"/>
    <col min="20" max="21" width="16" style="1" customWidth="1"/>
    <col min="22" max="22" width="15.3984375" style="1" customWidth="1"/>
    <col min="23" max="23" width="16.296875" style="1" customWidth="1"/>
    <col min="24" max="24" width="14.796875" style="1" customWidth="1"/>
    <col min="25" max="25" width="14.19921875" style="1" customWidth="1"/>
    <col min="26" max="26" width="14.69921875" style="1" customWidth="1"/>
    <col min="27" max="27" width="14.8984375" style="1" customWidth="1"/>
    <col min="28" max="28" width="16.59765625" style="1" customWidth="1"/>
    <col min="29" max="29" width="16.19921875" style="1" customWidth="1"/>
    <col min="30" max="30" width="17.8984375" style="1" customWidth="1"/>
    <col min="31" max="31" width="15.5" style="1" customWidth="1"/>
    <col min="32" max="32" width="16.09765625" style="1" customWidth="1"/>
    <col min="33" max="16384" width="8.796875" style="1"/>
  </cols>
  <sheetData>
    <row r="5" spans="3:32" ht="21">
      <c r="D5" s="9" t="s">
        <v>325</v>
      </c>
    </row>
    <row r="6" spans="3:32" ht="21">
      <c r="D6" s="9"/>
      <c r="T6" s="1" t="s">
        <v>395</v>
      </c>
    </row>
    <row r="7" spans="3:32" ht="21">
      <c r="D7" s="9"/>
      <c r="G7" s="1" t="s">
        <v>345</v>
      </c>
      <c r="T7" s="1" t="s">
        <v>396</v>
      </c>
    </row>
    <row r="8" spans="3:32" ht="21">
      <c r="D8" s="9"/>
    </row>
    <row r="9" spans="3:32" ht="17.399999999999999">
      <c r="G9" s="69" t="s">
        <v>342</v>
      </c>
      <c r="H9" s="69"/>
      <c r="I9" s="69"/>
      <c r="J9" s="69"/>
      <c r="K9" s="69" t="s">
        <v>343</v>
      </c>
      <c r="L9" s="69"/>
      <c r="M9" s="69"/>
      <c r="N9" s="69"/>
      <c r="O9" s="69" t="s">
        <v>344</v>
      </c>
      <c r="P9" s="69"/>
      <c r="Q9" s="69"/>
      <c r="R9" s="69"/>
    </row>
    <row r="10" spans="3:32" ht="17.399999999999999">
      <c r="G10" s="40">
        <v>25</v>
      </c>
      <c r="H10" s="40">
        <v>25</v>
      </c>
      <c r="I10" s="40">
        <v>25</v>
      </c>
      <c r="J10" s="40">
        <v>25</v>
      </c>
      <c r="K10" s="40">
        <v>15</v>
      </c>
      <c r="L10" s="40">
        <v>35</v>
      </c>
      <c r="M10" s="40">
        <v>35</v>
      </c>
      <c r="N10" s="40">
        <v>15</v>
      </c>
      <c r="O10" s="40">
        <v>35</v>
      </c>
      <c r="P10" s="40">
        <v>15</v>
      </c>
      <c r="Q10" s="40">
        <v>15</v>
      </c>
      <c r="R10" s="40">
        <v>35</v>
      </c>
      <c r="T10" s="53" t="s">
        <v>333</v>
      </c>
      <c r="U10" s="54" t="s">
        <v>333</v>
      </c>
      <c r="V10" s="54" t="s">
        <v>333</v>
      </c>
      <c r="W10" s="55" t="s">
        <v>372</v>
      </c>
      <c r="X10" s="53" t="s">
        <v>337</v>
      </c>
      <c r="Y10" s="54" t="s">
        <v>337</v>
      </c>
      <c r="Z10" s="55" t="s">
        <v>337</v>
      </c>
      <c r="AA10" s="53" t="s">
        <v>338</v>
      </c>
      <c r="AB10" s="54" t="s">
        <v>338</v>
      </c>
      <c r="AC10" s="55" t="s">
        <v>338</v>
      </c>
      <c r="AD10" s="65" t="s">
        <v>386</v>
      </c>
      <c r="AE10" s="65" t="s">
        <v>389</v>
      </c>
      <c r="AF10" s="65" t="s">
        <v>390</v>
      </c>
    </row>
    <row r="11" spans="3:32" ht="17.399999999999999"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T11" s="10" t="s">
        <v>367</v>
      </c>
      <c r="U11" s="1" t="s">
        <v>367</v>
      </c>
      <c r="V11" s="1" t="s">
        <v>371</v>
      </c>
      <c r="W11" s="11" t="s">
        <v>358</v>
      </c>
      <c r="X11" s="10" t="s">
        <v>358</v>
      </c>
      <c r="Y11" s="1" t="s">
        <v>375</v>
      </c>
      <c r="Z11" s="11" t="s">
        <v>357</v>
      </c>
      <c r="AA11" s="10" t="s">
        <v>357</v>
      </c>
      <c r="AB11" s="1" t="s">
        <v>382</v>
      </c>
      <c r="AC11" s="11" t="s">
        <v>355</v>
      </c>
      <c r="AD11" s="66" t="s">
        <v>356</v>
      </c>
      <c r="AE11" s="66" t="s">
        <v>356</v>
      </c>
      <c r="AF11" s="66" t="s">
        <v>356</v>
      </c>
    </row>
    <row r="12" spans="3:32">
      <c r="T12" s="10" t="s">
        <v>364</v>
      </c>
      <c r="U12" s="1" t="s">
        <v>365</v>
      </c>
      <c r="V12" s="1" t="s">
        <v>369</v>
      </c>
      <c r="W12" s="11" t="s">
        <v>369</v>
      </c>
      <c r="X12" s="10" t="s">
        <v>373</v>
      </c>
      <c r="Y12" s="1" t="s">
        <v>378</v>
      </c>
      <c r="Z12" s="11" t="s">
        <v>377</v>
      </c>
      <c r="AA12" s="10" t="s">
        <v>380</v>
      </c>
      <c r="AB12" s="1" t="s">
        <v>385</v>
      </c>
      <c r="AC12" s="11" t="s">
        <v>385</v>
      </c>
      <c r="AD12" s="66" t="s">
        <v>369</v>
      </c>
      <c r="AE12" s="66" t="s">
        <v>377</v>
      </c>
      <c r="AF12" s="66" t="s">
        <v>391</v>
      </c>
    </row>
    <row r="13" spans="3:32">
      <c r="T13" s="10" t="s">
        <v>368</v>
      </c>
      <c r="U13" s="1" t="s">
        <v>366</v>
      </c>
      <c r="V13" s="1" t="s">
        <v>370</v>
      </c>
      <c r="W13" s="11" t="s">
        <v>370</v>
      </c>
      <c r="X13" s="10" t="s">
        <v>374</v>
      </c>
      <c r="Y13" s="1" t="s">
        <v>376</v>
      </c>
      <c r="Z13" s="11" t="s">
        <v>379</v>
      </c>
      <c r="AA13" s="10" t="s">
        <v>381</v>
      </c>
      <c r="AB13" s="1" t="s">
        <v>383</v>
      </c>
      <c r="AC13" s="11" t="s">
        <v>384</v>
      </c>
      <c r="AD13" s="66" t="s">
        <v>370</v>
      </c>
      <c r="AE13" s="66" t="s">
        <v>379</v>
      </c>
      <c r="AF13" s="66" t="s">
        <v>392</v>
      </c>
    </row>
    <row r="14" spans="3:32" ht="15" thickBot="1">
      <c r="C14" s="1" t="s">
        <v>317</v>
      </c>
      <c r="G14" s="43" t="s">
        <v>65</v>
      </c>
      <c r="H14" s="70" t="s">
        <v>281</v>
      </c>
      <c r="I14" s="74"/>
      <c r="J14" s="71"/>
      <c r="K14" s="44" t="s">
        <v>282</v>
      </c>
      <c r="L14" s="45" t="s">
        <v>320</v>
      </c>
      <c r="M14" s="43" t="s">
        <v>283</v>
      </c>
      <c r="N14" s="46" t="s">
        <v>321</v>
      </c>
      <c r="P14" s="3" t="s">
        <v>346</v>
      </c>
      <c r="Q14" s="3" t="s">
        <v>322</v>
      </c>
      <c r="R14" s="3" t="s">
        <v>323</v>
      </c>
      <c r="S14" s="3" t="s">
        <v>324</v>
      </c>
      <c r="T14" s="12"/>
      <c r="U14" s="13"/>
      <c r="V14" s="13"/>
      <c r="W14" s="14"/>
      <c r="X14" s="12"/>
      <c r="Y14" s="13"/>
      <c r="Z14" s="14"/>
      <c r="AA14" s="12"/>
      <c r="AB14" s="13"/>
      <c r="AC14" s="14"/>
      <c r="AD14" s="68"/>
      <c r="AE14" s="68"/>
      <c r="AF14" s="68"/>
    </row>
    <row r="15" spans="3:32" ht="15" thickBot="1">
      <c r="C15" s="1" t="s">
        <v>318</v>
      </c>
      <c r="G15" s="43">
        <v>1</v>
      </c>
      <c r="H15" s="70" t="s">
        <v>284</v>
      </c>
      <c r="I15" s="74"/>
      <c r="J15" s="71"/>
      <c r="K15" s="43" t="s">
        <v>285</v>
      </c>
      <c r="L15" s="47">
        <v>5</v>
      </c>
      <c r="M15" s="43" t="s">
        <v>286</v>
      </c>
      <c r="N15" s="70">
        <v>10</v>
      </c>
      <c r="O15" s="71"/>
      <c r="P15" s="1">
        <v>1</v>
      </c>
      <c r="Q15" s="1">
        <v>2</v>
      </c>
      <c r="R15" s="1">
        <f>N15*P15+L15</f>
        <v>15</v>
      </c>
      <c r="S15" s="1">
        <f t="shared" ref="S15:S35" si="0">N15*Q15*L15</f>
        <v>100</v>
      </c>
      <c r="T15" s="56">
        <f>14*10+R15*(1-30/(100+30))</f>
        <v>151.53846153846155</v>
      </c>
      <c r="U15" s="51">
        <f>18*10+R15*(1-30/(100+30))</f>
        <v>191.53846153846155</v>
      </c>
      <c r="V15" s="1">
        <f>(R15+22*10)*(1-35/(100+35))</f>
        <v>174.07407407407408</v>
      </c>
      <c r="W15" s="11">
        <f>(R15+22*10)*(1-40/(100+40))</f>
        <v>167.85714285714286</v>
      </c>
      <c r="X15" s="53">
        <f>(R15+26*10)*(1-40/(100+40))</f>
        <v>196.42857142857144</v>
      </c>
      <c r="Y15" s="54">
        <f>(R15+30*10)*(1-45/(100+45))</f>
        <v>217.24137931034485</v>
      </c>
      <c r="Z15" s="55"/>
      <c r="AA15" s="53"/>
      <c r="AB15" s="54"/>
      <c r="AC15" s="55"/>
      <c r="AD15" s="66"/>
      <c r="AE15" s="66"/>
      <c r="AF15" s="66"/>
    </row>
    <row r="16" spans="3:32" ht="15" thickBot="1">
      <c r="C16" s="1" t="s">
        <v>319</v>
      </c>
      <c r="G16" s="43">
        <v>2</v>
      </c>
      <c r="H16" s="70" t="s">
        <v>287</v>
      </c>
      <c r="I16" s="74"/>
      <c r="J16" s="71"/>
      <c r="K16" s="43" t="s">
        <v>285</v>
      </c>
      <c r="L16" s="47">
        <v>5</v>
      </c>
      <c r="M16" s="43" t="s">
        <v>286</v>
      </c>
      <c r="N16" s="70">
        <v>25</v>
      </c>
      <c r="O16" s="71"/>
      <c r="P16" s="1">
        <v>1</v>
      </c>
      <c r="Q16" s="1">
        <v>2</v>
      </c>
      <c r="R16" s="1">
        <f t="shared" ref="R16:R35" si="1">N16*P16+L16</f>
        <v>30</v>
      </c>
      <c r="S16" s="1">
        <f t="shared" si="0"/>
        <v>250</v>
      </c>
      <c r="T16" s="56"/>
      <c r="U16" s="57"/>
      <c r="W16" s="11"/>
      <c r="X16" s="10"/>
      <c r="Y16" s="1">
        <f>(R16+30*10)*(1-45/(100+45))</f>
        <v>227.58620689655174</v>
      </c>
      <c r="Z16" s="59">
        <f t="shared" ref="Z16:Z31" si="2">(R16+34*10)*(1-50/(100+50))</f>
        <v>246.66666666666669</v>
      </c>
      <c r="AA16" s="10">
        <f>(R16+38*10)*(1-50/(100+50))</f>
        <v>273.33333333333337</v>
      </c>
      <c r="AB16" s="1">
        <f>(R16+42*10)*(1-55/(100+55))</f>
        <v>290.32258064516128</v>
      </c>
      <c r="AC16" s="11">
        <f>(R16+45*10)*(1-60/(100+60))</f>
        <v>300</v>
      </c>
      <c r="AD16" s="66">
        <f>(R16+22*10)*(1-80/(100+80))</f>
        <v>138.88888888888889</v>
      </c>
      <c r="AE16" s="67">
        <f>(R16+34*10)*(1-80/(100+80))</f>
        <v>205.55555555555557</v>
      </c>
      <c r="AF16" s="66">
        <f>(R16+46*10)*(1-80/(100+80))</f>
        <v>272.22222222222223</v>
      </c>
    </row>
    <row r="17" spans="7:32" ht="15" thickBot="1">
      <c r="G17" s="43">
        <v>3</v>
      </c>
      <c r="H17" s="70" t="s">
        <v>288</v>
      </c>
      <c r="I17" s="74"/>
      <c r="J17" s="71"/>
      <c r="K17" s="43" t="s">
        <v>285</v>
      </c>
      <c r="L17" s="47">
        <v>5</v>
      </c>
      <c r="M17" s="43" t="s">
        <v>289</v>
      </c>
      <c r="N17" s="70">
        <v>35</v>
      </c>
      <c r="O17" s="71"/>
      <c r="P17" s="1">
        <v>1</v>
      </c>
      <c r="Q17" s="1">
        <v>2</v>
      </c>
      <c r="R17" s="1">
        <f t="shared" si="1"/>
        <v>40</v>
      </c>
      <c r="S17" s="1">
        <f t="shared" si="0"/>
        <v>350</v>
      </c>
      <c r="T17" s="56"/>
      <c r="U17" s="57"/>
      <c r="W17" s="11"/>
      <c r="X17" s="10"/>
      <c r="Z17" s="11"/>
      <c r="AA17" s="10"/>
      <c r="AB17" s="51">
        <f t="shared" ref="AB17:AB35" si="3">(R17+42*10)*(1-55/(100+55))</f>
        <v>296.77419354838707</v>
      </c>
      <c r="AC17" s="59">
        <f t="shared" ref="AC17:AC35" si="4">(R17+45*10)*(1-60/(100+60))</f>
        <v>306.25</v>
      </c>
      <c r="AD17" s="66"/>
      <c r="AE17" s="66">
        <f t="shared" ref="AE17:AE35" si="5">(R17+34*10)*(1-80/(100+80))</f>
        <v>211.11111111111111</v>
      </c>
      <c r="AF17" s="66">
        <f t="shared" ref="AF17:AF35" si="6">(R17+46*10)*(1-80/(100+80))</f>
        <v>277.77777777777777</v>
      </c>
    </row>
    <row r="18" spans="7:32" ht="15" thickBot="1">
      <c r="G18" s="43">
        <v>4</v>
      </c>
      <c r="H18" s="70" t="s">
        <v>290</v>
      </c>
      <c r="I18" s="74"/>
      <c r="J18" s="71"/>
      <c r="K18" s="43" t="s">
        <v>285</v>
      </c>
      <c r="L18" s="47">
        <v>5</v>
      </c>
      <c r="M18" s="43" t="s">
        <v>289</v>
      </c>
      <c r="N18" s="70">
        <v>45</v>
      </c>
      <c r="O18" s="71"/>
      <c r="P18" s="1">
        <v>1</v>
      </c>
      <c r="Q18" s="1">
        <v>2</v>
      </c>
      <c r="R18" s="1">
        <f t="shared" si="1"/>
        <v>50</v>
      </c>
      <c r="S18" s="1">
        <f t="shared" si="0"/>
        <v>450</v>
      </c>
      <c r="T18" s="56"/>
      <c r="U18" s="57"/>
      <c r="W18" s="11"/>
      <c r="X18" s="10"/>
      <c r="Z18" s="11"/>
      <c r="AA18" s="10"/>
      <c r="AB18" s="1">
        <f t="shared" si="3"/>
        <v>303.22580645161287</v>
      </c>
      <c r="AC18" s="59">
        <f t="shared" si="4"/>
        <v>312.5</v>
      </c>
      <c r="AD18" s="66"/>
      <c r="AE18" s="66">
        <f t="shared" si="5"/>
        <v>216.66666666666669</v>
      </c>
      <c r="AF18" s="66">
        <f t="shared" si="6"/>
        <v>283.33333333333337</v>
      </c>
    </row>
    <row r="19" spans="7:32" ht="15" thickBot="1">
      <c r="G19" s="43">
        <v>5</v>
      </c>
      <c r="H19" s="70" t="s">
        <v>291</v>
      </c>
      <c r="I19" s="74"/>
      <c r="J19" s="71"/>
      <c r="K19" s="43" t="s">
        <v>285</v>
      </c>
      <c r="L19" s="47">
        <v>5</v>
      </c>
      <c r="M19" s="43" t="s">
        <v>286</v>
      </c>
      <c r="N19" s="70">
        <v>35</v>
      </c>
      <c r="O19" s="71"/>
      <c r="P19" s="1">
        <v>1</v>
      </c>
      <c r="Q19" s="1">
        <v>2</v>
      </c>
      <c r="R19" s="1">
        <f t="shared" si="1"/>
        <v>40</v>
      </c>
      <c r="S19" s="1">
        <f t="shared" si="0"/>
        <v>350</v>
      </c>
      <c r="T19" s="56"/>
      <c r="U19" s="57"/>
      <c r="W19" s="11"/>
      <c r="X19" s="10"/>
      <c r="Z19" s="11"/>
      <c r="AA19" s="10"/>
      <c r="AB19" s="51">
        <f t="shared" si="3"/>
        <v>296.77419354838707</v>
      </c>
      <c r="AC19" s="59">
        <f t="shared" si="4"/>
        <v>306.25</v>
      </c>
      <c r="AD19" s="66"/>
      <c r="AE19" s="66">
        <f t="shared" si="5"/>
        <v>211.11111111111111</v>
      </c>
      <c r="AF19" s="66">
        <f t="shared" si="6"/>
        <v>277.77777777777777</v>
      </c>
    </row>
    <row r="20" spans="7:32" ht="15" thickBot="1">
      <c r="G20" s="43">
        <v>6</v>
      </c>
      <c r="H20" s="70" t="s">
        <v>292</v>
      </c>
      <c r="I20" s="74"/>
      <c r="J20" s="71"/>
      <c r="K20" s="43" t="s">
        <v>293</v>
      </c>
      <c r="L20" s="47">
        <v>5</v>
      </c>
      <c r="M20" s="43" t="s">
        <v>294</v>
      </c>
      <c r="N20" s="70">
        <v>20</v>
      </c>
      <c r="O20" s="71"/>
      <c r="P20" s="1">
        <v>1</v>
      </c>
      <c r="Q20" s="1">
        <v>2</v>
      </c>
      <c r="R20" s="1">
        <f t="shared" si="1"/>
        <v>25</v>
      </c>
      <c r="S20" s="1">
        <f t="shared" si="0"/>
        <v>200</v>
      </c>
      <c r="T20" s="56"/>
      <c r="U20" s="57"/>
      <c r="W20" s="11">
        <f t="shared" ref="W20:W30" si="7">(R20+22*10)*(1-40/(100+40))</f>
        <v>175</v>
      </c>
      <c r="X20" s="58">
        <f t="shared" ref="X20:X30" si="8">(R20+26*10)*(1-40/(100+40))</f>
        <v>203.57142857142858</v>
      </c>
      <c r="Y20" s="51">
        <f t="shared" ref="Y20:Y31" si="9">(R20+30*10)*(1-45/(100+45))</f>
        <v>224.13793103448276</v>
      </c>
      <c r="Z20" s="11">
        <f t="shared" si="2"/>
        <v>243.33333333333337</v>
      </c>
      <c r="AA20" s="10">
        <f t="shared" ref="AA20:AA33" si="10">(R20+38*10)*(1-50/(100+50))</f>
        <v>270.00000000000006</v>
      </c>
      <c r="AB20" s="1">
        <f t="shared" si="3"/>
        <v>287.09677419354836</v>
      </c>
      <c r="AC20" s="11">
        <f t="shared" si="4"/>
        <v>296.875</v>
      </c>
      <c r="AD20" s="66"/>
      <c r="AE20" s="66">
        <f t="shared" si="5"/>
        <v>202.7777777777778</v>
      </c>
      <c r="AF20" s="66">
        <f t="shared" si="6"/>
        <v>269.44444444444446</v>
      </c>
    </row>
    <row r="21" spans="7:32" ht="15" thickBot="1">
      <c r="G21" s="43">
        <v>7</v>
      </c>
      <c r="H21" s="70" t="s">
        <v>295</v>
      </c>
      <c r="I21" s="74"/>
      <c r="J21" s="71"/>
      <c r="K21" s="43" t="s">
        <v>293</v>
      </c>
      <c r="L21" s="47">
        <v>5</v>
      </c>
      <c r="M21" s="43" t="s">
        <v>296</v>
      </c>
      <c r="N21" s="70">
        <v>20</v>
      </c>
      <c r="O21" s="71"/>
      <c r="P21" s="1">
        <v>1</v>
      </c>
      <c r="Q21" s="1">
        <v>2</v>
      </c>
      <c r="R21" s="1">
        <f t="shared" si="1"/>
        <v>25</v>
      </c>
      <c r="S21" s="1">
        <f t="shared" si="0"/>
        <v>200</v>
      </c>
      <c r="T21" s="56"/>
      <c r="U21" s="57"/>
      <c r="W21" s="11">
        <f t="shared" si="7"/>
        <v>175</v>
      </c>
      <c r="X21" s="58">
        <f t="shared" si="8"/>
        <v>203.57142857142858</v>
      </c>
      <c r="Y21" s="51">
        <f t="shared" si="9"/>
        <v>224.13793103448276</v>
      </c>
      <c r="Z21" s="11">
        <f t="shared" si="2"/>
        <v>243.33333333333337</v>
      </c>
      <c r="AA21" s="10">
        <f t="shared" si="10"/>
        <v>270.00000000000006</v>
      </c>
      <c r="AB21" s="1">
        <f t="shared" si="3"/>
        <v>287.09677419354836</v>
      </c>
      <c r="AC21" s="11">
        <f t="shared" si="4"/>
        <v>296.875</v>
      </c>
      <c r="AD21" s="66"/>
      <c r="AE21" s="66">
        <f t="shared" si="5"/>
        <v>202.7777777777778</v>
      </c>
      <c r="AF21" s="66">
        <f t="shared" si="6"/>
        <v>269.44444444444446</v>
      </c>
    </row>
    <row r="22" spans="7:32" ht="15" thickBot="1">
      <c r="G22" s="43">
        <v>8</v>
      </c>
      <c r="H22" s="70" t="s">
        <v>297</v>
      </c>
      <c r="I22" s="74"/>
      <c r="J22" s="71"/>
      <c r="K22" s="43" t="s">
        <v>293</v>
      </c>
      <c r="L22" s="47">
        <v>5</v>
      </c>
      <c r="M22" s="43" t="s">
        <v>296</v>
      </c>
      <c r="N22" s="70">
        <v>5</v>
      </c>
      <c r="O22" s="71"/>
      <c r="P22" s="1">
        <v>1</v>
      </c>
      <c r="Q22" s="1">
        <v>2</v>
      </c>
      <c r="R22" s="1">
        <f t="shared" si="1"/>
        <v>10</v>
      </c>
      <c r="S22" s="1">
        <f t="shared" si="0"/>
        <v>50</v>
      </c>
      <c r="T22" s="58">
        <f>14*10+R22*(1-30/(100+30))</f>
        <v>147.69230769230768</v>
      </c>
      <c r="U22" s="57">
        <f t="shared" ref="U22:U28" si="11">18*10+R22*(1-30/(100+30))</f>
        <v>187.69230769230768</v>
      </c>
      <c r="V22" s="1">
        <f t="shared" ref="V22:V28" si="12">(R22+22*10)*(1-35/(100+35))</f>
        <v>170.37037037037035</v>
      </c>
      <c r="W22" s="11">
        <f t="shared" si="7"/>
        <v>164.28571428571428</v>
      </c>
      <c r="X22" s="10">
        <f t="shared" si="8"/>
        <v>192.85714285714286</v>
      </c>
      <c r="Y22" s="1">
        <f t="shared" si="9"/>
        <v>213.79310344827587</v>
      </c>
      <c r="Z22" s="11"/>
      <c r="AA22" s="10"/>
      <c r="AC22" s="11">
        <f t="shared" si="4"/>
        <v>287.5</v>
      </c>
      <c r="AD22" s="66"/>
      <c r="AE22" s="66">
        <f t="shared" si="5"/>
        <v>194.44444444444446</v>
      </c>
      <c r="AF22" s="66">
        <f t="shared" si="6"/>
        <v>261.11111111111114</v>
      </c>
    </row>
    <row r="23" spans="7:32" ht="15" thickBot="1">
      <c r="G23" s="43">
        <v>9</v>
      </c>
      <c r="H23" s="70" t="s">
        <v>298</v>
      </c>
      <c r="I23" s="74"/>
      <c r="J23" s="71"/>
      <c r="K23" s="43" t="s">
        <v>293</v>
      </c>
      <c r="L23" s="47">
        <v>5</v>
      </c>
      <c r="M23" s="43" t="s">
        <v>286</v>
      </c>
      <c r="N23" s="70">
        <v>20</v>
      </c>
      <c r="O23" s="71"/>
      <c r="P23" s="1">
        <v>1</v>
      </c>
      <c r="Q23" s="1">
        <v>2</v>
      </c>
      <c r="R23" s="1">
        <f t="shared" si="1"/>
        <v>25</v>
      </c>
      <c r="S23" s="1">
        <f t="shared" si="0"/>
        <v>200</v>
      </c>
      <c r="T23" s="56"/>
      <c r="U23" s="57"/>
      <c r="W23" s="11">
        <f t="shared" si="7"/>
        <v>175</v>
      </c>
      <c r="X23" s="58">
        <f t="shared" si="8"/>
        <v>203.57142857142858</v>
      </c>
      <c r="Y23" s="51">
        <f t="shared" si="9"/>
        <v>224.13793103448276</v>
      </c>
      <c r="Z23" s="11">
        <f t="shared" si="2"/>
        <v>243.33333333333337</v>
      </c>
      <c r="AA23" s="10">
        <f t="shared" si="10"/>
        <v>270.00000000000006</v>
      </c>
      <c r="AB23" s="1">
        <f t="shared" si="3"/>
        <v>287.09677419354836</v>
      </c>
      <c r="AC23" s="11">
        <f t="shared" si="4"/>
        <v>296.875</v>
      </c>
      <c r="AD23" s="66">
        <f t="shared" ref="AD23:AD33" si="13">(R23+22*10)*(1-80/(100+80))</f>
        <v>136.11111111111111</v>
      </c>
      <c r="AE23" s="66">
        <f t="shared" si="5"/>
        <v>202.7777777777778</v>
      </c>
      <c r="AF23" s="66">
        <f t="shared" si="6"/>
        <v>269.44444444444446</v>
      </c>
    </row>
    <row r="24" spans="7:32" ht="15" thickBot="1">
      <c r="G24" s="43">
        <v>10</v>
      </c>
      <c r="H24" s="70" t="s">
        <v>299</v>
      </c>
      <c r="I24" s="74"/>
      <c r="J24" s="71"/>
      <c r="K24" s="43" t="s">
        <v>293</v>
      </c>
      <c r="L24" s="47">
        <v>5</v>
      </c>
      <c r="M24" s="43" t="s">
        <v>296</v>
      </c>
      <c r="N24" s="70">
        <v>70</v>
      </c>
      <c r="O24" s="71"/>
      <c r="P24" s="1">
        <v>1</v>
      </c>
      <c r="Q24" s="1">
        <v>2</v>
      </c>
      <c r="R24" s="1">
        <f t="shared" si="1"/>
        <v>75</v>
      </c>
      <c r="S24" s="1">
        <f t="shared" si="0"/>
        <v>700</v>
      </c>
      <c r="T24" s="56"/>
      <c r="U24" s="57"/>
      <c r="W24" s="11"/>
      <c r="X24" s="10"/>
      <c r="Z24" s="11"/>
      <c r="AA24" s="10"/>
      <c r="AC24" s="59">
        <f t="shared" si="4"/>
        <v>328.125</v>
      </c>
      <c r="AD24" s="66"/>
      <c r="AE24" s="66">
        <f t="shared" si="5"/>
        <v>230.55555555555557</v>
      </c>
      <c r="AF24" s="66">
        <f t="shared" si="6"/>
        <v>297.22222222222223</v>
      </c>
    </row>
    <row r="25" spans="7:32" ht="15" thickBot="1">
      <c r="G25" s="43">
        <v>11</v>
      </c>
      <c r="H25" s="70" t="s">
        <v>300</v>
      </c>
      <c r="I25" s="74"/>
      <c r="J25" s="71"/>
      <c r="K25" s="43" t="s">
        <v>301</v>
      </c>
      <c r="L25" s="47">
        <v>5</v>
      </c>
      <c r="M25" s="43" t="s">
        <v>302</v>
      </c>
      <c r="N25" s="70">
        <v>50</v>
      </c>
      <c r="O25" s="71"/>
      <c r="P25" s="1">
        <v>1</v>
      </c>
      <c r="Q25" s="1">
        <v>2</v>
      </c>
      <c r="R25" s="1">
        <f t="shared" si="1"/>
        <v>55</v>
      </c>
      <c r="S25" s="1">
        <f t="shared" si="0"/>
        <v>500</v>
      </c>
      <c r="T25" s="56"/>
      <c r="U25" s="57"/>
      <c r="W25" s="11"/>
      <c r="X25" s="10"/>
      <c r="Z25" s="11"/>
      <c r="AA25" s="10"/>
      <c r="AC25" s="59">
        <f t="shared" si="4"/>
        <v>315.625</v>
      </c>
      <c r="AD25" s="66"/>
      <c r="AE25" s="66">
        <f t="shared" si="5"/>
        <v>219.44444444444446</v>
      </c>
      <c r="AF25" s="66">
        <f t="shared" si="6"/>
        <v>286.11111111111114</v>
      </c>
    </row>
    <row r="26" spans="7:32" ht="15" thickBot="1">
      <c r="G26" s="43">
        <v>13</v>
      </c>
      <c r="H26" s="70" t="s">
        <v>303</v>
      </c>
      <c r="I26" s="74"/>
      <c r="J26" s="71"/>
      <c r="K26" s="43" t="s">
        <v>301</v>
      </c>
      <c r="L26" s="47">
        <v>5</v>
      </c>
      <c r="M26" s="43" t="s">
        <v>302</v>
      </c>
      <c r="N26" s="70">
        <v>40</v>
      </c>
      <c r="O26" s="71"/>
      <c r="P26" s="1">
        <v>1</v>
      </c>
      <c r="Q26" s="1">
        <v>2</v>
      </c>
      <c r="R26" s="1">
        <f t="shared" si="1"/>
        <v>45</v>
      </c>
      <c r="S26" s="1">
        <f t="shared" si="0"/>
        <v>400</v>
      </c>
      <c r="T26" s="56"/>
      <c r="U26" s="57"/>
      <c r="W26" s="11"/>
      <c r="X26" s="10"/>
      <c r="Z26" s="11"/>
      <c r="AA26" s="10"/>
      <c r="AC26" s="59">
        <f t="shared" si="4"/>
        <v>309.375</v>
      </c>
      <c r="AD26" s="66"/>
      <c r="AE26" s="66">
        <f t="shared" si="5"/>
        <v>213.88888888888889</v>
      </c>
      <c r="AF26" s="67">
        <f t="shared" si="6"/>
        <v>280.55555555555554</v>
      </c>
    </row>
    <row r="27" spans="7:32" ht="15" thickBot="1">
      <c r="G27" s="43">
        <v>14</v>
      </c>
      <c r="H27" s="70" t="s">
        <v>304</v>
      </c>
      <c r="I27" s="74"/>
      <c r="J27" s="71"/>
      <c r="K27" s="43" t="s">
        <v>301</v>
      </c>
      <c r="L27" s="47">
        <v>5</v>
      </c>
      <c r="M27" s="43" t="s">
        <v>302</v>
      </c>
      <c r="N27" s="70">
        <v>10</v>
      </c>
      <c r="O27" s="71"/>
      <c r="P27" s="1">
        <v>1</v>
      </c>
      <c r="Q27" s="1">
        <v>2</v>
      </c>
      <c r="R27" s="1">
        <f t="shared" si="1"/>
        <v>15</v>
      </c>
      <c r="S27" s="1">
        <f t="shared" si="0"/>
        <v>100</v>
      </c>
      <c r="T27" s="56">
        <f>14*10+R27*(1-30/(100+30))</f>
        <v>151.53846153846155</v>
      </c>
      <c r="U27" s="51">
        <f t="shared" si="11"/>
        <v>191.53846153846155</v>
      </c>
      <c r="V27" s="1">
        <f t="shared" si="12"/>
        <v>174.07407407407408</v>
      </c>
      <c r="W27" s="11">
        <f t="shared" si="7"/>
        <v>167.85714285714286</v>
      </c>
      <c r="X27" s="10">
        <f t="shared" si="8"/>
        <v>196.42857142857144</v>
      </c>
      <c r="Y27" s="1">
        <f t="shared" si="9"/>
        <v>217.24137931034485</v>
      </c>
      <c r="Z27" s="11"/>
      <c r="AA27" s="10"/>
      <c r="AC27" s="11">
        <f t="shared" si="4"/>
        <v>290.625</v>
      </c>
      <c r="AD27" s="66">
        <f t="shared" si="13"/>
        <v>130.55555555555557</v>
      </c>
      <c r="AE27" s="66">
        <f t="shared" si="5"/>
        <v>197.22222222222223</v>
      </c>
      <c r="AF27" s="66">
        <f t="shared" si="6"/>
        <v>263.88888888888891</v>
      </c>
    </row>
    <row r="28" spans="7:32" ht="15" thickBot="1">
      <c r="G28" s="43">
        <v>15</v>
      </c>
      <c r="H28" s="70" t="s">
        <v>305</v>
      </c>
      <c r="I28" s="74"/>
      <c r="J28" s="71"/>
      <c r="K28" s="43" t="s">
        <v>301</v>
      </c>
      <c r="L28" s="47">
        <v>5</v>
      </c>
      <c r="M28" s="43" t="s">
        <v>306</v>
      </c>
      <c r="N28" s="70">
        <v>15</v>
      </c>
      <c r="O28" s="71"/>
      <c r="P28" s="1">
        <v>1</v>
      </c>
      <c r="Q28" s="1">
        <v>2</v>
      </c>
      <c r="R28" s="1">
        <f t="shared" si="1"/>
        <v>20</v>
      </c>
      <c r="S28" s="1">
        <f t="shared" si="0"/>
        <v>150</v>
      </c>
      <c r="T28" s="56">
        <f>14*10+R28*(1-30/(100+30))</f>
        <v>155.38461538461539</v>
      </c>
      <c r="U28" s="57">
        <f t="shared" si="11"/>
        <v>195.38461538461539</v>
      </c>
      <c r="V28" s="51">
        <f t="shared" si="12"/>
        <v>177.77777777777777</v>
      </c>
      <c r="W28" s="59">
        <f t="shared" si="7"/>
        <v>171.42857142857144</v>
      </c>
      <c r="X28" s="10">
        <f t="shared" si="8"/>
        <v>200</v>
      </c>
      <c r="Y28" s="1">
        <f t="shared" si="9"/>
        <v>220.68965517241381</v>
      </c>
      <c r="Z28" s="11"/>
      <c r="AA28" s="10"/>
      <c r="AC28" s="11">
        <f t="shared" si="4"/>
        <v>293.75</v>
      </c>
      <c r="AD28" s="67">
        <f t="shared" si="13"/>
        <v>133.33333333333334</v>
      </c>
      <c r="AE28" s="66">
        <f t="shared" si="5"/>
        <v>200</v>
      </c>
      <c r="AF28" s="66">
        <f t="shared" si="6"/>
        <v>266.66666666666669</v>
      </c>
    </row>
    <row r="29" spans="7:32" ht="15" thickBot="1">
      <c r="G29" s="43">
        <v>16</v>
      </c>
      <c r="H29" s="70" t="s">
        <v>307</v>
      </c>
      <c r="I29" s="74"/>
      <c r="J29" s="71"/>
      <c r="K29" s="43" t="s">
        <v>301</v>
      </c>
      <c r="L29" s="47">
        <v>5</v>
      </c>
      <c r="M29" s="43" t="s">
        <v>308</v>
      </c>
      <c r="N29" s="70">
        <v>35</v>
      </c>
      <c r="O29" s="71"/>
      <c r="P29" s="1">
        <v>1</v>
      </c>
      <c r="Q29" s="1">
        <v>2</v>
      </c>
      <c r="R29" s="1">
        <f t="shared" si="1"/>
        <v>40</v>
      </c>
      <c r="S29" s="1">
        <f t="shared" si="0"/>
        <v>350</v>
      </c>
      <c r="T29" s="56"/>
      <c r="U29" s="57"/>
      <c r="W29" s="11"/>
      <c r="X29" s="10"/>
      <c r="Z29" s="11"/>
      <c r="AA29" s="10"/>
      <c r="AB29" s="51">
        <f t="shared" si="3"/>
        <v>296.77419354838707</v>
      </c>
      <c r="AC29" s="59">
        <f t="shared" si="4"/>
        <v>306.25</v>
      </c>
      <c r="AD29" s="66">
        <f t="shared" si="13"/>
        <v>144.44444444444446</v>
      </c>
      <c r="AE29" s="66">
        <f t="shared" si="5"/>
        <v>211.11111111111111</v>
      </c>
      <c r="AF29" s="66">
        <f t="shared" si="6"/>
        <v>277.77777777777777</v>
      </c>
    </row>
    <row r="30" spans="7:32" ht="15" thickBot="1">
      <c r="G30" s="43">
        <v>17</v>
      </c>
      <c r="H30" s="70" t="s">
        <v>309</v>
      </c>
      <c r="I30" s="74"/>
      <c r="J30" s="71"/>
      <c r="K30" s="43" t="s">
        <v>301</v>
      </c>
      <c r="L30" s="47">
        <v>5</v>
      </c>
      <c r="M30" s="43" t="s">
        <v>308</v>
      </c>
      <c r="N30" s="70">
        <v>20</v>
      </c>
      <c r="O30" s="71"/>
      <c r="P30" s="1">
        <v>1</v>
      </c>
      <c r="Q30" s="1">
        <v>2</v>
      </c>
      <c r="R30" s="1">
        <f t="shared" si="1"/>
        <v>25</v>
      </c>
      <c r="S30" s="1">
        <f t="shared" si="0"/>
        <v>200</v>
      </c>
      <c r="T30" s="56"/>
      <c r="U30" s="57"/>
      <c r="W30" s="11">
        <f t="shared" si="7"/>
        <v>175</v>
      </c>
      <c r="X30" s="58">
        <f t="shared" si="8"/>
        <v>203.57142857142858</v>
      </c>
      <c r="Y30" s="51">
        <f t="shared" si="9"/>
        <v>224.13793103448276</v>
      </c>
      <c r="Z30" s="11">
        <f t="shared" si="2"/>
        <v>243.33333333333337</v>
      </c>
      <c r="AA30" s="10">
        <f t="shared" si="10"/>
        <v>270.00000000000006</v>
      </c>
      <c r="AB30" s="1">
        <f t="shared" si="3"/>
        <v>287.09677419354836</v>
      </c>
      <c r="AC30" s="11">
        <f t="shared" si="4"/>
        <v>296.875</v>
      </c>
      <c r="AD30" s="66">
        <f t="shared" si="13"/>
        <v>136.11111111111111</v>
      </c>
      <c r="AE30" s="66">
        <f t="shared" si="5"/>
        <v>202.7777777777778</v>
      </c>
      <c r="AF30" s="66">
        <f t="shared" si="6"/>
        <v>269.44444444444446</v>
      </c>
    </row>
    <row r="31" spans="7:32" ht="15" thickBot="1">
      <c r="G31" s="43">
        <v>18</v>
      </c>
      <c r="H31" s="70" t="s">
        <v>310</v>
      </c>
      <c r="I31" s="74"/>
      <c r="J31" s="71"/>
      <c r="K31" s="43" t="s">
        <v>301</v>
      </c>
      <c r="L31" s="47">
        <v>5</v>
      </c>
      <c r="M31" s="43" t="s">
        <v>306</v>
      </c>
      <c r="N31" s="70">
        <v>25</v>
      </c>
      <c r="O31" s="71"/>
      <c r="P31" s="1">
        <v>1</v>
      </c>
      <c r="Q31" s="1">
        <v>2</v>
      </c>
      <c r="R31" s="1">
        <f t="shared" si="1"/>
        <v>30</v>
      </c>
      <c r="S31" s="1">
        <f t="shared" si="0"/>
        <v>250</v>
      </c>
      <c r="T31" s="56"/>
      <c r="U31" s="57"/>
      <c r="W31" s="11"/>
      <c r="X31" s="10"/>
      <c r="Y31" s="51">
        <f t="shared" si="9"/>
        <v>227.58620689655174</v>
      </c>
      <c r="Z31" s="59">
        <f t="shared" si="2"/>
        <v>246.66666666666669</v>
      </c>
      <c r="AA31" s="10">
        <f t="shared" si="10"/>
        <v>273.33333333333337</v>
      </c>
      <c r="AB31" s="1">
        <f t="shared" si="3"/>
        <v>290.32258064516128</v>
      </c>
      <c r="AC31" s="11">
        <f t="shared" si="4"/>
        <v>300</v>
      </c>
      <c r="AD31" s="66">
        <f t="shared" si="13"/>
        <v>138.88888888888889</v>
      </c>
      <c r="AE31" s="66">
        <f t="shared" si="5"/>
        <v>205.55555555555557</v>
      </c>
      <c r="AF31" s="66">
        <f t="shared" si="6"/>
        <v>272.22222222222223</v>
      </c>
    </row>
    <row r="32" spans="7:32" ht="15" thickBot="1">
      <c r="G32" s="43">
        <v>19</v>
      </c>
      <c r="H32" s="70" t="s">
        <v>311</v>
      </c>
      <c r="I32" s="74"/>
      <c r="J32" s="71"/>
      <c r="K32" s="43" t="s">
        <v>301</v>
      </c>
      <c r="L32" s="47">
        <v>5</v>
      </c>
      <c r="M32" s="43" t="s">
        <v>306</v>
      </c>
      <c r="N32" s="70">
        <v>40</v>
      </c>
      <c r="O32" s="71"/>
      <c r="P32" s="1">
        <v>1</v>
      </c>
      <c r="Q32" s="1">
        <v>2</v>
      </c>
      <c r="R32" s="1">
        <f t="shared" si="1"/>
        <v>45</v>
      </c>
      <c r="S32" s="1">
        <f t="shared" si="0"/>
        <v>400</v>
      </c>
      <c r="T32" s="56"/>
      <c r="U32" s="57"/>
      <c r="W32" s="11"/>
      <c r="X32" s="10"/>
      <c r="Z32" s="11"/>
      <c r="AA32" s="10"/>
      <c r="AC32" s="59">
        <f t="shared" si="4"/>
        <v>309.375</v>
      </c>
      <c r="AD32" s="66">
        <f t="shared" si="13"/>
        <v>147.22222222222223</v>
      </c>
      <c r="AE32" s="66">
        <f t="shared" si="5"/>
        <v>213.88888888888889</v>
      </c>
      <c r="AF32" s="67">
        <f t="shared" si="6"/>
        <v>280.55555555555554</v>
      </c>
    </row>
    <row r="33" spans="7:32" ht="15" thickBot="1">
      <c r="G33" s="43">
        <v>20</v>
      </c>
      <c r="H33" s="70" t="s">
        <v>312</v>
      </c>
      <c r="I33" s="74"/>
      <c r="J33" s="71"/>
      <c r="K33" s="43" t="s">
        <v>313</v>
      </c>
      <c r="L33" s="47">
        <v>5</v>
      </c>
      <c r="M33" s="43" t="s">
        <v>308</v>
      </c>
      <c r="N33" s="70">
        <v>30</v>
      </c>
      <c r="O33" s="71"/>
      <c r="P33" s="1">
        <v>1</v>
      </c>
      <c r="Q33" s="1">
        <v>2</v>
      </c>
      <c r="R33" s="1">
        <f t="shared" si="1"/>
        <v>35</v>
      </c>
      <c r="S33" s="1">
        <f t="shared" si="0"/>
        <v>300</v>
      </c>
      <c r="T33" s="56"/>
      <c r="U33" s="57"/>
      <c r="W33" s="11"/>
      <c r="X33" s="10"/>
      <c r="Z33" s="11"/>
      <c r="AA33" s="58">
        <f t="shared" si="10"/>
        <v>276.66666666666669</v>
      </c>
      <c r="AB33" s="51">
        <f t="shared" si="3"/>
        <v>293.54838709677421</v>
      </c>
      <c r="AC33" s="11">
        <f t="shared" si="4"/>
        <v>303.125</v>
      </c>
      <c r="AD33" s="66">
        <f t="shared" si="13"/>
        <v>141.66666666666669</v>
      </c>
      <c r="AE33" s="66">
        <f t="shared" si="5"/>
        <v>208.33333333333334</v>
      </c>
      <c r="AF33" s="66">
        <f t="shared" si="6"/>
        <v>275</v>
      </c>
    </row>
    <row r="34" spans="7:32" ht="15" thickBot="1">
      <c r="G34" s="43">
        <v>21</v>
      </c>
      <c r="H34" s="70" t="s">
        <v>314</v>
      </c>
      <c r="I34" s="74"/>
      <c r="J34" s="71"/>
      <c r="K34" s="43" t="s">
        <v>313</v>
      </c>
      <c r="L34" s="47">
        <v>5</v>
      </c>
      <c r="M34" s="43" t="s">
        <v>296</v>
      </c>
      <c r="N34" s="70">
        <v>40</v>
      </c>
      <c r="O34" s="71"/>
      <c r="P34" s="1">
        <v>1</v>
      </c>
      <c r="Q34" s="1">
        <v>2</v>
      </c>
      <c r="R34" s="1">
        <f t="shared" si="1"/>
        <v>45</v>
      </c>
      <c r="S34" s="1">
        <f t="shared" si="0"/>
        <v>400</v>
      </c>
      <c r="T34" s="56"/>
      <c r="U34" s="57"/>
      <c r="W34" s="11"/>
      <c r="X34" s="10"/>
      <c r="Z34" s="11"/>
      <c r="AA34" s="10"/>
      <c r="AC34" s="59">
        <f t="shared" si="4"/>
        <v>309.375</v>
      </c>
      <c r="AD34" s="66"/>
      <c r="AE34" s="66">
        <f t="shared" si="5"/>
        <v>213.88888888888889</v>
      </c>
      <c r="AF34" s="66">
        <f t="shared" si="6"/>
        <v>280.55555555555554</v>
      </c>
    </row>
    <row r="35" spans="7:32" ht="15" thickBot="1">
      <c r="G35" s="43">
        <v>22</v>
      </c>
      <c r="H35" s="70" t="s">
        <v>315</v>
      </c>
      <c r="I35" s="74"/>
      <c r="J35" s="71"/>
      <c r="K35" s="43" t="s">
        <v>285</v>
      </c>
      <c r="L35" s="47">
        <v>5</v>
      </c>
      <c r="M35" s="43" t="s">
        <v>294</v>
      </c>
      <c r="N35" s="70">
        <v>35</v>
      </c>
      <c r="O35" s="71"/>
      <c r="P35" s="1">
        <v>1</v>
      </c>
      <c r="Q35" s="1">
        <v>2</v>
      </c>
      <c r="R35" s="1">
        <f t="shared" si="1"/>
        <v>40</v>
      </c>
      <c r="S35" s="1">
        <f t="shared" si="0"/>
        <v>350</v>
      </c>
      <c r="T35" s="60"/>
      <c r="U35" s="61"/>
      <c r="V35" s="13"/>
      <c r="W35" s="14"/>
      <c r="X35" s="12"/>
      <c r="Y35" s="13"/>
      <c r="Z35" s="14"/>
      <c r="AA35" s="12"/>
      <c r="AB35" s="62">
        <f t="shared" si="3"/>
        <v>296.77419354838707</v>
      </c>
      <c r="AC35" s="63">
        <f t="shared" si="4"/>
        <v>306.25</v>
      </c>
      <c r="AD35" s="68"/>
      <c r="AE35" s="68">
        <f t="shared" si="5"/>
        <v>211.11111111111111</v>
      </c>
      <c r="AF35" s="68">
        <f t="shared" si="6"/>
        <v>277.77777777777777</v>
      </c>
    </row>
    <row r="36" spans="7:32" ht="15" thickBot="1">
      <c r="G36" s="43">
        <v>23</v>
      </c>
      <c r="H36" s="70"/>
      <c r="I36" s="74"/>
      <c r="J36" s="71"/>
      <c r="K36" s="43"/>
      <c r="L36" s="47"/>
      <c r="M36" s="43"/>
    </row>
    <row r="37" spans="7:32" ht="15" thickBot="1">
      <c r="G37" s="43">
        <v>24</v>
      </c>
      <c r="H37" s="70"/>
      <c r="I37" s="74"/>
      <c r="J37" s="71"/>
      <c r="K37" s="43"/>
      <c r="L37" s="47"/>
      <c r="M37" s="43"/>
      <c r="S37" s="1" t="s">
        <v>359</v>
      </c>
      <c r="T37" s="1">
        <f>MAX(T15:T35)</f>
        <v>155.38461538461539</v>
      </c>
      <c r="V37" s="1">
        <f t="shared" ref="V37:Z37" si="14">MAX(V15:V35)</f>
        <v>177.77777777777777</v>
      </c>
      <c r="W37" s="1">
        <f t="shared" si="14"/>
        <v>175</v>
      </c>
      <c r="X37" s="1">
        <f t="shared" si="14"/>
        <v>203.57142857142858</v>
      </c>
      <c r="Y37" s="1">
        <f t="shared" si="14"/>
        <v>227.58620689655174</v>
      </c>
      <c r="Z37" s="1">
        <f t="shared" si="14"/>
        <v>246.66666666666669</v>
      </c>
    </row>
    <row r="38" spans="7:32" ht="15" thickBot="1">
      <c r="G38" s="43">
        <v>25</v>
      </c>
      <c r="H38" s="70"/>
      <c r="I38" s="74"/>
      <c r="J38" s="71"/>
      <c r="K38" s="43"/>
      <c r="L38" s="47"/>
      <c r="M38" s="43"/>
      <c r="S38" s="1" t="s">
        <v>328</v>
      </c>
      <c r="T38" s="1">
        <f>MIN(T15:T35)</f>
        <v>147.69230769230768</v>
      </c>
      <c r="V38" s="1">
        <f t="shared" ref="V38:Z38" si="15">MIN(V15:V35)</f>
        <v>170.37037037037035</v>
      </c>
      <c r="W38" s="1">
        <f t="shared" si="15"/>
        <v>164.28571428571428</v>
      </c>
      <c r="X38" s="1">
        <f t="shared" si="15"/>
        <v>192.85714285714286</v>
      </c>
      <c r="Y38" s="1">
        <f t="shared" si="15"/>
        <v>213.79310344827587</v>
      </c>
      <c r="Z38" s="1">
        <f t="shared" si="15"/>
        <v>243.33333333333337</v>
      </c>
    </row>
    <row r="39" spans="7:32" ht="15" thickBot="1">
      <c r="G39" s="43">
        <v>26</v>
      </c>
      <c r="H39" s="70"/>
      <c r="I39" s="74"/>
      <c r="J39" s="71"/>
      <c r="K39" s="43"/>
      <c r="L39" s="47"/>
      <c r="M39" s="43"/>
      <c r="S39" s="1" t="s">
        <v>360</v>
      </c>
      <c r="T39" s="1">
        <f>AVERAGE(T15:T35)</f>
        <v>151.53846153846155</v>
      </c>
      <c r="V39" s="1">
        <f t="shared" ref="V39:Z39" si="16">AVERAGE(V15:V35)</f>
        <v>174.07407407407408</v>
      </c>
      <c r="W39" s="1">
        <f t="shared" si="16"/>
        <v>171.42857142857144</v>
      </c>
      <c r="X39" s="1">
        <f t="shared" si="16"/>
        <v>200.00000000000003</v>
      </c>
      <c r="Y39" s="1">
        <f t="shared" si="16"/>
        <v>222.06896551724139</v>
      </c>
      <c r="Z39" s="1">
        <f t="shared" si="16"/>
        <v>244.44444444444449</v>
      </c>
    </row>
    <row r="40" spans="7:32" ht="15" thickBot="1">
      <c r="G40" s="43">
        <v>27</v>
      </c>
      <c r="H40" s="70"/>
      <c r="I40" s="74"/>
      <c r="J40" s="71"/>
      <c r="K40" s="43"/>
      <c r="L40" s="47"/>
      <c r="M40" s="43"/>
    </row>
    <row r="41" spans="7:32" ht="15" thickBot="1">
      <c r="G41" s="43">
        <v>28</v>
      </c>
      <c r="H41" s="70" t="s">
        <v>316</v>
      </c>
      <c r="I41" s="74"/>
      <c r="J41" s="71"/>
      <c r="K41" s="43" t="s">
        <v>293</v>
      </c>
      <c r="L41" s="47">
        <v>5</v>
      </c>
      <c r="M41" s="43" t="s">
        <v>296</v>
      </c>
      <c r="N41" s="70">
        <v>5</v>
      </c>
      <c r="O41" s="71"/>
      <c r="P41" s="1">
        <v>1</v>
      </c>
      <c r="Q41" s="1">
        <v>2</v>
      </c>
      <c r="R41" s="1">
        <f>N41*L41*P41</f>
        <v>25</v>
      </c>
      <c r="S41" s="1">
        <f>N41*Q41*L41</f>
        <v>50</v>
      </c>
      <c r="T41" s="64">
        <f>14*10+R41*(1-30/(100+30))</f>
        <v>159.23076923076923</v>
      </c>
      <c r="U41" s="51"/>
      <c r="V41" s="1">
        <f>14*10+R41*(1-30/(100+30))</f>
        <v>159.23076923076923</v>
      </c>
      <c r="W41" s="1">
        <f>(R15+22*10)*(1-40/(100+40))</f>
        <v>167.85714285714286</v>
      </c>
    </row>
    <row r="46" spans="7:32">
      <c r="H46" s="72" t="s">
        <v>326</v>
      </c>
      <c r="I46" s="73"/>
      <c r="J46" s="73"/>
      <c r="K46" s="73"/>
      <c r="L46" s="73"/>
      <c r="M46" s="73"/>
      <c r="N46" s="73"/>
      <c r="O46" s="73"/>
      <c r="P46" s="73"/>
      <c r="Q46" s="73"/>
    </row>
    <row r="47" spans="7:32">
      <c r="H47" s="73"/>
      <c r="I47" s="73"/>
      <c r="J47" s="73"/>
      <c r="K47" s="73"/>
      <c r="L47" s="73"/>
      <c r="M47" s="73"/>
      <c r="N47" s="73"/>
      <c r="O47" s="73"/>
      <c r="P47" s="73"/>
      <c r="Q47" s="73"/>
    </row>
    <row r="48" spans="7:32">
      <c r="H48" s="73"/>
      <c r="I48" s="73"/>
      <c r="J48" s="73"/>
      <c r="K48" s="73"/>
      <c r="L48" s="73"/>
      <c r="M48" s="73"/>
      <c r="N48" s="73"/>
      <c r="O48" s="73"/>
      <c r="P48" s="73"/>
      <c r="Q48" s="73"/>
    </row>
    <row r="49" spans="4:17">
      <c r="H49" s="73"/>
      <c r="I49" s="73"/>
      <c r="J49" s="73"/>
      <c r="K49" s="73"/>
      <c r="L49" s="73"/>
      <c r="M49" s="73"/>
      <c r="N49" s="73"/>
      <c r="O49" s="73"/>
      <c r="P49" s="73"/>
      <c r="Q49" s="73"/>
    </row>
    <row r="50" spans="4:17">
      <c r="H50" s="73"/>
      <c r="I50" s="73"/>
      <c r="J50" s="73"/>
      <c r="K50" s="73"/>
      <c r="L50" s="73"/>
      <c r="M50" s="73"/>
      <c r="N50" s="73"/>
      <c r="O50" s="73"/>
      <c r="P50" s="73"/>
      <c r="Q50" s="73"/>
    </row>
    <row r="55" spans="4:17" ht="21">
      <c r="D55" s="9" t="s">
        <v>327</v>
      </c>
    </row>
    <row r="61" spans="4:17" ht="17.399999999999999">
      <c r="E61" s="1" t="s">
        <v>328</v>
      </c>
      <c r="F61" s="40" t="s">
        <v>68</v>
      </c>
      <c r="G61" s="50" t="s">
        <v>329</v>
      </c>
      <c r="H61" s="50" t="s">
        <v>330</v>
      </c>
      <c r="I61" s="1" t="s">
        <v>334</v>
      </c>
      <c r="J61" s="50" t="s">
        <v>361</v>
      </c>
    </row>
    <row r="62" spans="4:17" ht="17.399999999999999">
      <c r="E62" s="1">
        <v>10</v>
      </c>
      <c r="F62" s="40">
        <v>2</v>
      </c>
      <c r="G62" s="41">
        <v>4</v>
      </c>
      <c r="H62" s="49">
        <f t="shared" ref="H62:H75" si="17">E62+G62</f>
        <v>14</v>
      </c>
      <c r="I62" s="1" t="s">
        <v>333</v>
      </c>
      <c r="J62" s="52">
        <v>5</v>
      </c>
    </row>
    <row r="63" spans="4:17" ht="17.399999999999999">
      <c r="E63" s="1">
        <v>10</v>
      </c>
      <c r="F63" s="40">
        <v>3</v>
      </c>
      <c r="G63" s="41">
        <v>4</v>
      </c>
      <c r="H63" s="49">
        <f t="shared" si="17"/>
        <v>14</v>
      </c>
      <c r="I63" s="1" t="s">
        <v>333</v>
      </c>
      <c r="J63" s="52">
        <v>10</v>
      </c>
    </row>
    <row r="64" spans="4:17" ht="17.399999999999999">
      <c r="E64" s="1">
        <v>10</v>
      </c>
      <c r="F64" s="40">
        <v>4</v>
      </c>
      <c r="G64" s="41">
        <v>8</v>
      </c>
      <c r="H64" s="49">
        <f t="shared" si="17"/>
        <v>18</v>
      </c>
      <c r="I64" s="1" t="s">
        <v>333</v>
      </c>
      <c r="J64" s="52">
        <v>10</v>
      </c>
    </row>
    <row r="65" spans="5:10" ht="17.399999999999999">
      <c r="E65" s="1">
        <v>10</v>
      </c>
      <c r="F65" s="40">
        <v>5</v>
      </c>
      <c r="G65" s="41">
        <v>12</v>
      </c>
      <c r="H65" s="49">
        <f t="shared" si="17"/>
        <v>22</v>
      </c>
      <c r="I65" s="1" t="s">
        <v>333</v>
      </c>
      <c r="J65" s="49">
        <v>15</v>
      </c>
    </row>
    <row r="66" spans="5:10" ht="17.399999999999999">
      <c r="E66" s="1">
        <v>10</v>
      </c>
      <c r="F66" s="40">
        <v>6</v>
      </c>
      <c r="G66" s="41">
        <v>12</v>
      </c>
      <c r="H66" s="49">
        <f t="shared" si="17"/>
        <v>22</v>
      </c>
      <c r="I66" s="1" t="s">
        <v>337</v>
      </c>
      <c r="J66" s="49">
        <v>15</v>
      </c>
    </row>
    <row r="67" spans="5:10" ht="17.399999999999999">
      <c r="E67" s="1">
        <v>10</v>
      </c>
      <c r="F67" s="40">
        <v>7</v>
      </c>
      <c r="G67" s="41">
        <v>16</v>
      </c>
      <c r="H67" s="49">
        <f t="shared" si="17"/>
        <v>26</v>
      </c>
      <c r="I67" s="1" t="s">
        <v>337</v>
      </c>
      <c r="J67" s="49">
        <v>20</v>
      </c>
    </row>
    <row r="68" spans="5:10" ht="17.399999999999999">
      <c r="E68" s="1">
        <v>10</v>
      </c>
      <c r="F68" s="40">
        <v>8</v>
      </c>
      <c r="G68" s="41">
        <v>20</v>
      </c>
      <c r="H68" s="49">
        <f t="shared" si="17"/>
        <v>30</v>
      </c>
      <c r="I68" s="1" t="s">
        <v>335</v>
      </c>
      <c r="J68" s="49">
        <v>20</v>
      </c>
    </row>
    <row r="69" spans="5:10" ht="17.399999999999999">
      <c r="E69" s="1">
        <v>10</v>
      </c>
      <c r="F69" s="40">
        <v>9</v>
      </c>
      <c r="G69" s="41">
        <v>20</v>
      </c>
      <c r="H69" s="49">
        <f t="shared" si="17"/>
        <v>30</v>
      </c>
      <c r="I69" s="1" t="s">
        <v>335</v>
      </c>
      <c r="J69" s="49">
        <v>25</v>
      </c>
    </row>
    <row r="70" spans="5:10" ht="17.399999999999999">
      <c r="E70" s="1">
        <v>10</v>
      </c>
      <c r="F70" s="40">
        <v>10</v>
      </c>
      <c r="G70" s="41">
        <v>24</v>
      </c>
      <c r="H70" s="49">
        <f t="shared" si="17"/>
        <v>34</v>
      </c>
      <c r="I70" s="1" t="s">
        <v>335</v>
      </c>
      <c r="J70" s="49">
        <v>25</v>
      </c>
    </row>
    <row r="71" spans="5:10" ht="17.399999999999999">
      <c r="E71" s="1">
        <v>10</v>
      </c>
      <c r="F71" s="40">
        <v>11</v>
      </c>
      <c r="G71" s="41">
        <v>28</v>
      </c>
      <c r="H71" s="49">
        <f t="shared" si="17"/>
        <v>38</v>
      </c>
      <c r="I71" s="1" t="s">
        <v>338</v>
      </c>
      <c r="J71" s="49">
        <v>30</v>
      </c>
    </row>
    <row r="72" spans="5:10" ht="17.399999999999999">
      <c r="E72" s="1">
        <v>10</v>
      </c>
      <c r="F72" s="40">
        <v>12</v>
      </c>
      <c r="G72" s="41">
        <v>28</v>
      </c>
      <c r="H72" s="49">
        <f t="shared" si="17"/>
        <v>38</v>
      </c>
      <c r="I72" s="1" t="s">
        <v>338</v>
      </c>
      <c r="J72" s="49">
        <v>30</v>
      </c>
    </row>
    <row r="73" spans="5:10" ht="17.399999999999999">
      <c r="E73" s="1">
        <v>10</v>
      </c>
      <c r="F73" s="40">
        <v>13</v>
      </c>
      <c r="G73" s="41">
        <v>32</v>
      </c>
      <c r="H73" s="49">
        <f t="shared" si="17"/>
        <v>42</v>
      </c>
      <c r="I73" s="1" t="s">
        <v>336</v>
      </c>
      <c r="J73" s="49">
        <v>35</v>
      </c>
    </row>
    <row r="74" spans="5:10" ht="17.399999999999999">
      <c r="E74" s="1">
        <v>10</v>
      </c>
      <c r="F74" s="40">
        <v>14</v>
      </c>
      <c r="G74" s="41">
        <v>36</v>
      </c>
      <c r="H74" s="49">
        <f t="shared" si="17"/>
        <v>46</v>
      </c>
      <c r="I74" s="1" t="s">
        <v>336</v>
      </c>
      <c r="J74" s="49">
        <v>35</v>
      </c>
    </row>
    <row r="75" spans="5:10" ht="17.399999999999999">
      <c r="E75" s="1">
        <v>10</v>
      </c>
      <c r="F75" s="40">
        <v>15</v>
      </c>
      <c r="G75" s="41">
        <v>36</v>
      </c>
      <c r="H75" s="49">
        <f t="shared" si="17"/>
        <v>46</v>
      </c>
      <c r="I75" s="1" t="s">
        <v>336</v>
      </c>
      <c r="J75" s="49">
        <v>40</v>
      </c>
    </row>
    <row r="78" spans="5:10">
      <c r="E78" s="1">
        <v>1</v>
      </c>
      <c r="F78" s="1" t="s">
        <v>331</v>
      </c>
    </row>
    <row r="79" spans="5:10">
      <c r="F79" s="1" t="s">
        <v>332</v>
      </c>
    </row>
    <row r="81" spans="5:6">
      <c r="E81" s="1">
        <v>2</v>
      </c>
      <c r="F81" s="1" t="s">
        <v>340</v>
      </c>
    </row>
    <row r="82" spans="5:6">
      <c r="F82" s="1" t="s">
        <v>339</v>
      </c>
    </row>
    <row r="83" spans="5:6">
      <c r="F83" s="1" t="s">
        <v>341</v>
      </c>
    </row>
    <row r="84" spans="5:6">
      <c r="F84" s="1" t="s">
        <v>347</v>
      </c>
    </row>
    <row r="85" spans="5:6">
      <c r="F85" s="1" t="s">
        <v>348</v>
      </c>
    </row>
    <row r="87" spans="5:6">
      <c r="E87" s="1">
        <v>3</v>
      </c>
      <c r="F87" s="1" t="s">
        <v>349</v>
      </c>
    </row>
    <row r="88" spans="5:6">
      <c r="F88" s="1" t="s">
        <v>350</v>
      </c>
    </row>
    <row r="89" spans="5:6">
      <c r="F89" s="27" t="s">
        <v>351</v>
      </c>
    </row>
    <row r="90" spans="5:6">
      <c r="F90" s="1" t="s">
        <v>352</v>
      </c>
    </row>
    <row r="92" spans="5:6">
      <c r="E92" s="1">
        <v>4</v>
      </c>
      <c r="F92" s="1" t="s">
        <v>353</v>
      </c>
    </row>
    <row r="93" spans="5:6">
      <c r="F93" s="1" t="s">
        <v>354</v>
      </c>
    </row>
  </sheetData>
  <mergeCells count="54">
    <mergeCell ref="H19:J19"/>
    <mergeCell ref="H14:J14"/>
    <mergeCell ref="H15:J15"/>
    <mergeCell ref="H16:J16"/>
    <mergeCell ref="H17:J17"/>
    <mergeCell ref="H18:J18"/>
    <mergeCell ref="H20:J20"/>
    <mergeCell ref="H21:J21"/>
    <mergeCell ref="H22:J22"/>
    <mergeCell ref="H23:J23"/>
    <mergeCell ref="H24:J24"/>
    <mergeCell ref="H39:J39"/>
    <mergeCell ref="H40:J40"/>
    <mergeCell ref="H41:J41"/>
    <mergeCell ref="N15:O15"/>
    <mergeCell ref="N16:O16"/>
    <mergeCell ref="N17:O17"/>
    <mergeCell ref="N18:O18"/>
    <mergeCell ref="N19:O19"/>
    <mergeCell ref="N20:O20"/>
    <mergeCell ref="H32:J32"/>
    <mergeCell ref="H33:J33"/>
    <mergeCell ref="H34:J34"/>
    <mergeCell ref="H35:J35"/>
    <mergeCell ref="H36:J36"/>
    <mergeCell ref="H37:J37"/>
    <mergeCell ref="H26:J26"/>
    <mergeCell ref="N23:O23"/>
    <mergeCell ref="N24:O24"/>
    <mergeCell ref="N25:O25"/>
    <mergeCell ref="N26:O26"/>
    <mergeCell ref="H38:J38"/>
    <mergeCell ref="H27:J27"/>
    <mergeCell ref="H28:J28"/>
    <mergeCell ref="H29:J29"/>
    <mergeCell ref="H30:J30"/>
    <mergeCell ref="H31:J31"/>
    <mergeCell ref="H25:J25"/>
    <mergeCell ref="G9:J9"/>
    <mergeCell ref="K9:N9"/>
    <mergeCell ref="O9:R9"/>
    <mergeCell ref="N41:O41"/>
    <mergeCell ref="H46:Q50"/>
    <mergeCell ref="N33:O33"/>
    <mergeCell ref="N34:O34"/>
    <mergeCell ref="N35:O35"/>
    <mergeCell ref="N27:O27"/>
    <mergeCell ref="N28:O28"/>
    <mergeCell ref="N29:O29"/>
    <mergeCell ref="N30:O30"/>
    <mergeCell ref="N31:O31"/>
    <mergeCell ref="N32:O32"/>
    <mergeCell ref="N21:O21"/>
    <mergeCell ref="N22:O2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VerControl</vt:lpstr>
      <vt:lpstr>몬스터 능력치</vt:lpstr>
      <vt:lpstr>몬스터 UI</vt:lpstr>
      <vt:lpstr>몬스터 종류</vt:lpstr>
      <vt:lpstr>몬스터 생성 규칙</vt:lpstr>
      <vt:lpstr>몬스터 재화</vt:lpstr>
      <vt:lpstr>몬스터 데이터</vt:lpstr>
      <vt:lpstr>메모장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양효정</dc:creator>
  <cp:lastModifiedBy>양효정</cp:lastModifiedBy>
  <cp:revision>1</cp:revision>
  <dcterms:created xsi:type="dcterms:W3CDTF">2023-06-12T12:18:04Z</dcterms:created>
  <dcterms:modified xsi:type="dcterms:W3CDTF">2023-08-12T11:10:20Z</dcterms:modified>
  <cp:version>1100.0100.01</cp:version>
</cp:coreProperties>
</file>