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제2작업!$B$17:$E$17</definedName>
    <definedName name="해상도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0" i="3"/>
  <c r="C5" i="3"/>
  <c r="C14" i="3" s="1"/>
  <c r="H11" i="2"/>
  <c r="J14" i="1"/>
  <c r="E14" i="1"/>
  <c r="J13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<sst xmlns="http://schemas.openxmlformats.org/spreadsheetml/2006/main" count="146" uniqueCount="50">
  <si>
    <t>제품코드</t>
    <phoneticPr fontId="2" type="noConversion"/>
  </si>
  <si>
    <t>제품명</t>
    <phoneticPr fontId="2" type="noConversion"/>
  </si>
  <si>
    <t>해상도</t>
    <phoneticPr fontId="2" type="noConversion"/>
  </si>
  <si>
    <t>부가기능</t>
    <phoneticPr fontId="2" type="noConversion"/>
  </si>
  <si>
    <t>소비자가
(원)</t>
    <phoneticPr fontId="2" type="noConversion"/>
  </si>
  <si>
    <t>밝기 순위</t>
    <phoneticPr fontId="2" type="noConversion"/>
  </si>
  <si>
    <t>배송 방법</t>
    <phoneticPr fontId="2" type="noConversion"/>
  </si>
  <si>
    <t>밝기
(안시루엔)</t>
    <phoneticPr fontId="2" type="noConversion"/>
  </si>
  <si>
    <t>VS4-101</t>
  </si>
  <si>
    <t>VS4-101</t>
    <phoneticPr fontId="2" type="noConversion"/>
  </si>
  <si>
    <t>LG2-002</t>
    <phoneticPr fontId="2" type="noConversion"/>
  </si>
  <si>
    <t>SH1-102</t>
    <phoneticPr fontId="2" type="noConversion"/>
  </si>
  <si>
    <t>PJ2-002</t>
    <phoneticPr fontId="2" type="noConversion"/>
  </si>
  <si>
    <t>LV1-054</t>
    <phoneticPr fontId="2" type="noConversion"/>
  </si>
  <si>
    <t>LG3-003</t>
    <phoneticPr fontId="2" type="noConversion"/>
  </si>
  <si>
    <t>EP2-006</t>
    <phoneticPr fontId="2" type="noConversion"/>
  </si>
  <si>
    <t>VQ4-001</t>
    <phoneticPr fontId="2" type="noConversion"/>
  </si>
  <si>
    <t>뷰소닉비제이</t>
    <phoneticPr fontId="2" type="noConversion"/>
  </si>
  <si>
    <t>시네빔오공케이</t>
    <phoneticPr fontId="2" type="noConversion"/>
  </si>
  <si>
    <t>샤오미엠프로</t>
    <phoneticPr fontId="2" type="noConversion"/>
  </si>
  <si>
    <t>프로젝트매니아</t>
    <phoneticPr fontId="2" type="noConversion"/>
  </si>
  <si>
    <t>레베타이포</t>
    <phoneticPr fontId="2" type="noConversion"/>
  </si>
  <si>
    <t>시네빔피에치</t>
    <phoneticPr fontId="2" type="noConversion"/>
  </si>
  <si>
    <t>엡손이에치</t>
    <phoneticPr fontId="2" type="noConversion"/>
  </si>
  <si>
    <t>벤큐더블유</t>
    <phoneticPr fontId="2" type="noConversion"/>
  </si>
  <si>
    <t>FHD</t>
    <phoneticPr fontId="2" type="noConversion"/>
  </si>
  <si>
    <t>4K UHD</t>
    <phoneticPr fontId="2" type="noConversion"/>
  </si>
  <si>
    <t>FHD</t>
    <phoneticPr fontId="2" type="noConversion"/>
  </si>
  <si>
    <t>HD</t>
    <phoneticPr fontId="2" type="noConversion"/>
  </si>
  <si>
    <t>4K UHD</t>
    <phoneticPr fontId="2" type="noConversion"/>
  </si>
  <si>
    <t>게임모드</t>
    <phoneticPr fontId="2" type="noConversion"/>
  </si>
  <si>
    <t>HDTV수신</t>
    <phoneticPr fontId="2" type="noConversion"/>
  </si>
  <si>
    <t>키스톤보정</t>
    <phoneticPr fontId="2" type="noConversion"/>
  </si>
  <si>
    <t>내장스피커</t>
    <phoneticPr fontId="2" type="noConversion"/>
  </si>
  <si>
    <t>내장스피커</t>
    <phoneticPr fontId="2" type="noConversion"/>
  </si>
  <si>
    <t>게임모드</t>
    <phoneticPr fontId="2" type="noConversion"/>
  </si>
  <si>
    <t>게임모드</t>
    <phoneticPr fontId="2" type="noConversion"/>
  </si>
  <si>
    <t>무게</t>
    <phoneticPr fontId="2" type="noConversion"/>
  </si>
  <si>
    <t>해상도 HD 제품의 소비자가(원) 평균</t>
    <phoneticPr fontId="2" type="noConversion"/>
  </si>
  <si>
    <t>게임모드 제품 중 최소 무게</t>
    <phoneticPr fontId="2" type="noConversion"/>
  </si>
  <si>
    <t>두 번째로 높은 소비자가</t>
    <phoneticPr fontId="2" type="noConversion"/>
  </si>
  <si>
    <t>제품코드</t>
    <phoneticPr fontId="2" type="noConversion"/>
  </si>
  <si>
    <t>밝기
(안시루엔)</t>
    <phoneticPr fontId="2" type="noConversion"/>
  </si>
  <si>
    <t>해상도 FHD 제품의 무게 평균</t>
    <phoneticPr fontId="2" type="noConversion"/>
  </si>
  <si>
    <t>L*</t>
    <phoneticPr fontId="2" type="noConversion"/>
  </si>
  <si>
    <t>&lt;=300000</t>
    <phoneticPr fontId="2" type="noConversion"/>
  </si>
  <si>
    <t>HD 개수</t>
  </si>
  <si>
    <t>FHD 개수</t>
  </si>
  <si>
    <t>4K UHD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</si>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</sst>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"/>
    <numFmt numFmtId="178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8" xfId="0" applyNumberFormat="1" applyFont="1" applyBorder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8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41" fontId="1" fillId="0" borderId="12" xfId="0" applyNumberFormat="1" applyFont="1" applyBorder="1" applyAlignment="1">
      <alignment horizontal="center" vertical="center"/>
    </xf>
    <xf numFmtId="41" fontId="1" fillId="0" borderId="14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1" fontId="1" fillId="0" borderId="19" xfId="0" applyNumberFormat="1" applyFont="1" applyBorder="1" applyAlignment="1">
      <alignment horizontal="right" vertical="center"/>
    </xf>
    <xf numFmtId="176" fontId="1" fillId="0" borderId="19" xfId="0" applyNumberFormat="1" applyFont="1" applyBorder="1" applyAlignment="1">
      <alignment horizontal="right" vertical="center"/>
    </xf>
    <xf numFmtId="178" fontId="1" fillId="0" borderId="19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1" fontId="1" fillId="0" borderId="0" xfId="0" applyNumberFormat="1" applyFont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178" fontId="1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en-US" sz="2000" b="1"/>
              <a:t>4K UHD </a:t>
            </a:r>
            <a:r>
              <a:rPr lang="ko-KR" sz="2000" b="1"/>
              <a:t>및 </a:t>
            </a:r>
            <a:r>
              <a:rPr lang="en-US" sz="2000" b="1"/>
              <a:t>FHD </a:t>
            </a:r>
            <a:r>
              <a:rPr lang="ko-KR" sz="2000" b="1"/>
              <a:t>빔 프로젝터 비교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소비자가(원)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A3C-43B7-91BD-568161806A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뷰소닉비제이</c:v>
                </c:pt>
                <c:pt idx="1">
                  <c:v>시네빔오공케이</c:v>
                </c:pt>
                <c:pt idx="2">
                  <c:v>샤오미엠프로</c:v>
                </c:pt>
                <c:pt idx="3">
                  <c:v>프로젝트매니아</c:v>
                </c:pt>
                <c:pt idx="4">
                  <c:v>엡손이에치</c:v>
                </c:pt>
                <c:pt idx="5">
                  <c:v>벤큐더블유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679150</c:v>
                </c:pt>
                <c:pt idx="1">
                  <c:v>575990</c:v>
                </c:pt>
                <c:pt idx="2">
                  <c:v>234970</c:v>
                </c:pt>
                <c:pt idx="3">
                  <c:v>385900</c:v>
                </c:pt>
                <c:pt idx="4">
                  <c:v>747990</c:v>
                </c:pt>
                <c:pt idx="5">
                  <c:v>938870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C-43B7-91BD-56816180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8048480"/>
        <c:axId val="428048896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무게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(제1작업!$C$5:$C$8,제1작업!$C$11:$C$12)</c:f>
              <c:strCache>
                <c:ptCount val="6"/>
                <c:pt idx="0">
                  <c:v>뷰소닉비제이</c:v>
                </c:pt>
                <c:pt idx="1">
                  <c:v>시네빔오공케이</c:v>
                </c:pt>
                <c:pt idx="2">
                  <c:v>샤오미엠프로</c:v>
                </c:pt>
                <c:pt idx="3">
                  <c:v>프로젝트매니아</c:v>
                </c:pt>
                <c:pt idx="4">
                  <c:v>엡손이에치</c:v>
                </c:pt>
                <c:pt idx="5">
                  <c:v>벤큐더블유</c:v>
                </c:pt>
              </c:strCache>
            </c:strRef>
          </c:cat>
          <c:val>
            <c:numRef>
              <c:f>(제1작업!$G$5:$G$8,제1작업!$G$11:$G$12)</c:f>
              <c:numCache>
                <c:formatCode>#,##0.0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2.2999999999999998</c:v>
                </c:pt>
                <c:pt idx="3">
                  <c:v>0.3</c:v>
                </c:pt>
                <c:pt idx="4">
                  <c:v>2.7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C-43B7-91BD-56816180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56640"/>
        <c:axId val="498756224"/>
      </c:lineChart>
      <c:catAx>
        <c:axId val="4280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28048896"/>
        <c:crosses val="autoZero"/>
        <c:auto val="1"/>
        <c:lblAlgn val="ctr"/>
        <c:lblOffset val="100"/>
        <c:noMultiLvlLbl val="0"/>
      </c:catAx>
      <c:valAx>
        <c:axId val="428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28048480"/>
        <c:crosses val="autoZero"/>
        <c:crossBetween val="between"/>
      </c:valAx>
      <c:valAx>
        <c:axId val="498756224"/>
        <c:scaling>
          <c:orientation val="minMax"/>
        </c:scaling>
        <c:delete val="0"/>
        <c:axPos val="r"/>
        <c:numFmt formatCode="#,##0.0&quot;kg&quot;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98756640"/>
        <c:crosses val="max"/>
        <c:crossBetween val="between"/>
        <c:majorUnit val="1"/>
      </c:valAx>
      <c:catAx>
        <c:axId val="49875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875622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69695</xdr:colOff>
      <xdr:row>0</xdr:row>
      <xdr:rowOff>37171</xdr:rowOff>
    </xdr:from>
    <xdr:to>
      <xdr:col>6</xdr:col>
      <xdr:colOff>436756</xdr:colOff>
      <xdr:row>2</xdr:row>
      <xdr:rowOff>148683</xdr:rowOff>
    </xdr:to>
    <xdr:sp macro="" textlink="">
      <xdr:nvSpPr>
        <xdr:cNvPr id="2" name="양쪽 모서리가 잘린 사각형 1"/>
        <xdr:cNvSpPr/>
      </xdr:nvSpPr>
      <xdr:spPr>
        <a:xfrm>
          <a:off x="195146" y="37171"/>
          <a:ext cx="4344330" cy="455341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 i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빔 프로젝터 판매 정보</a:t>
          </a:r>
          <a:endParaRPr lang="ko-KR" altLang="en-US" sz="2400" b="1" i="0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 editAs="oneCell">
    <xdr:from>
      <xdr:col>6</xdr:col>
      <xdr:colOff>512691</xdr:colOff>
      <xdr:row>0</xdr:row>
      <xdr:rowOff>71952</xdr:rowOff>
    </xdr:from>
    <xdr:to>
      <xdr:col>10</xdr:col>
      <xdr:colOff>163285</xdr:colOff>
      <xdr:row>2</xdr:row>
      <xdr:rowOff>134545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1162" y="71952"/>
          <a:ext cx="2655052" cy="410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0.21225</cdr:x>
      <cdr:y>0.15661</cdr:y>
    </cdr:from>
    <cdr:to>
      <cdr:x>0.34732</cdr:x>
      <cdr:y>0.27985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975267" y="952501"/>
          <a:ext cx="1256987" cy="749508"/>
        </a:xfrm>
        <a:prstGeom xmlns:a="http://schemas.openxmlformats.org/drawingml/2006/main" prst="wedgeRoundRectCallout">
          <a:avLst>
            <a:gd name="adj1" fmla="val -50184"/>
            <a:gd name="adj2" fmla="val 7687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홈시네마용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zoomScale="175" zoomScaleNormal="175" workbookViewId="0">
      <selection activeCell="F11" activeCellId="3" sqref="C4:C8 C11:C12 F4:G8 F11:G12"/>
    </sheetView>
  </sheetViews>
  <sheetFormatPr defaultRowHeight="13.5" x14ac:dyDescent="0.3"/>
  <cols>
    <col min="1" max="1" width="1.625" style="1" customWidth="1"/>
    <col min="2" max="2" width="9" style="1"/>
    <col min="3" max="3" width="14" style="1" customWidth="1"/>
    <col min="4" max="4" width="9" style="1"/>
    <col min="5" max="5" width="10.5" style="1" customWidth="1"/>
    <col min="6" max="6" width="11.125" style="1" customWidth="1"/>
    <col min="7" max="8" width="9" style="1"/>
    <col min="9" max="9" width="11.125" style="1" customWidth="1"/>
    <col min="10" max="10" width="10.25" style="1" bestFit="1" customWidth="1"/>
    <col min="11" max="16384" width="9" style="1"/>
  </cols>
  <sheetData>
    <row r="3" spans="2:10" ht="14.25" thickBot="1" x14ac:dyDescent="0.35"/>
    <row r="4" spans="2:10" ht="40.5" x14ac:dyDescent="0.3">
      <c r="B4" s="22" t="s">
        <v>0</v>
      </c>
      <c r="C4" s="23" t="s">
        <v>1</v>
      </c>
      <c r="D4" s="23" t="s">
        <v>2</v>
      </c>
      <c r="E4" s="23" t="s">
        <v>3</v>
      </c>
      <c r="F4" s="24" t="s">
        <v>4</v>
      </c>
      <c r="G4" s="23" t="s">
        <v>37</v>
      </c>
      <c r="H4" s="24" t="s">
        <v>7</v>
      </c>
      <c r="I4" s="23" t="s">
        <v>5</v>
      </c>
      <c r="J4" s="25" t="s">
        <v>6</v>
      </c>
    </row>
    <row r="5" spans="2:10" x14ac:dyDescent="0.3">
      <c r="B5" s="9" t="s">
        <v>9</v>
      </c>
      <c r="C5" s="10" t="s">
        <v>17</v>
      </c>
      <c r="D5" s="10" t="s">
        <v>25</v>
      </c>
      <c r="E5" s="10" t="s">
        <v>30</v>
      </c>
      <c r="F5" s="17">
        <v>679150</v>
      </c>
      <c r="G5" s="15">
        <v>2.5</v>
      </c>
      <c r="H5" s="30">
        <v>3800</v>
      </c>
      <c r="I5" s="10" t="str">
        <f>_xlfn.RANK.EQ(H5,$H$5:$H$12,0)&amp;"위"</f>
        <v>1위</v>
      </c>
      <c r="J5" s="11" t="str">
        <f>IF(MID(B5,3,1)="1","해외배송",IF(MID(B5,3,1)="2","직배송","기타"))</f>
        <v>기타</v>
      </c>
    </row>
    <row r="6" spans="2:10" x14ac:dyDescent="0.3">
      <c r="B6" s="9" t="s">
        <v>10</v>
      </c>
      <c r="C6" s="10" t="s">
        <v>18</v>
      </c>
      <c r="D6" s="10" t="s">
        <v>25</v>
      </c>
      <c r="E6" s="10" t="s">
        <v>31</v>
      </c>
      <c r="F6" s="17">
        <v>575990</v>
      </c>
      <c r="G6" s="15">
        <v>1</v>
      </c>
      <c r="H6" s="30">
        <v>600</v>
      </c>
      <c r="I6" s="10" t="str">
        <f t="shared" ref="I6:I12" si="0">_xlfn.RANK.EQ(H6,$H$5:$H$12,0)&amp;"위"</f>
        <v>5위</v>
      </c>
      <c r="J6" s="11" t="str">
        <f t="shared" ref="J6:J12" si="1">IF(MID(B6,3,1)="1","해외배송",IF(MID(B6,3,1)="2","직배송","기타"))</f>
        <v>직배송</v>
      </c>
    </row>
    <row r="7" spans="2:10" x14ac:dyDescent="0.3">
      <c r="B7" s="9" t="s">
        <v>11</v>
      </c>
      <c r="C7" s="10" t="s">
        <v>19</v>
      </c>
      <c r="D7" s="10" t="s">
        <v>26</v>
      </c>
      <c r="E7" s="10" t="s">
        <v>32</v>
      </c>
      <c r="F7" s="17">
        <v>234970</v>
      </c>
      <c r="G7" s="15">
        <v>2.2999999999999998</v>
      </c>
      <c r="H7" s="30">
        <v>220</v>
      </c>
      <c r="I7" s="10" t="str">
        <f t="shared" si="0"/>
        <v>7위</v>
      </c>
      <c r="J7" s="11" t="str">
        <f t="shared" si="1"/>
        <v>해외배송</v>
      </c>
    </row>
    <row r="8" spans="2:10" x14ac:dyDescent="0.3">
      <c r="B8" s="9" t="s">
        <v>12</v>
      </c>
      <c r="C8" s="10" t="s">
        <v>20</v>
      </c>
      <c r="D8" s="10" t="s">
        <v>27</v>
      </c>
      <c r="E8" s="10" t="s">
        <v>33</v>
      </c>
      <c r="F8" s="17">
        <v>385900</v>
      </c>
      <c r="G8" s="15">
        <v>0.3</v>
      </c>
      <c r="H8" s="30">
        <v>700</v>
      </c>
      <c r="I8" s="10" t="str">
        <f t="shared" si="0"/>
        <v>4위</v>
      </c>
      <c r="J8" s="11" t="str">
        <f t="shared" si="1"/>
        <v>직배송</v>
      </c>
    </row>
    <row r="9" spans="2:10" x14ac:dyDescent="0.3">
      <c r="B9" s="9" t="s">
        <v>13</v>
      </c>
      <c r="C9" s="10" t="s">
        <v>21</v>
      </c>
      <c r="D9" s="10" t="s">
        <v>28</v>
      </c>
      <c r="E9" s="10" t="s">
        <v>34</v>
      </c>
      <c r="F9" s="17">
        <v>199000</v>
      </c>
      <c r="G9" s="15">
        <v>1</v>
      </c>
      <c r="H9" s="30">
        <v>180</v>
      </c>
      <c r="I9" s="10" t="str">
        <f t="shared" si="0"/>
        <v>8위</v>
      </c>
      <c r="J9" s="11" t="str">
        <f t="shared" si="1"/>
        <v>해외배송</v>
      </c>
    </row>
    <row r="10" spans="2:10" x14ac:dyDescent="0.3">
      <c r="B10" s="9" t="s">
        <v>14</v>
      </c>
      <c r="C10" s="10" t="s">
        <v>22</v>
      </c>
      <c r="D10" s="10" t="s">
        <v>28</v>
      </c>
      <c r="E10" s="10" t="s">
        <v>32</v>
      </c>
      <c r="F10" s="17">
        <v>392800</v>
      </c>
      <c r="G10" s="15">
        <v>0.7</v>
      </c>
      <c r="H10" s="30">
        <v>550</v>
      </c>
      <c r="I10" s="10" t="str">
        <f t="shared" si="0"/>
        <v>6위</v>
      </c>
      <c r="J10" s="11" t="str">
        <f t="shared" si="1"/>
        <v>기타</v>
      </c>
    </row>
    <row r="11" spans="2:10" x14ac:dyDescent="0.3">
      <c r="B11" s="9" t="s">
        <v>15</v>
      </c>
      <c r="C11" s="10" t="s">
        <v>23</v>
      </c>
      <c r="D11" s="10" t="s">
        <v>25</v>
      </c>
      <c r="E11" s="10" t="s">
        <v>35</v>
      </c>
      <c r="F11" s="17">
        <v>747990</v>
      </c>
      <c r="G11" s="15">
        <v>2.7</v>
      </c>
      <c r="H11" s="30">
        <v>3300</v>
      </c>
      <c r="I11" s="10" t="str">
        <f t="shared" si="0"/>
        <v>2위</v>
      </c>
      <c r="J11" s="11" t="str">
        <f t="shared" si="1"/>
        <v>직배송</v>
      </c>
    </row>
    <row r="12" spans="2:10" ht="14.25" thickBot="1" x14ac:dyDescent="0.35">
      <c r="B12" s="12" t="s">
        <v>16</v>
      </c>
      <c r="C12" s="13" t="s">
        <v>24</v>
      </c>
      <c r="D12" s="13" t="s">
        <v>29</v>
      </c>
      <c r="E12" s="13" t="s">
        <v>36</v>
      </c>
      <c r="F12" s="18">
        <v>938870</v>
      </c>
      <c r="G12" s="16">
        <v>4.2</v>
      </c>
      <c r="H12" s="31">
        <v>3000</v>
      </c>
      <c r="I12" s="10" t="str">
        <f t="shared" si="0"/>
        <v>3위</v>
      </c>
      <c r="J12" s="11" t="str">
        <f t="shared" si="1"/>
        <v>기타</v>
      </c>
    </row>
    <row r="13" spans="2:10" ht="17.25" customHeight="1" x14ac:dyDescent="0.3">
      <c r="B13" s="6" t="s">
        <v>38</v>
      </c>
      <c r="C13" s="7"/>
      <c r="D13" s="7"/>
      <c r="E13" s="28">
        <f>SUMIF(해상도,"HD",F5:F12)/COUNTIF(해상도,"HD")</f>
        <v>295900</v>
      </c>
      <c r="F13" s="8"/>
      <c r="G13" s="19" t="s">
        <v>40</v>
      </c>
      <c r="H13" s="20"/>
      <c r="I13" s="21"/>
      <c r="J13" s="29">
        <f>LARGE(F5:F12,2)</f>
        <v>747990</v>
      </c>
    </row>
    <row r="14" spans="2:10" ht="30" customHeight="1" thickBot="1" x14ac:dyDescent="0.35">
      <c r="B14" s="3" t="s">
        <v>39</v>
      </c>
      <c r="C14" s="4"/>
      <c r="D14" s="4"/>
      <c r="E14" s="13">
        <f>DMIN(B4:H12,6,E4:E5)</f>
        <v>2.5</v>
      </c>
      <c r="F14" s="5"/>
      <c r="G14" s="26" t="s">
        <v>41</v>
      </c>
      <c r="H14" s="13" t="s">
        <v>8</v>
      </c>
      <c r="I14" s="27" t="s">
        <v>42</v>
      </c>
      <c r="J14" s="14">
        <f>VLOOKUP(H14,B5:H12,7,0)</f>
        <v>3800</v>
      </c>
    </row>
    <row r="16" spans="2:10" ht="17.25" customHeight="1" x14ac:dyDescent="0.3"/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2" priority="1">
      <formula>$G5&lt;=1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45" zoomScaleNormal="145" workbookViewId="0">
      <selection activeCell="G18" sqref="G18"/>
    </sheetView>
  </sheetViews>
  <sheetFormatPr defaultRowHeight="13.5" x14ac:dyDescent="0.3"/>
  <cols>
    <col min="1" max="1" width="1.625" style="1" customWidth="1"/>
    <col min="2" max="2" width="14" style="1" customWidth="1"/>
    <col min="3" max="5" width="9" style="1"/>
    <col min="6" max="6" width="9.625" style="1" customWidth="1"/>
    <col min="7" max="16384" width="9" style="1"/>
  </cols>
  <sheetData>
    <row r="1" spans="2:8" ht="14.25" thickBot="1" x14ac:dyDescent="0.35"/>
    <row r="2" spans="2:8" ht="40.5" x14ac:dyDescent="0.3">
      <c r="B2" s="22" t="s">
        <v>0</v>
      </c>
      <c r="C2" s="23" t="s">
        <v>1</v>
      </c>
      <c r="D2" s="23" t="s">
        <v>2</v>
      </c>
      <c r="E2" s="23" t="s">
        <v>3</v>
      </c>
      <c r="F2" s="24" t="s">
        <v>4</v>
      </c>
      <c r="G2" s="23" t="s">
        <v>37</v>
      </c>
      <c r="H2" s="24" t="s">
        <v>7</v>
      </c>
    </row>
    <row r="3" spans="2:8" x14ac:dyDescent="0.3">
      <c r="B3" s="9" t="s">
        <v>9</v>
      </c>
      <c r="C3" s="10" t="s">
        <v>17</v>
      </c>
      <c r="D3" s="10" t="s">
        <v>25</v>
      </c>
      <c r="E3" s="10" t="s">
        <v>30</v>
      </c>
      <c r="F3" s="17">
        <v>679150</v>
      </c>
      <c r="G3" s="15">
        <v>2.4000000000000021</v>
      </c>
      <c r="H3" s="30">
        <v>3800</v>
      </c>
    </row>
    <row r="4" spans="2:8" x14ac:dyDescent="0.3">
      <c r="B4" s="9" t="s">
        <v>10</v>
      </c>
      <c r="C4" s="10" t="s">
        <v>18</v>
      </c>
      <c r="D4" s="10" t="s">
        <v>25</v>
      </c>
      <c r="E4" s="10" t="s">
        <v>31</v>
      </c>
      <c r="F4" s="17">
        <v>575990</v>
      </c>
      <c r="G4" s="15">
        <v>1</v>
      </c>
      <c r="H4" s="30">
        <v>600</v>
      </c>
    </row>
    <row r="5" spans="2:8" x14ac:dyDescent="0.3">
      <c r="B5" s="9" t="s">
        <v>11</v>
      </c>
      <c r="C5" s="10" t="s">
        <v>19</v>
      </c>
      <c r="D5" s="10" t="s">
        <v>26</v>
      </c>
      <c r="E5" s="10" t="s">
        <v>32</v>
      </c>
      <c r="F5" s="17">
        <v>234970</v>
      </c>
      <c r="G5" s="15">
        <v>2.2999999999999998</v>
      </c>
      <c r="H5" s="30">
        <v>220</v>
      </c>
    </row>
    <row r="6" spans="2:8" x14ac:dyDescent="0.3">
      <c r="B6" s="9" t="s">
        <v>12</v>
      </c>
      <c r="C6" s="10" t="s">
        <v>20</v>
      </c>
      <c r="D6" s="10" t="s">
        <v>27</v>
      </c>
      <c r="E6" s="10" t="s">
        <v>33</v>
      </c>
      <c r="F6" s="17">
        <v>385900</v>
      </c>
      <c r="G6" s="15">
        <v>0.3</v>
      </c>
      <c r="H6" s="30">
        <v>700</v>
      </c>
    </row>
    <row r="7" spans="2:8" x14ac:dyDescent="0.3">
      <c r="B7" s="9" t="s">
        <v>13</v>
      </c>
      <c r="C7" s="10" t="s">
        <v>21</v>
      </c>
      <c r="D7" s="10" t="s">
        <v>28</v>
      </c>
      <c r="E7" s="10" t="s">
        <v>34</v>
      </c>
      <c r="F7" s="17">
        <v>199000</v>
      </c>
      <c r="G7" s="15">
        <v>1</v>
      </c>
      <c r="H7" s="30">
        <v>180</v>
      </c>
    </row>
    <row r="8" spans="2:8" x14ac:dyDescent="0.3">
      <c r="B8" s="9" t="s">
        <v>14</v>
      </c>
      <c r="C8" s="10" t="s">
        <v>22</v>
      </c>
      <c r="D8" s="10" t="s">
        <v>28</v>
      </c>
      <c r="E8" s="10" t="s">
        <v>32</v>
      </c>
      <c r="F8" s="17">
        <v>392800</v>
      </c>
      <c r="G8" s="15">
        <v>0.7</v>
      </c>
      <c r="H8" s="30">
        <v>550</v>
      </c>
    </row>
    <row r="9" spans="2:8" x14ac:dyDescent="0.3">
      <c r="B9" s="9" t="s">
        <v>15</v>
      </c>
      <c r="C9" s="10" t="s">
        <v>23</v>
      </c>
      <c r="D9" s="10" t="s">
        <v>25</v>
      </c>
      <c r="E9" s="10" t="s">
        <v>35</v>
      </c>
      <c r="F9" s="17">
        <v>747990</v>
      </c>
      <c r="G9" s="15">
        <v>2.7</v>
      </c>
      <c r="H9" s="30">
        <v>3300</v>
      </c>
    </row>
    <row r="10" spans="2:8" x14ac:dyDescent="0.3">
      <c r="B10" s="32" t="s">
        <v>16</v>
      </c>
      <c r="C10" s="33" t="s">
        <v>24</v>
      </c>
      <c r="D10" s="33" t="s">
        <v>29</v>
      </c>
      <c r="E10" s="33" t="s">
        <v>36</v>
      </c>
      <c r="F10" s="34">
        <v>938870</v>
      </c>
      <c r="G10" s="35">
        <v>4.2</v>
      </c>
      <c r="H10" s="36">
        <v>3000</v>
      </c>
    </row>
    <row r="11" spans="2:8" x14ac:dyDescent="0.3">
      <c r="B11" s="2" t="s">
        <v>43</v>
      </c>
      <c r="C11" s="2"/>
      <c r="D11" s="2"/>
      <c r="E11" s="2"/>
      <c r="F11" s="2"/>
      <c r="G11" s="2"/>
      <c r="H11" s="10">
        <f>DAVERAGE(D2:G10,4,D2:D3)</f>
        <v>1.6000000000000005</v>
      </c>
    </row>
    <row r="12" spans="2:8" ht="14.25" thickBot="1" x14ac:dyDescent="0.35"/>
    <row r="13" spans="2:8" ht="27" x14ac:dyDescent="0.3">
      <c r="B13" s="22" t="s">
        <v>0</v>
      </c>
      <c r="C13" s="24" t="s">
        <v>4</v>
      </c>
    </row>
    <row r="14" spans="2:8" x14ac:dyDescent="0.3">
      <c r="B14" s="1" t="s">
        <v>44</v>
      </c>
    </row>
    <row r="15" spans="2:8" x14ac:dyDescent="0.3">
      <c r="C15" s="1" t="s">
        <v>45</v>
      </c>
    </row>
    <row r="16" spans="2:8" ht="14.25" thickBot="1" x14ac:dyDescent="0.35"/>
    <row r="17" spans="2:5" ht="40.5" x14ac:dyDescent="0.3">
      <c r="B17" s="23" t="s">
        <v>1</v>
      </c>
      <c r="C17" s="23" t="s">
        <v>2</v>
      </c>
      <c r="D17" s="24" t="s">
        <v>4</v>
      </c>
      <c r="E17" s="24" t="s">
        <v>7</v>
      </c>
    </row>
    <row r="18" spans="2:5" x14ac:dyDescent="0.3">
      <c r="B18" s="10" t="s">
        <v>18</v>
      </c>
      <c r="C18" s="10" t="s">
        <v>25</v>
      </c>
      <c r="D18" s="17">
        <v>575990</v>
      </c>
      <c r="E18" s="30">
        <v>600</v>
      </c>
    </row>
    <row r="19" spans="2:5" x14ac:dyDescent="0.3">
      <c r="B19" s="10" t="s">
        <v>19</v>
      </c>
      <c r="C19" s="10" t="s">
        <v>26</v>
      </c>
      <c r="D19" s="17">
        <v>234970</v>
      </c>
      <c r="E19" s="30">
        <v>220</v>
      </c>
    </row>
    <row r="20" spans="2:5" x14ac:dyDescent="0.3">
      <c r="B20" s="10" t="s">
        <v>21</v>
      </c>
      <c r="C20" s="10" t="s">
        <v>28</v>
      </c>
      <c r="D20" s="17">
        <v>199000</v>
      </c>
      <c r="E20" s="30">
        <v>180</v>
      </c>
    </row>
    <row r="21" spans="2:5" x14ac:dyDescent="0.3">
      <c r="B21" s="10" t="s">
        <v>22</v>
      </c>
      <c r="C21" s="10" t="s">
        <v>28</v>
      </c>
      <c r="D21" s="17">
        <v>392800</v>
      </c>
      <c r="E21" s="30">
        <v>550</v>
      </c>
    </row>
  </sheetData>
  <mergeCells count="1">
    <mergeCell ref="B11:G11"/>
  </mergeCells>
  <phoneticPr fontId="2" type="noConversion"/>
  <conditionalFormatting sqref="B3:H10">
    <cfRule type="expression" dxfId="1" priority="1">
      <formula>$G3&lt;=1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="160" zoomScaleNormal="160" workbookViewId="0">
      <selection activeCell="G5" sqref="G5"/>
    </sheetView>
  </sheetViews>
  <sheetFormatPr defaultRowHeight="13.5" x14ac:dyDescent="0.3"/>
  <cols>
    <col min="1" max="1" width="1.625" style="1" customWidth="1"/>
    <col min="2" max="2" width="9" style="1"/>
    <col min="3" max="3" width="14.625" style="1" customWidth="1"/>
    <col min="4" max="4" width="11.375" style="1" customWidth="1"/>
    <col min="5" max="5" width="9" style="1"/>
    <col min="6" max="6" width="11.625" style="1" bestFit="1" customWidth="1"/>
    <col min="7" max="8" width="9.125" style="1" bestFit="1" customWidth="1"/>
    <col min="9" max="16384" width="9" style="1"/>
  </cols>
  <sheetData>
    <row r="1" spans="2:8" ht="14.25" thickBot="1" x14ac:dyDescent="0.35"/>
    <row r="2" spans="2:8" ht="40.5" x14ac:dyDescent="0.3">
      <c r="B2" s="22" t="s">
        <v>0</v>
      </c>
      <c r="C2" s="23" t="s">
        <v>1</v>
      </c>
      <c r="D2" s="23" t="s">
        <v>2</v>
      </c>
      <c r="E2" s="23" t="s">
        <v>3</v>
      </c>
      <c r="F2" s="24" t="s">
        <v>4</v>
      </c>
      <c r="G2" s="23" t="s">
        <v>37</v>
      </c>
      <c r="H2" s="24" t="s">
        <v>7</v>
      </c>
    </row>
    <row r="3" spans="2:8" x14ac:dyDescent="0.3">
      <c r="B3" s="9" t="s">
        <v>13</v>
      </c>
      <c r="C3" s="10" t="s">
        <v>21</v>
      </c>
      <c r="D3" s="10" t="s">
        <v>28</v>
      </c>
      <c r="E3" s="10" t="s">
        <v>34</v>
      </c>
      <c r="F3" s="17">
        <v>199000</v>
      </c>
      <c r="G3" s="15">
        <v>1</v>
      </c>
      <c r="H3" s="30">
        <v>180</v>
      </c>
    </row>
    <row r="4" spans="2:8" x14ac:dyDescent="0.3">
      <c r="B4" s="9" t="s">
        <v>14</v>
      </c>
      <c r="C4" s="10" t="s">
        <v>22</v>
      </c>
      <c r="D4" s="10" t="s">
        <v>28</v>
      </c>
      <c r="E4" s="10" t="s">
        <v>32</v>
      </c>
      <c r="F4" s="17">
        <v>392800</v>
      </c>
      <c r="G4" s="15">
        <v>0.7</v>
      </c>
      <c r="H4" s="30">
        <v>550</v>
      </c>
    </row>
    <row r="5" spans="2:8" x14ac:dyDescent="0.3">
      <c r="B5" s="9"/>
      <c r="C5" s="10">
        <f>SUBTOTAL(3,C3:C4)</f>
        <v>2</v>
      </c>
      <c r="D5" s="37" t="s">
        <v>46</v>
      </c>
      <c r="E5" s="10"/>
      <c r="F5" s="17"/>
      <c r="G5" s="15"/>
      <c r="H5" s="30"/>
    </row>
    <row r="6" spans="2:8" x14ac:dyDescent="0.3">
      <c r="B6" s="9" t="s">
        <v>9</v>
      </c>
      <c r="C6" s="10" t="s">
        <v>17</v>
      </c>
      <c r="D6" s="10" t="s">
        <v>25</v>
      </c>
      <c r="E6" s="10" t="s">
        <v>30</v>
      </c>
      <c r="F6" s="17">
        <v>679150</v>
      </c>
      <c r="G6" s="15">
        <v>2.5</v>
      </c>
      <c r="H6" s="30">
        <v>3800</v>
      </c>
    </row>
    <row r="7" spans="2:8" x14ac:dyDescent="0.3">
      <c r="B7" s="9" t="s">
        <v>10</v>
      </c>
      <c r="C7" s="10" t="s">
        <v>18</v>
      </c>
      <c r="D7" s="10" t="s">
        <v>25</v>
      </c>
      <c r="E7" s="10" t="s">
        <v>31</v>
      </c>
      <c r="F7" s="17">
        <v>575990</v>
      </c>
      <c r="G7" s="15">
        <v>1</v>
      </c>
      <c r="H7" s="30">
        <v>600</v>
      </c>
    </row>
    <row r="8" spans="2:8" x14ac:dyDescent="0.3">
      <c r="B8" s="9" t="s">
        <v>12</v>
      </c>
      <c r="C8" s="10" t="s">
        <v>20</v>
      </c>
      <c r="D8" s="10" t="s">
        <v>27</v>
      </c>
      <c r="E8" s="10" t="s">
        <v>33</v>
      </c>
      <c r="F8" s="17">
        <v>385900</v>
      </c>
      <c r="G8" s="15">
        <v>0.3</v>
      </c>
      <c r="H8" s="30">
        <v>700</v>
      </c>
    </row>
    <row r="9" spans="2:8" x14ac:dyDescent="0.3">
      <c r="B9" s="9" t="s">
        <v>15</v>
      </c>
      <c r="C9" s="10" t="s">
        <v>23</v>
      </c>
      <c r="D9" s="10" t="s">
        <v>25</v>
      </c>
      <c r="E9" s="10" t="s">
        <v>35</v>
      </c>
      <c r="F9" s="17">
        <v>747990</v>
      </c>
      <c r="G9" s="15">
        <v>2.7</v>
      </c>
      <c r="H9" s="30">
        <v>3300</v>
      </c>
    </row>
    <row r="10" spans="2:8" x14ac:dyDescent="0.3">
      <c r="B10" s="9"/>
      <c r="C10" s="10">
        <f>SUBTOTAL(3,C6:C9)</f>
        <v>4</v>
      </c>
      <c r="D10" s="37" t="s">
        <v>47</v>
      </c>
      <c r="E10" s="10"/>
      <c r="F10" s="17"/>
      <c r="G10" s="15"/>
      <c r="H10" s="30"/>
    </row>
    <row r="11" spans="2:8" x14ac:dyDescent="0.3">
      <c r="B11" s="9" t="s">
        <v>11</v>
      </c>
      <c r="C11" s="10" t="s">
        <v>19</v>
      </c>
      <c r="D11" s="10" t="s">
        <v>26</v>
      </c>
      <c r="E11" s="10" t="s">
        <v>32</v>
      </c>
      <c r="F11" s="17">
        <v>234970</v>
      </c>
      <c r="G11" s="15">
        <v>2.2999999999999998</v>
      </c>
      <c r="H11" s="30">
        <v>220</v>
      </c>
    </row>
    <row r="12" spans="2:8" ht="14.25" thickBot="1" x14ac:dyDescent="0.35">
      <c r="B12" s="12" t="s">
        <v>16</v>
      </c>
      <c r="C12" s="13" t="s">
        <v>24</v>
      </c>
      <c r="D12" s="13" t="s">
        <v>29</v>
      </c>
      <c r="E12" s="13" t="s">
        <v>36</v>
      </c>
      <c r="F12" s="18">
        <v>938870</v>
      </c>
      <c r="G12" s="16">
        <v>4.2</v>
      </c>
      <c r="H12" s="31">
        <v>3000</v>
      </c>
    </row>
    <row r="13" spans="2:8" x14ac:dyDescent="0.3">
      <c r="B13" s="38"/>
      <c r="C13" s="38">
        <f>SUBTOTAL(3,C11:C12)</f>
        <v>2</v>
      </c>
      <c r="D13" s="42" t="s">
        <v>48</v>
      </c>
      <c r="E13" s="38"/>
      <c r="F13" s="39"/>
      <c r="G13" s="40"/>
      <c r="H13" s="41"/>
    </row>
    <row r="14" spans="2:8" x14ac:dyDescent="0.3">
      <c r="B14" s="38"/>
      <c r="C14" s="38">
        <f>SUBTOTAL(3,C3:C12)</f>
        <v>8</v>
      </c>
      <c r="D14" s="42" t="s">
        <v>49</v>
      </c>
      <c r="E14" s="38"/>
      <c r="F14" s="39"/>
      <c r="G14" s="40"/>
      <c r="H14" s="41"/>
    </row>
  </sheetData>
  <sortState ref="B3:H10">
    <sortCondition descending="1" ref="D2"/>
  </sortState>
  <phoneticPr fontId="2" type="noConversion"/>
  <conditionalFormatting sqref="B3:H18">
    <cfRule type="expression" dxfId="0" priority="1">
      <formula>$G3&lt;=1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해상도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Heery</dc:creator>
  <cp:lastModifiedBy>Heery</cp:lastModifiedBy>
  <dcterms:created xsi:type="dcterms:W3CDTF">2023-05-08T14:18:13Z</dcterms:created>
  <dcterms:modified xsi:type="dcterms:W3CDTF">2023-05-08T15:28:02Z</dcterms:modified>
</cp:coreProperties>
</file>