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3"/>
  </bookViews>
  <sheets>
    <sheet name="Sheet1" sheetId="1" r:id="rId1"/>
    <sheet name="Sheet4" sheetId="5" r:id="rId2"/>
    <sheet name="Sheet5" sheetId="6" r:id="rId3"/>
    <sheet name="Chart1" sheetId="4" r:id="rId4"/>
  </sheets>
  <externalReferences>
    <externalReference r:id="rId5"/>
  </externalReferenc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E13" i="1"/>
  <c r="J5" i="1" l="1"/>
  <c r="J6" i="1"/>
  <c r="J7" i="1"/>
  <c r="J8" i="1"/>
  <c r="J9" i="1"/>
  <c r="J10" i="1"/>
  <c r="J11" i="1"/>
  <c r="J12" i="1"/>
  <c r="E14" i="1" l="1"/>
  <c r="J13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<sst xmlns="http://schemas.openxmlformats.org/spreadsheetml/2006/main" count="118" uniqueCount="85">
  <si>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</si>
  <si>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</si>
  <si>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</si>
  <si>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</si>
  <si>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</si>
  <si>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인테리어
경비</t>
    <phoneticPr fontId="2" type="noConversion"/>
  </si>
  <si>
    <t>국산재료
사용비율</t>
    <phoneticPr fontId="2" type="noConversion"/>
  </si>
  <si>
    <t>지역</t>
    <phoneticPr fontId="2" type="noConversion"/>
  </si>
  <si>
    <t>비고</t>
    <phoneticPr fontId="2" type="noConversion"/>
  </si>
  <si>
    <t>K2661</t>
    <phoneticPr fontId="2" type="noConversion"/>
  </si>
  <si>
    <t>한사랑</t>
    <phoneticPr fontId="2" type="noConversion"/>
  </si>
  <si>
    <t>핫도그</t>
    <phoneticPr fontId="2" type="noConversion"/>
  </si>
  <si>
    <t>K3968</t>
    <phoneticPr fontId="2" type="noConversion"/>
  </si>
  <si>
    <t>T1092</t>
    <phoneticPr fontId="2" type="noConversion"/>
  </si>
  <si>
    <t>K2154</t>
  </si>
  <si>
    <t>K2154</t>
    <phoneticPr fontId="2" type="noConversion"/>
  </si>
  <si>
    <t>P1514</t>
    <phoneticPr fontId="2" type="noConversion"/>
  </si>
  <si>
    <t>P2603</t>
    <phoneticPr fontId="2" type="noConversion"/>
  </si>
  <si>
    <t>T1536</t>
    <phoneticPr fontId="2" type="noConversion"/>
  </si>
  <si>
    <t>K3843</t>
    <phoneticPr fontId="2" type="noConversion"/>
  </si>
  <si>
    <t>핫도그 창업 개수</t>
    <phoneticPr fontId="2" type="noConversion"/>
  </si>
  <si>
    <t>떡볶이 창업비용(원) 평균</t>
    <phoneticPr fontId="2" type="noConversion"/>
  </si>
  <si>
    <t>홍준표</t>
    <phoneticPr fontId="2" type="noConversion"/>
  </si>
  <si>
    <t>한예지</t>
    <phoneticPr fontId="2" type="noConversion"/>
  </si>
  <si>
    <t>이소영</t>
    <phoneticPr fontId="2" type="noConversion"/>
  </si>
  <si>
    <t>임용균</t>
    <phoneticPr fontId="2" type="noConversion"/>
  </si>
  <si>
    <t>임유나</t>
    <phoneticPr fontId="2" type="noConversion"/>
  </si>
  <si>
    <t>조형준</t>
    <phoneticPr fontId="2" type="noConversion"/>
  </si>
  <si>
    <t>김유진</t>
    <phoneticPr fontId="2" type="noConversion"/>
  </si>
  <si>
    <t>떡갈비</t>
    <phoneticPr fontId="2" type="noConversion"/>
  </si>
  <si>
    <t>떡볶이</t>
    <phoneticPr fontId="2" type="noConversion"/>
  </si>
  <si>
    <t>핫도그</t>
    <phoneticPr fontId="2" type="noConversion"/>
  </si>
  <si>
    <t>최대 인테리어 경비</t>
    <phoneticPr fontId="2" type="noConversion"/>
  </si>
  <si>
    <t>인테리어
경비</t>
    <phoneticPr fontId="2" type="noConversion"/>
  </si>
  <si>
    <t>코드</t>
    <phoneticPr fontId="2" type="noConversion"/>
  </si>
  <si>
    <t>확
인</t>
    <phoneticPr fontId="2" type="noConversion"/>
  </si>
  <si>
    <t>담당</t>
    <phoneticPr fontId="2" type="noConversion"/>
  </si>
  <si>
    <t>팀장</t>
    <phoneticPr fontId="2" type="noConversion"/>
  </si>
  <si>
    <t>부장</t>
    <phoneticPr fontId="2" type="noConversion"/>
  </si>
  <si>
    <t>난틀렸어.</t>
    <phoneticPr fontId="2" type="noConversion"/>
  </si>
  <si>
    <t>나는가망이없어.</t>
    <phoneticPr fontId="2" type="noConversion"/>
  </si>
  <si>
    <t>나는망했어.</t>
    <phoneticPr fontId="2" type="noConversion"/>
  </si>
  <si>
    <t>나는희망이없어.</t>
    <phoneticPr fontId="2" type="noConversion"/>
  </si>
  <si>
    <t>아ㅏ아ㅏ아ㅏ아ㅏ아아ㅏ아아ㅏ</t>
    <phoneticPr fontId="2" type="noConversion"/>
  </si>
  <si>
    <t>항목</t>
  </si>
  <si>
    <t>핫도그</t>
  </si>
  <si>
    <t>떡볶이</t>
  </si>
  <si>
    <t>떡갈비</t>
  </si>
  <si>
    <t>창업비용(원)</t>
  </si>
  <si>
    <t>개수 : 코드</t>
  </si>
  <si>
    <t>평균 : 인테리어</t>
  </si>
  <si>
    <t>60000001-75000000</t>
  </si>
  <si>
    <t>**</t>
  </si>
  <si>
    <t>45000001-60000000</t>
  </si>
  <si>
    <t>30000001-45000000</t>
  </si>
  <si>
    <t>총합계</t>
  </si>
  <si>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</si>
  <si>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</si>
  <si>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</si>
  <si>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</si>
  <si>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</si>
  <si>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국산재료
사용비율</t>
    <phoneticPr fontId="2" type="noConversion"/>
  </si>
  <si>
    <t>K2661</t>
    <phoneticPr fontId="2" type="noConversion"/>
  </si>
  <si>
    <t>한사랑</t>
    <phoneticPr fontId="2" type="noConversion"/>
  </si>
  <si>
    <t>핫도그</t>
    <phoneticPr fontId="2" type="noConversion"/>
  </si>
  <si>
    <t>K3968</t>
    <phoneticPr fontId="2" type="noConversion"/>
  </si>
  <si>
    <t>홍준표</t>
    <phoneticPr fontId="2" type="noConversion"/>
  </si>
  <si>
    <t>떡갈비</t>
    <phoneticPr fontId="2" type="noConversion"/>
  </si>
  <si>
    <t>K2154</t>
    <phoneticPr fontId="2" type="noConversion"/>
  </si>
  <si>
    <t>이소영</t>
    <phoneticPr fontId="2" type="noConversion"/>
  </si>
  <si>
    <t>임용균</t>
    <phoneticPr fontId="2" type="noConversion"/>
  </si>
  <si>
    <t>떡볶이</t>
    <phoneticPr fontId="2" type="noConversion"/>
  </si>
  <si>
    <t>P2603</t>
    <phoneticPr fontId="2" type="noConversion"/>
  </si>
  <si>
    <t>임유나</t>
    <phoneticPr fontId="2" type="noConversion"/>
  </si>
  <si>
    <t>T1536</t>
    <phoneticPr fontId="2" type="noConversion"/>
  </si>
  <si>
    <t>조형준</t>
    <phoneticPr fontId="2" type="noConversion"/>
  </si>
  <si>
    <t>인테리어
경비</t>
    <phoneticPr fontId="2" type="noConversion"/>
  </si>
  <si>
    <t>T*</t>
    <phoneticPr fontId="2" type="noConversion"/>
  </si>
  <si>
    <t>&lt;=10000</t>
    <phoneticPr fontId="2" type="noConversion"/>
  </si>
  <si>
    <t>항목</t>
    <phoneticPr fontId="2" type="noConversion"/>
  </si>
  <si>
    <t>인테리어
경비</t>
    <phoneticPr fontId="2" type="noConversion"/>
  </si>
  <si>
    <t>T1092</t>
    <phoneticPr fontId="2" type="noConversion"/>
  </si>
  <si>
    <t>T1536</t>
    <phoneticPr fontId="2" type="noConversion"/>
  </si>
  <si>
    <t>K3843</t>
    <phoneticPr fontId="2" type="noConversion"/>
  </si>
  <si>
    <t>핫도그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</si>
</sst>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%"/>
    <numFmt numFmtId="177" formatCode="#&quot;천&quot;&quot;원&quot;"/>
    <numFmt numFmtId="178" formatCode="#,##0&quot;천&quot;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41" fontId="1" fillId="0" borderId="8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7" fontId="1" fillId="0" borderId="17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1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pivotButton="1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39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name val="굴림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1800" b="0" i="0">
                <a:solidFill>
                  <a:schemeClr val="tx1"/>
                </a:solidFill>
              </a:rPr>
              <a:t>핫도그 및 떡갈비의 창업비용 현황</a:t>
            </a: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[1]Sheet1!$G$4</c:f>
              <c:strCache>
                <c:ptCount val="1"/>
                <c:pt idx="0">
                  <c:v>인테리어
경비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([1]Sheet1!$C$5:$C$8,[1]Sheet1!$C$11:$C$12)</c:f>
              <c:strCache>
                <c:ptCount val="6"/>
                <c:pt idx="0">
                  <c:v>한사랑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([1]Sheet1!$G$5:$G$8,[1]Sheet1!$G$11:$G$12)</c:f>
              <c:numCache>
                <c:formatCode>General</c:formatCode>
                <c:ptCount val="6"/>
                <c:pt idx="0">
                  <c:v>10000</c:v>
                </c:pt>
                <c:pt idx="1">
                  <c:v>15000</c:v>
                </c:pt>
                <c:pt idx="2">
                  <c:v>18000</c:v>
                </c:pt>
                <c:pt idx="3">
                  <c:v>20000</c:v>
                </c:pt>
                <c:pt idx="4">
                  <c:v>19500</c:v>
                </c:pt>
                <c:pt idx="5">
                  <c:v>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3-4E55-87CE-10737C83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607852207"/>
        <c:axId val="1607852623"/>
      </c:barChart>
      <c:lineChart>
        <c:grouping val="stacked"/>
        <c:varyColors val="0"/>
        <c:ser>
          <c:idx val="0"/>
          <c:order val="0"/>
          <c:tx>
            <c:strRef>
              <c:f>[1]Sheet1!$F$4</c:f>
              <c:strCache>
                <c:ptCount val="1"/>
                <c:pt idx="0">
                  <c:v>창업비용(원)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([1]Sheet1!$C$5:$C$8,[1]Sheet1!$C$11:$C$12)</c:f>
              <c:strCache>
                <c:ptCount val="6"/>
                <c:pt idx="0">
                  <c:v>한사랑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([1]Sheet1!$F$5:$F$8,[1]Sheet1!$F$11:$F$12)</c:f>
              <c:numCache>
                <c:formatCode>General</c:formatCode>
                <c:ptCount val="6"/>
                <c:pt idx="0">
                  <c:v>45000000</c:v>
                </c:pt>
                <c:pt idx="1">
                  <c:v>50000000</c:v>
                </c:pt>
                <c:pt idx="2">
                  <c:v>60000000</c:v>
                </c:pt>
                <c:pt idx="3">
                  <c:v>55455500</c:v>
                </c:pt>
                <c:pt idx="4">
                  <c:v>62550000</c:v>
                </c:pt>
                <c:pt idx="5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33-4E55-87CE-10737C83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533839"/>
        <c:axId val="1610027935"/>
      </c:lineChart>
      <c:valAx>
        <c:axId val="16078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607852207"/>
        <c:crosses val="autoZero"/>
        <c:crossBetween val="between"/>
      </c:valAx>
      <c:catAx>
        <c:axId val="160785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607852623"/>
        <c:crosses val="autoZero"/>
        <c:auto val="1"/>
        <c:lblAlgn val="ctr"/>
        <c:lblOffset val="100"/>
        <c:noMultiLvlLbl val="0"/>
      </c:catAx>
      <c:valAx>
        <c:axId val="1610027935"/>
        <c:scaling>
          <c:orientation val="minMax"/>
          <c:min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616533839"/>
        <c:crosses val="max"/>
        <c:crossBetween val="between"/>
        <c:minorUnit val="5000"/>
      </c:valAx>
      <c:catAx>
        <c:axId val="1616533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00279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141514</xdr:colOff>
      <xdr:row>0</xdr:row>
      <xdr:rowOff>48986</xdr:rowOff>
    </xdr:from>
    <xdr:to>
      <xdr:col>6</xdr:col>
      <xdr:colOff>489858</xdr:colOff>
      <xdr:row>2</xdr:row>
      <xdr:rowOff>168729</xdr:rowOff>
    </xdr:to>
    <xdr:sp macro="" textlink="">
      <xdr:nvSpPr>
        <xdr:cNvPr id="3" name="순서도: 화면 표시 2"/>
        <xdr:cNvSpPr/>
      </xdr:nvSpPr>
      <xdr:spPr>
        <a:xfrm>
          <a:off x="266700" y="48986"/>
          <a:ext cx="4855029" cy="576943"/>
        </a:xfrm>
        <a:prstGeom prst="flowChartDisplay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프랜차이즈 창업 현황</a:t>
          </a:r>
        </a:p>
      </xdr:txBody>
    </xdr:sp>
    <xdr:clientData/>
  </xdr:twoCellAnchor>
  <xdr:twoCellAnchor editAs="oneCell">
    <xdr:from>
      <xdr:col>6</xdr:col>
      <xdr:colOff>517074</xdr:colOff>
      <xdr:row>0</xdr:row>
      <xdr:rowOff>92529</xdr:rowOff>
    </xdr:from>
    <xdr:to>
      <xdr:col>9</xdr:col>
      <xdr:colOff>772204</xdr:colOff>
      <xdr:row>2</xdr:row>
      <xdr:rowOff>138791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8945" y="92529"/>
          <a:ext cx="2410502" cy="50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0.45253</cdr:x>
      <cdr:y>0.11198</cdr:y>
    </cdr:from>
    <cdr:to>
      <cdr:x>0.59591</cdr:x>
      <cdr:y>0.17693</cdr:y>
    </cdr:to>
    <cdr:sp macro="" textlink="">
      <cdr:nvSpPr>
        <cdr:cNvPr id="5" name="모서리가 둥근 사각형 설명선 4"/>
        <cdr:cNvSpPr/>
      </cdr:nvSpPr>
      <cdr:spPr>
        <a:xfrm xmlns:a="http://schemas.openxmlformats.org/drawingml/2006/main">
          <a:off x="4208748" y="680357"/>
          <a:ext cx="1333500" cy="394607"/>
        </a:xfrm>
        <a:prstGeom xmlns:a="http://schemas.openxmlformats.org/drawingml/2006/main" prst="wedgeRoundRectCallout">
          <a:avLst>
            <a:gd name="adj1" fmla="val 76106"/>
            <a:gd name="adj2" fmla="val -11029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최대 창업비용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11224-&#52572;&#54644;&#46988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4"/>
      <sheetName val="Sheet3"/>
    </sheetNames>
    <sheetDataSet>
      <sheetData sheetId="0">
        <row r="4">
          <cell r="F4" t="str">
            <v>창업비용(원)</v>
          </cell>
          <cell r="G4" t="str">
            <v>인테리어
경비</v>
          </cell>
        </row>
        <row r="5">
          <cell r="C5" t="str">
            <v>한사랑</v>
          </cell>
          <cell r="F5">
            <v>45000000</v>
          </cell>
          <cell r="G5">
            <v>10000</v>
          </cell>
        </row>
        <row r="6">
          <cell r="C6" t="str">
            <v>홍준표</v>
          </cell>
          <cell r="F6">
            <v>50000000</v>
          </cell>
          <cell r="G6">
            <v>15000</v>
          </cell>
        </row>
        <row r="7">
          <cell r="C7" t="str">
            <v>한예지</v>
          </cell>
          <cell r="F7">
            <v>60000000</v>
          </cell>
          <cell r="G7">
            <v>18000</v>
          </cell>
        </row>
        <row r="8">
          <cell r="C8" t="str">
            <v>이소영</v>
          </cell>
          <cell r="F8">
            <v>55455500</v>
          </cell>
          <cell r="G8">
            <v>20000</v>
          </cell>
        </row>
        <row r="11">
          <cell r="C11" t="str">
            <v>조형준</v>
          </cell>
          <cell r="F11">
            <v>62550000</v>
          </cell>
          <cell r="G11">
            <v>19500</v>
          </cell>
        </row>
        <row r="12">
          <cell r="C12" t="str">
            <v>김유진</v>
          </cell>
          <cell r="F12">
            <v>40000000</v>
          </cell>
          <cell r="G12">
            <v>9500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11224-&#52572;&#54644;&#46988;%20(2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40.346872800925" createdVersion="6" refreshedVersion="6" minRefreshableVersion="3" recordCount="8">
  <cacheSource type="worksheet">
    <worksheetSource ref="B4:H12" sheet="Sheet1" r:id="rId2"/>
  </cacheSource>
  <cacheFields count="7">
    <cacheField name="코드" numFmtId="0">
      <sharedItems count="8">
        <s v="K2661"/>
        <s v="K3968"/>
        <s v="T1092"/>
        <s v="K2154"/>
        <s v="P1514"/>
        <s v="P2603"/>
        <s v="T1536"/>
        <s v="K3843"/>
      </sharedItems>
    </cacheField>
    <cacheField name="창업주" numFmtId="0">
      <sharedItems count="8">
        <s v="한사랑"/>
        <s v="홍준표"/>
        <s v="한예지"/>
        <s v="이소영"/>
        <s v="임용균"/>
        <s v="임유나"/>
        <s v="조형준"/>
        <s v="김유진"/>
      </sharedItems>
    </cacheField>
    <cacheField name="창업일" numFmtId="14">
      <sharedItems containsSemiMixedTypes="0" containsNonDate="0" containsDate="1" containsString="0" minDate="2019-01-10T00:00:00" maxDate="2019-02-06T00:00:00"/>
    </cacheField>
    <cacheField name="항목" numFmtId="0">
      <sharedItems count="3">
        <s v="핫도그"/>
        <s v="떡갈비"/>
        <s v="떡볶이"/>
      </sharedItems>
    </cacheField>
    <cacheField name="창업비용(원)" numFmtId="41">
      <sharedItems containsSemiMixedTypes="0" containsString="0" containsNumber="1" containsInteger="1" minValue="38500000" maxValue="62550000" count="8">
        <n v="45000000"/>
        <n v="50000000"/>
        <n v="60000000"/>
        <n v="55455500"/>
        <n v="38500000"/>
        <n v="45500000"/>
        <n v="62550000"/>
        <n v="40000000"/>
      </sharedItems>
      <fieldGroup base="4">
        <rangePr autoStart="0" autoEnd="0" startNum="30000001" endNum="75000000" groupInterval="15000000"/>
        <groupItems count="5">
          <s v="&lt;30000001"/>
          <s v="30000001-45000000"/>
          <s v="45000001-60000000"/>
          <s v="60000001-75000000"/>
          <s v="&gt;75000001"/>
        </groupItems>
      </fieldGroup>
    </cacheField>
    <cacheField name="인테리어_x000a_경비" numFmtId="176">
      <sharedItems containsSemiMixedTypes="0" containsString="0" containsNumber="1" containsInteger="1" minValue="8000" maxValue="20000"/>
    </cacheField>
    <cacheField name="국산재료_x000a_사용비율" numFmtId="177">
      <sharedItems containsSemiMixedTypes="0" containsString="0" containsNumber="1" minValue="0.7" maxValue="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d v="2019-01-15T00:00:00"/>
    <x v="0"/>
    <x v="0"/>
    <n v="10000"/>
    <n v="0.95"/>
  </r>
  <r>
    <x v="1"/>
    <x v="1"/>
    <d v="2019-02-01T00:00:00"/>
    <x v="1"/>
    <x v="1"/>
    <n v="15000"/>
    <n v="0.8"/>
  </r>
  <r>
    <x v="2"/>
    <x v="2"/>
    <d v="2019-01-10T00:00:00"/>
    <x v="0"/>
    <x v="2"/>
    <n v="18000"/>
    <n v="0.88500000000000001"/>
  </r>
  <r>
    <x v="3"/>
    <x v="3"/>
    <d v="2019-01-15T00:00:00"/>
    <x v="1"/>
    <x v="3"/>
    <n v="20000"/>
    <n v="0.755"/>
  </r>
  <r>
    <x v="4"/>
    <x v="4"/>
    <d v="2019-02-01T00:00:00"/>
    <x v="2"/>
    <x v="4"/>
    <n v="8000"/>
    <n v="0.7"/>
  </r>
  <r>
    <x v="5"/>
    <x v="5"/>
    <d v="2019-02-05T00:00:00"/>
    <x v="2"/>
    <x v="5"/>
    <n v="12000"/>
    <n v="0.85"/>
  </r>
  <r>
    <x v="6"/>
    <x v="6"/>
    <d v="2019-01-17T00:00:00"/>
    <x v="1"/>
    <x v="6"/>
    <n v="19500"/>
    <n v="0.82499999999999996"/>
  </r>
  <r>
    <x v="7"/>
    <x v="7"/>
    <d v="2019-02-01T00:00:00"/>
    <x v="0"/>
    <x v="7"/>
    <n v="9500"/>
    <n v="0.925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창업비용(원)" colHeaderCaption="항목">
  <location ref="B2:H8" firstHeaderRow="1" firstDataRow="3" firstDataCol="1"/>
  <pivotFields count="7">
    <pivotField dataField="1" showAll="0">
      <items count="9">
        <item x="3"/>
        <item x="0"/>
        <item x="7"/>
        <item x="1"/>
        <item x="4"/>
        <item x="5"/>
        <item x="2"/>
        <item x="6"/>
        <item t="default"/>
      </items>
    </pivotField>
    <pivotField showAll="0">
      <items count="9">
        <item x="7"/>
        <item x="3"/>
        <item x="4"/>
        <item x="5"/>
        <item x="6"/>
        <item x="0"/>
        <item x="2"/>
        <item x="1"/>
        <item t="default"/>
      </items>
    </pivotField>
    <pivotField numFmtId="14" showAll="0"/>
    <pivotField axis="axisCol" showAll="0" sortType="descending">
      <items count="4">
        <item x="0"/>
        <item x="2"/>
        <item x="1"/>
        <item t="default"/>
      </items>
    </pivotField>
    <pivotField axis="axisRow" numFmtId="41" showAll="0" sortType="descending">
      <items count="6">
        <item x="3"/>
        <item x="2"/>
        <item x="1"/>
        <item x="4"/>
        <item x="0"/>
        <item t="default"/>
      </items>
    </pivotField>
    <pivotField dataField="1" numFmtId="178" showAll="0"/>
    <pivotField numFmtId="176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코드" fld="0" subtotal="count" baseField="0" baseItem="0"/>
    <dataField name="평균 : 인테리어" fld="5" subtotal="average" baseField="4" baseItem="0"/>
  </dataFields>
  <formats count="33">
    <format dxfId="3">
      <pivotArea type="all" dataOnly="0" outline="0" fieldPosition="0"/>
    </format>
    <format dxfId="4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4">
      <pivotArea field="-2" type="button" dataOnly="0" labelOnly="1" outline="0" axis="axisCol" fieldPosition="1"/>
    </format>
    <format dxfId="15">
      <pivotArea type="topRight" dataOnly="0" labelOnly="1" outline="0" fieldPosition="0"/>
    </format>
    <format dxfId="16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3">
            <x v="0"/>
            <x v="1"/>
            <x v="2"/>
          </reference>
        </references>
      </pivotArea>
    </format>
    <format dxfId="18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2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22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7">
      <pivotArea field="-2" type="button" dataOnly="0" labelOnly="1" outline="0" axis="axisCol" fieldPosition="1"/>
    </format>
    <format dxfId="28">
      <pivotArea type="topRight" dataOnly="0" labelOnly="1" outline="0" fieldPosition="0"/>
    </format>
    <format dxfId="29">
      <pivotArea field="4" type="button" dataOnly="0" labelOnly="1" outline="0" axis="axisRow" fieldPosition="0"/>
    </format>
    <format dxfId="30">
      <pivotArea dataOnly="0" labelOnly="1" fieldPosition="0">
        <references count="1">
          <reference field="4" count="3">
            <x v="0"/>
            <x v="1"/>
            <x v="2"/>
          </reference>
        </references>
      </pivotArea>
    </format>
    <format dxfId="31">
      <pivotArea dataOnly="0" labelOnly="1" grandRow="1" outline="0" fieldPosition="0"/>
    </format>
    <format dxfId="32">
      <pivotArea dataOnly="0" labelOnly="1" fieldPosition="0">
        <references count="1">
          <reference field="3" count="0"/>
        </references>
      </pivotArea>
    </format>
    <format dxfId="33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34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35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zoomScale="175" zoomScaleNormal="175" workbookViewId="0">
      <selection activeCell="F12" sqref="F12"/>
    </sheetView>
  </sheetViews>
  <sheetFormatPr defaultRowHeight="13.5" x14ac:dyDescent="0.3"/>
  <cols>
    <col min="1" max="1" width="1.625" style="1" customWidth="1"/>
    <col min="2" max="3" width="9" style="1"/>
    <col min="4" max="4" width="12.25" style="1" bestFit="1" customWidth="1"/>
    <col min="5" max="5" width="13.5" style="1" bestFit="1" customWidth="1"/>
    <col min="6" max="6" width="15.375" style="1" bestFit="1" customWidth="1"/>
    <col min="7" max="7" width="10.25" style="1" bestFit="1" customWidth="1"/>
    <col min="8" max="9" width="9" style="1"/>
    <col min="10" max="10" width="10.25" style="1" bestFit="1" customWidth="1"/>
    <col min="11" max="16384" width="9" style="1"/>
  </cols>
  <sheetData>
    <row r="1" spans="2:10" ht="18.75" customHeight="1" x14ac:dyDescent="0.3"/>
    <row r="2" spans="2:10" ht="17.25" customHeight="1" x14ac:dyDescent="0.3"/>
    <row r="3" spans="2:10" ht="18.75" customHeight="1" thickBot="1" x14ac:dyDescent="0.35"/>
    <row r="4" spans="2:10" ht="27" x14ac:dyDescent="0.3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9" t="s">
        <v>5</v>
      </c>
      <c r="H4" s="9" t="s">
        <v>6</v>
      </c>
      <c r="I4" s="8" t="s">
        <v>7</v>
      </c>
      <c r="J4" s="10" t="s">
        <v>8</v>
      </c>
    </row>
    <row r="5" spans="2:10" x14ac:dyDescent="0.3">
      <c r="B5" s="11" t="s">
        <v>9</v>
      </c>
      <c r="C5" s="2" t="s">
        <v>10</v>
      </c>
      <c r="D5" s="3">
        <v>43480</v>
      </c>
      <c r="E5" s="2" t="s">
        <v>11</v>
      </c>
      <c r="F5" s="4">
        <v>45000000</v>
      </c>
      <c r="G5" s="5">
        <v>10000</v>
      </c>
      <c r="H5" s="6">
        <v>0.95</v>
      </c>
      <c r="I5" s="2" t="str">
        <f t="shared" ref="I5:I12" si="0">CHOOSE(MID(B5:B12,2,1),"안산","부천","안양")</f>
        <v>부천</v>
      </c>
      <c r="J5" s="12">
        <f t="shared" ref="J5:J12" si="1">_xlfn.RANK.EQ(H5,$H$5:$H$12,0)</f>
        <v>1</v>
      </c>
    </row>
    <row r="6" spans="2:10" x14ac:dyDescent="0.3">
      <c r="B6" s="11" t="s">
        <v>12</v>
      </c>
      <c r="C6" s="2" t="s">
        <v>22</v>
      </c>
      <c r="D6" s="3">
        <v>43497</v>
      </c>
      <c r="E6" s="2" t="s">
        <v>29</v>
      </c>
      <c r="F6" s="4">
        <v>50000000</v>
      </c>
      <c r="G6" s="5">
        <v>15000</v>
      </c>
      <c r="H6" s="6">
        <v>0.8</v>
      </c>
      <c r="I6" s="2" t="str">
        <f t="shared" si="0"/>
        <v>안양</v>
      </c>
      <c r="J6" s="12">
        <f t="shared" si="1"/>
        <v>6</v>
      </c>
    </row>
    <row r="7" spans="2:10" x14ac:dyDescent="0.3">
      <c r="B7" s="11" t="s">
        <v>13</v>
      </c>
      <c r="C7" s="2" t="s">
        <v>23</v>
      </c>
      <c r="D7" s="3">
        <v>43475</v>
      </c>
      <c r="E7" s="2" t="s">
        <v>11</v>
      </c>
      <c r="F7" s="4">
        <v>60000000</v>
      </c>
      <c r="G7" s="5">
        <v>18000</v>
      </c>
      <c r="H7" s="6">
        <v>0.88500000000000001</v>
      </c>
      <c r="I7" s="2" t="str">
        <f t="shared" si="0"/>
        <v>안산</v>
      </c>
      <c r="J7" s="12">
        <f t="shared" si="1"/>
        <v>3</v>
      </c>
    </row>
    <row r="8" spans="2:10" x14ac:dyDescent="0.3">
      <c r="B8" s="11" t="s">
        <v>15</v>
      </c>
      <c r="C8" s="2" t="s">
        <v>24</v>
      </c>
      <c r="D8" s="3">
        <v>43480</v>
      </c>
      <c r="E8" s="2" t="s">
        <v>29</v>
      </c>
      <c r="F8" s="4">
        <v>55455500</v>
      </c>
      <c r="G8" s="5">
        <v>20000</v>
      </c>
      <c r="H8" s="6">
        <v>0.755</v>
      </c>
      <c r="I8" s="2" t="str">
        <f t="shared" si="0"/>
        <v>부천</v>
      </c>
      <c r="J8" s="12">
        <f t="shared" si="1"/>
        <v>7</v>
      </c>
    </row>
    <row r="9" spans="2:10" x14ac:dyDescent="0.3">
      <c r="B9" s="11" t="s">
        <v>16</v>
      </c>
      <c r="C9" s="2" t="s">
        <v>25</v>
      </c>
      <c r="D9" s="3">
        <v>43497</v>
      </c>
      <c r="E9" s="2" t="s">
        <v>30</v>
      </c>
      <c r="F9" s="4">
        <v>38500000</v>
      </c>
      <c r="G9" s="5">
        <v>8000</v>
      </c>
      <c r="H9" s="6">
        <v>0.7</v>
      </c>
      <c r="I9" s="2" t="str">
        <f t="shared" si="0"/>
        <v>안산</v>
      </c>
      <c r="J9" s="12">
        <f t="shared" si="1"/>
        <v>8</v>
      </c>
    </row>
    <row r="10" spans="2:10" x14ac:dyDescent="0.3">
      <c r="B10" s="11" t="s">
        <v>17</v>
      </c>
      <c r="C10" s="2" t="s">
        <v>26</v>
      </c>
      <c r="D10" s="3">
        <v>43501</v>
      </c>
      <c r="E10" s="2" t="s">
        <v>30</v>
      </c>
      <c r="F10" s="4">
        <v>45500000</v>
      </c>
      <c r="G10" s="5">
        <v>12000</v>
      </c>
      <c r="H10" s="6">
        <v>0.85</v>
      </c>
      <c r="I10" s="2" t="str">
        <f t="shared" si="0"/>
        <v>부천</v>
      </c>
      <c r="J10" s="12">
        <f t="shared" si="1"/>
        <v>4</v>
      </c>
    </row>
    <row r="11" spans="2:10" x14ac:dyDescent="0.3">
      <c r="B11" s="11" t="s">
        <v>18</v>
      </c>
      <c r="C11" s="2" t="s">
        <v>27</v>
      </c>
      <c r="D11" s="3">
        <v>43482</v>
      </c>
      <c r="E11" s="2" t="s">
        <v>29</v>
      </c>
      <c r="F11" s="4">
        <v>62550000</v>
      </c>
      <c r="G11" s="5">
        <v>19500</v>
      </c>
      <c r="H11" s="6">
        <v>0.82499999999999996</v>
      </c>
      <c r="I11" s="2" t="str">
        <f t="shared" si="0"/>
        <v>안산</v>
      </c>
      <c r="J11" s="12">
        <f t="shared" si="1"/>
        <v>5</v>
      </c>
    </row>
    <row r="12" spans="2:10" ht="14.25" thickBot="1" x14ac:dyDescent="0.35">
      <c r="B12" s="18" t="s">
        <v>19</v>
      </c>
      <c r="C12" s="13" t="s">
        <v>28</v>
      </c>
      <c r="D12" s="19">
        <v>43497</v>
      </c>
      <c r="E12" s="13" t="s">
        <v>31</v>
      </c>
      <c r="F12" s="20">
        <v>40000000</v>
      </c>
      <c r="G12" s="21">
        <v>9500</v>
      </c>
      <c r="H12" s="22">
        <v>0.92500000000000004</v>
      </c>
      <c r="I12" s="13" t="str">
        <f t="shared" si="0"/>
        <v>안양</v>
      </c>
      <c r="J12" s="12">
        <f t="shared" si="1"/>
        <v>2</v>
      </c>
    </row>
    <row r="13" spans="2:10" x14ac:dyDescent="0.3">
      <c r="B13" s="28" t="s">
        <v>20</v>
      </c>
      <c r="C13" s="29"/>
      <c r="D13" s="29"/>
      <c r="E13" s="17" t="str">
        <f>DCOUNTA(B4:H12,4,E4:E5)&amp;"개"</f>
        <v>3개</v>
      </c>
      <c r="F13" s="32"/>
      <c r="G13" s="34" t="s">
        <v>32</v>
      </c>
      <c r="H13" s="35"/>
      <c r="I13" s="36"/>
      <c r="J13" s="23">
        <f>MAX(G5:G12)</f>
        <v>20000</v>
      </c>
    </row>
    <row r="14" spans="2:10" ht="27.75" thickBot="1" x14ac:dyDescent="0.35">
      <c r="B14" s="30" t="s">
        <v>21</v>
      </c>
      <c r="C14" s="31"/>
      <c r="D14" s="31"/>
      <c r="E14" s="20">
        <f>AVERAGE(F9:F10)</f>
        <v>42000000</v>
      </c>
      <c r="F14" s="33"/>
      <c r="G14" s="15" t="s">
        <v>34</v>
      </c>
      <c r="H14" s="13" t="s">
        <v>14</v>
      </c>
      <c r="I14" s="16" t="s">
        <v>33</v>
      </c>
      <c r="J14" s="14" t="str">
        <f>VLOOKUP(H14,B4:H12,6,0)&amp;"천원"</f>
        <v>20000천원</v>
      </c>
    </row>
    <row r="16" spans="2:10" ht="14.25" thickBot="1" x14ac:dyDescent="0.35"/>
    <row r="17" spans="4:14" ht="16.5" customHeight="1" x14ac:dyDescent="0.3">
      <c r="D17" s="1" t="s">
        <v>39</v>
      </c>
      <c r="E17" s="1" t="s">
        <v>40</v>
      </c>
      <c r="K17" s="37" t="s">
        <v>35</v>
      </c>
      <c r="L17" s="24" t="s">
        <v>36</v>
      </c>
      <c r="M17" s="24" t="s">
        <v>37</v>
      </c>
      <c r="N17" s="25" t="s">
        <v>38</v>
      </c>
    </row>
    <row r="18" spans="4:14" ht="24" customHeight="1" thickBot="1" x14ac:dyDescent="0.35">
      <c r="D18" s="1" t="s">
        <v>41</v>
      </c>
      <c r="E18" s="1" t="s">
        <v>42</v>
      </c>
      <c r="K18" s="38"/>
      <c r="L18" s="26"/>
      <c r="M18" s="26"/>
      <c r="N18" s="27"/>
    </row>
    <row r="23" spans="4:14" x14ac:dyDescent="0.3">
      <c r="G23" s="1" t="s">
        <v>43</v>
      </c>
    </row>
  </sheetData>
  <mergeCells count="5">
    <mergeCell ref="B13:D13"/>
    <mergeCell ref="B14:D14"/>
    <mergeCell ref="F13:F14"/>
    <mergeCell ref="G13:I13"/>
    <mergeCell ref="K17:K18"/>
  </mergeCells>
  <phoneticPr fontId="2" type="noConversion"/>
  <conditionalFormatting sqref="E14">
    <cfRule type="expression" dxfId="38" priority="2">
      <formula>$F5&gt;=60000000</formula>
    </cfRule>
  </conditionalFormatting>
  <conditionalFormatting sqref="B5:H12">
    <cfRule type="expression" dxfId="36" priority="1">
      <formula>$F5&gt;=60000000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zoomScale="145" zoomScaleNormal="145" workbookViewId="0">
      <selection activeCell="E11" sqref="E11"/>
    </sheetView>
  </sheetViews>
  <sheetFormatPr defaultRowHeight="16.5" x14ac:dyDescent="0.3"/>
  <cols>
    <col min="1" max="1" width="1.625" customWidth="1"/>
    <col min="2" max="2" width="14.75" customWidth="1"/>
    <col min="3" max="3" width="10.75" customWidth="1"/>
    <col min="4" max="4" width="14.875" customWidth="1"/>
    <col min="5" max="5" width="12.375" customWidth="1"/>
    <col min="6" max="6" width="14.375" customWidth="1"/>
    <col min="7" max="7" width="13.5" customWidth="1"/>
    <col min="8" max="8" width="16.375" customWidth="1"/>
  </cols>
  <sheetData>
    <row r="2" spans="2:8" x14ac:dyDescent="0.3">
      <c r="B2" s="39"/>
      <c r="C2" s="46" t="s">
        <v>44</v>
      </c>
      <c r="D2" s="46"/>
      <c r="E2" s="39"/>
      <c r="F2" s="39"/>
      <c r="G2" s="39"/>
      <c r="H2" s="39"/>
    </row>
    <row r="3" spans="2:8" x14ac:dyDescent="0.3">
      <c r="B3" s="39"/>
      <c r="C3" s="40" t="s">
        <v>45</v>
      </c>
      <c r="D3" s="41"/>
      <c r="E3" s="40" t="s">
        <v>46</v>
      </c>
      <c r="F3" s="41"/>
      <c r="G3" s="40" t="s">
        <v>47</v>
      </c>
      <c r="H3" s="41"/>
    </row>
    <row r="4" spans="2:8" ht="27" x14ac:dyDescent="0.3">
      <c r="B4" s="46" t="s">
        <v>48</v>
      </c>
      <c r="C4" s="42" t="s">
        <v>49</v>
      </c>
      <c r="D4" s="42" t="s">
        <v>50</v>
      </c>
      <c r="E4" s="42" t="s">
        <v>49</v>
      </c>
      <c r="F4" s="42" t="s">
        <v>50</v>
      </c>
      <c r="G4" s="42" t="s">
        <v>49</v>
      </c>
      <c r="H4" s="42" t="s">
        <v>50</v>
      </c>
    </row>
    <row r="5" spans="2:8" x14ac:dyDescent="0.3">
      <c r="B5" s="43" t="s">
        <v>51</v>
      </c>
      <c r="C5" s="44" t="s">
        <v>52</v>
      </c>
      <c r="D5" s="44" t="s">
        <v>52</v>
      </c>
      <c r="E5" s="44" t="s">
        <v>52</v>
      </c>
      <c r="F5" s="44" t="s">
        <v>52</v>
      </c>
      <c r="G5" s="45">
        <v>1</v>
      </c>
      <c r="H5" s="45">
        <v>19500</v>
      </c>
    </row>
    <row r="6" spans="2:8" x14ac:dyDescent="0.3">
      <c r="B6" s="43" t="s">
        <v>53</v>
      </c>
      <c r="C6" s="45">
        <v>1</v>
      </c>
      <c r="D6" s="45">
        <v>18000</v>
      </c>
      <c r="E6" s="45">
        <v>1</v>
      </c>
      <c r="F6" s="45">
        <v>12000</v>
      </c>
      <c r="G6" s="45">
        <v>2</v>
      </c>
      <c r="H6" s="45">
        <v>17500</v>
      </c>
    </row>
    <row r="7" spans="2:8" x14ac:dyDescent="0.3">
      <c r="B7" s="43" t="s">
        <v>54</v>
      </c>
      <c r="C7" s="45">
        <v>2</v>
      </c>
      <c r="D7" s="45">
        <v>9750</v>
      </c>
      <c r="E7" s="45">
        <v>1</v>
      </c>
      <c r="F7" s="45">
        <v>8000</v>
      </c>
      <c r="G7" s="44" t="s">
        <v>52</v>
      </c>
      <c r="H7" s="44" t="s">
        <v>52</v>
      </c>
    </row>
    <row r="8" spans="2:8" x14ac:dyDescent="0.3">
      <c r="B8" s="43" t="s">
        <v>55</v>
      </c>
      <c r="C8" s="45">
        <v>3</v>
      </c>
      <c r="D8" s="45">
        <v>12500</v>
      </c>
      <c r="E8" s="45">
        <v>2</v>
      </c>
      <c r="F8" s="45">
        <v>10000</v>
      </c>
      <c r="G8" s="45">
        <v>3</v>
      </c>
      <c r="H8" s="45">
        <v>18166.666666666668</v>
      </c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zoomScale="145" zoomScaleNormal="145" workbookViewId="0">
      <selection activeCell="C10" sqref="C10"/>
    </sheetView>
  </sheetViews>
  <sheetFormatPr defaultRowHeight="16.5" x14ac:dyDescent="0.3"/>
  <cols>
    <col min="1" max="1" width="1.625" customWidth="1"/>
    <col min="4" max="4" width="12.5" customWidth="1"/>
    <col min="5" max="5" width="11.75" customWidth="1"/>
    <col min="6" max="6" width="13.75" customWidth="1"/>
    <col min="7" max="7" width="11.875" customWidth="1"/>
  </cols>
  <sheetData>
    <row r="1" spans="2:8" ht="17.25" thickBot="1" x14ac:dyDescent="0.35"/>
    <row r="2" spans="2:8" ht="27" x14ac:dyDescent="0.3">
      <c r="B2" s="7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9" t="s">
        <v>5</v>
      </c>
      <c r="H2" s="9" t="s">
        <v>61</v>
      </c>
    </row>
    <row r="3" spans="2:8" x14ac:dyDescent="0.3">
      <c r="B3" s="11" t="s">
        <v>62</v>
      </c>
      <c r="C3" s="2" t="s">
        <v>63</v>
      </c>
      <c r="D3" s="3">
        <v>43480</v>
      </c>
      <c r="E3" s="2" t="s">
        <v>64</v>
      </c>
      <c r="F3" s="47">
        <v>45000000</v>
      </c>
      <c r="G3" s="48">
        <v>10000</v>
      </c>
      <c r="H3" s="6">
        <v>0.95</v>
      </c>
    </row>
    <row r="4" spans="2:8" x14ac:dyDescent="0.3">
      <c r="B4" s="11" t="s">
        <v>65</v>
      </c>
      <c r="C4" s="2" t="s">
        <v>66</v>
      </c>
      <c r="D4" s="49">
        <v>43497</v>
      </c>
      <c r="E4" s="2" t="s">
        <v>67</v>
      </c>
      <c r="F4" s="47">
        <v>50000000</v>
      </c>
      <c r="G4" s="48">
        <v>15000</v>
      </c>
      <c r="H4" s="6">
        <v>0.8</v>
      </c>
    </row>
    <row r="5" spans="2:8" x14ac:dyDescent="0.3">
      <c r="B5" s="11" t="s">
        <v>13</v>
      </c>
      <c r="C5" s="2" t="s">
        <v>23</v>
      </c>
      <c r="D5" s="49">
        <v>43475</v>
      </c>
      <c r="E5" s="2" t="s">
        <v>64</v>
      </c>
      <c r="F5" s="47">
        <v>60000000</v>
      </c>
      <c r="G5" s="48">
        <v>18000</v>
      </c>
      <c r="H5" s="6">
        <v>0.88500000000000001</v>
      </c>
    </row>
    <row r="6" spans="2:8" x14ac:dyDescent="0.3">
      <c r="B6" s="11" t="s">
        <v>68</v>
      </c>
      <c r="C6" s="2" t="s">
        <v>69</v>
      </c>
      <c r="D6" s="49">
        <v>43480</v>
      </c>
      <c r="E6" s="2" t="s">
        <v>67</v>
      </c>
      <c r="F6" s="47">
        <v>55455500</v>
      </c>
      <c r="G6" s="48">
        <v>20000</v>
      </c>
      <c r="H6" s="6">
        <v>0.755</v>
      </c>
    </row>
    <row r="7" spans="2:8" x14ac:dyDescent="0.3">
      <c r="B7" s="11" t="s">
        <v>16</v>
      </c>
      <c r="C7" s="2" t="s">
        <v>70</v>
      </c>
      <c r="D7" s="49">
        <v>43497</v>
      </c>
      <c r="E7" s="2" t="s">
        <v>71</v>
      </c>
      <c r="F7" s="47">
        <v>38500000</v>
      </c>
      <c r="G7" s="48">
        <v>8000</v>
      </c>
      <c r="H7" s="6">
        <v>0.7</v>
      </c>
    </row>
    <row r="8" spans="2:8" x14ac:dyDescent="0.3">
      <c r="B8" s="11" t="s">
        <v>72</v>
      </c>
      <c r="C8" s="2" t="s">
        <v>73</v>
      </c>
      <c r="D8" s="49">
        <v>43501</v>
      </c>
      <c r="E8" s="2" t="s">
        <v>30</v>
      </c>
      <c r="F8" s="47">
        <v>45500000</v>
      </c>
      <c r="G8" s="48">
        <v>12000</v>
      </c>
      <c r="H8" s="6">
        <v>0.85</v>
      </c>
    </row>
    <row r="9" spans="2:8" x14ac:dyDescent="0.3">
      <c r="B9" s="11" t="s">
        <v>74</v>
      </c>
      <c r="C9" s="2" t="s">
        <v>75</v>
      </c>
      <c r="D9" s="49">
        <v>43482</v>
      </c>
      <c r="E9" s="2" t="s">
        <v>29</v>
      </c>
      <c r="F9" s="47">
        <v>62550000</v>
      </c>
      <c r="G9" s="48">
        <v>19500</v>
      </c>
      <c r="H9" s="6">
        <v>0.82499999999999996</v>
      </c>
    </row>
    <row r="10" spans="2:8" x14ac:dyDescent="0.3">
      <c r="B10" s="11" t="s">
        <v>19</v>
      </c>
      <c r="C10" s="2" t="s">
        <v>28</v>
      </c>
      <c r="D10" s="49">
        <v>43497</v>
      </c>
      <c r="E10" s="2" t="s">
        <v>11</v>
      </c>
      <c r="F10" s="47">
        <v>40000000</v>
      </c>
      <c r="G10" s="48">
        <v>9500</v>
      </c>
      <c r="H10" s="6">
        <v>0.92500000000000004</v>
      </c>
    </row>
    <row r="11" spans="2:8" x14ac:dyDescent="0.3">
      <c r="B11" s="50"/>
      <c r="C11" s="50"/>
      <c r="D11" s="50"/>
      <c r="E11" s="50"/>
      <c r="F11" s="50"/>
      <c r="G11" s="50"/>
      <c r="H11" s="50"/>
    </row>
    <row r="12" spans="2:8" x14ac:dyDescent="0.3">
      <c r="B12" s="50"/>
      <c r="C12" s="50"/>
      <c r="D12" s="50"/>
      <c r="E12" s="50"/>
      <c r="F12" s="50"/>
      <c r="G12" s="50"/>
      <c r="H12" s="50"/>
    </row>
    <row r="13" spans="2:8" ht="17.25" thickBot="1" x14ac:dyDescent="0.35">
      <c r="B13" s="50"/>
      <c r="C13" s="50"/>
      <c r="D13" s="50"/>
      <c r="E13" s="50"/>
      <c r="F13" s="50"/>
      <c r="G13" s="50"/>
      <c r="H13" s="50"/>
    </row>
    <row r="14" spans="2:8" ht="27" x14ac:dyDescent="0.3">
      <c r="B14" s="7" t="s">
        <v>56</v>
      </c>
      <c r="C14" s="9" t="s">
        <v>76</v>
      </c>
      <c r="D14" s="50"/>
      <c r="E14" s="50"/>
      <c r="F14" s="50"/>
      <c r="G14" s="50"/>
      <c r="H14" s="50"/>
    </row>
    <row r="15" spans="2:8" x14ac:dyDescent="0.3">
      <c r="B15" s="50" t="s">
        <v>77</v>
      </c>
      <c r="C15" s="50"/>
      <c r="D15" s="50"/>
      <c r="E15" s="50"/>
      <c r="F15" s="50"/>
      <c r="G15" s="50"/>
      <c r="H15" s="50"/>
    </row>
    <row r="16" spans="2:8" x14ac:dyDescent="0.3">
      <c r="B16" s="50"/>
      <c r="C16" s="50" t="s">
        <v>78</v>
      </c>
      <c r="D16" s="50"/>
      <c r="E16" s="50"/>
      <c r="F16" s="50"/>
      <c r="G16" s="50"/>
      <c r="H16" s="50"/>
    </row>
    <row r="17" spans="2:8" ht="17.25" thickBot="1" x14ac:dyDescent="0.35">
      <c r="B17" s="50"/>
      <c r="C17" s="50"/>
      <c r="D17" s="50"/>
      <c r="E17" s="50"/>
      <c r="F17" s="50"/>
      <c r="G17" s="50"/>
      <c r="H17" s="50"/>
    </row>
    <row r="18" spans="2:8" ht="27" x14ac:dyDescent="0.3">
      <c r="B18" s="51" t="s">
        <v>56</v>
      </c>
      <c r="C18" s="52" t="s">
        <v>79</v>
      </c>
      <c r="D18" s="52" t="s">
        <v>60</v>
      </c>
      <c r="E18" s="53" t="s">
        <v>80</v>
      </c>
      <c r="F18" s="50"/>
      <c r="G18" s="50"/>
      <c r="H18" s="50"/>
    </row>
    <row r="19" spans="2:8" x14ac:dyDescent="0.3">
      <c r="B19" s="11" t="s">
        <v>62</v>
      </c>
      <c r="C19" s="2" t="s">
        <v>64</v>
      </c>
      <c r="D19" s="47">
        <v>45000000</v>
      </c>
      <c r="E19" s="48">
        <v>10000</v>
      </c>
      <c r="F19" s="50"/>
      <c r="G19" s="50"/>
      <c r="H19" s="50"/>
    </row>
    <row r="20" spans="2:8" x14ac:dyDescent="0.3">
      <c r="B20" s="11" t="s">
        <v>81</v>
      </c>
      <c r="C20" s="2" t="s">
        <v>64</v>
      </c>
      <c r="D20" s="47">
        <v>60000000</v>
      </c>
      <c r="E20" s="48">
        <v>18000</v>
      </c>
      <c r="F20" s="50"/>
      <c r="G20" s="50"/>
      <c r="H20" s="50"/>
    </row>
    <row r="21" spans="2:8" x14ac:dyDescent="0.3">
      <c r="B21" s="11" t="s">
        <v>16</v>
      </c>
      <c r="C21" s="2" t="s">
        <v>30</v>
      </c>
      <c r="D21" s="47">
        <v>38500000</v>
      </c>
      <c r="E21" s="48">
        <v>8000</v>
      </c>
      <c r="F21" s="50"/>
      <c r="G21" s="50"/>
      <c r="H21" s="50"/>
    </row>
    <row r="22" spans="2:8" x14ac:dyDescent="0.3">
      <c r="B22" s="11" t="s">
        <v>82</v>
      </c>
      <c r="C22" s="2" t="s">
        <v>67</v>
      </c>
      <c r="D22" s="47">
        <v>62550000</v>
      </c>
      <c r="E22" s="48">
        <v>19500</v>
      </c>
      <c r="F22" s="50"/>
      <c r="G22" s="50"/>
      <c r="H22" s="50"/>
    </row>
    <row r="23" spans="2:8" x14ac:dyDescent="0.3">
      <c r="B23" s="11" t="s">
        <v>83</v>
      </c>
      <c r="C23" s="2" t="s">
        <v>84</v>
      </c>
      <c r="D23" s="47">
        <v>40000000</v>
      </c>
      <c r="E23" s="48">
        <v>9500</v>
      </c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  <row r="25" spans="2:8" x14ac:dyDescent="0.3">
      <c r="B25" s="50"/>
      <c r="C25" s="50"/>
      <c r="D25" s="50"/>
      <c r="E25" s="50"/>
      <c r="F25" s="50"/>
      <c r="G25" s="50"/>
      <c r="H25" s="50"/>
    </row>
  </sheetData>
  <phoneticPr fontId="2" type="noConversion"/>
  <conditionalFormatting sqref="B2:H10">
    <cfRule type="expression" dxfId="2" priority="3">
      <formula>$F3&gt;=60000000</formula>
    </cfRule>
  </conditionalFormatting>
  <conditionalFormatting sqref="B14:C14">
    <cfRule type="expression" dxfId="1" priority="2">
      <formula>$F15&gt;=60000000</formula>
    </cfRule>
  </conditionalFormatting>
  <conditionalFormatting sqref="B18:E18">
    <cfRule type="expression" dxfId="0" priority="1">
      <formula>$F19&gt;=60000000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Sheet5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2023-04-24T22:56:58Z</dcterms:created>
  <dcterms:modified xsi:type="dcterms:W3CDTF">2023-04-26T00:08:04Z</dcterms:modified>
</cp:coreProperties>
</file>