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8.HOANHT\Hoan-ControlLocker\"/>
    </mc:Choice>
  </mc:AlternateContent>
  <bookViews>
    <workbookView xWindow="120" yWindow="345" windowWidth="15480" windowHeight="11205"/>
  </bookViews>
  <sheets>
    <sheet name="Thống kê SL tủ Nữ" sheetId="32" r:id="rId1"/>
    <sheet name="Thống kê số lượng tủ nam " sheetId="36" r:id="rId2"/>
  </sheets>
  <calcPr calcId="152511"/>
</workbook>
</file>

<file path=xl/calcChain.xml><?xml version="1.0" encoding="utf-8"?>
<calcChain xmlns="http://schemas.openxmlformats.org/spreadsheetml/2006/main">
  <c r="G16" i="36" l="1"/>
  <c r="G17" i="36"/>
  <c r="G18" i="36"/>
  <c r="G19" i="36"/>
  <c r="G20" i="36"/>
  <c r="G21" i="36"/>
  <c r="G22" i="36"/>
  <c r="G23" i="36"/>
  <c r="G11" i="36"/>
  <c r="G13" i="36"/>
  <c r="G15" i="36"/>
  <c r="G8" i="36"/>
  <c r="G9" i="36"/>
  <c r="G10" i="36"/>
  <c r="G5" i="36"/>
  <c r="G6" i="36"/>
  <c r="G7" i="36"/>
  <c r="G4" i="36"/>
  <c r="F24" i="36" l="1"/>
  <c r="M16" i="36"/>
  <c r="L16" i="36"/>
  <c r="N14" i="36"/>
  <c r="E14" i="36"/>
  <c r="G14" i="36" s="1"/>
  <c r="N13" i="36"/>
  <c r="N12" i="36"/>
  <c r="E12" i="36"/>
  <c r="N11" i="36"/>
  <c r="N10" i="36"/>
  <c r="N9" i="36"/>
  <c r="N8" i="36"/>
  <c r="N7" i="36"/>
  <c r="N6" i="36"/>
  <c r="N5" i="36"/>
  <c r="N4" i="36"/>
  <c r="N16" i="36" s="1"/>
  <c r="N18" i="36" s="1"/>
  <c r="E24" i="36" l="1"/>
  <c r="G12" i="36"/>
  <c r="G24" i="36" s="1"/>
  <c r="G26" i="36" s="1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8" i="32"/>
  <c r="S9" i="32"/>
  <c r="S10" i="32"/>
  <c r="S11" i="32"/>
  <c r="S12" i="32"/>
  <c r="S13" i="32"/>
  <c r="S6" i="32"/>
  <c r="S7" i="32"/>
  <c r="S5" i="32"/>
  <c r="I21" i="32"/>
  <c r="I22" i="32"/>
  <c r="I20" i="32"/>
  <c r="I17" i="32"/>
  <c r="I19" i="32"/>
  <c r="I15" i="32"/>
  <c r="I16" i="32"/>
  <c r="I13" i="32"/>
  <c r="I14" i="32"/>
  <c r="I10" i="32"/>
  <c r="I9" i="32"/>
  <c r="I7" i="32"/>
  <c r="I6" i="32"/>
  <c r="I5" i="32"/>
  <c r="R21" i="32"/>
  <c r="R22" i="32"/>
  <c r="R23" i="32"/>
  <c r="R24" i="32"/>
  <c r="R25" i="32"/>
  <c r="R26" i="32"/>
  <c r="R19" i="32"/>
  <c r="R20" i="32"/>
  <c r="R17" i="32"/>
  <c r="R18" i="32"/>
  <c r="R15" i="32"/>
  <c r="R16" i="32"/>
  <c r="R13" i="32"/>
  <c r="R14" i="32"/>
  <c r="R11" i="32"/>
  <c r="R12" i="32"/>
  <c r="R6" i="32"/>
  <c r="R7" i="32"/>
  <c r="R8" i="32"/>
  <c r="R9" i="32"/>
  <c r="R10" i="32"/>
  <c r="R5" i="32"/>
  <c r="G27" i="32"/>
  <c r="H6" i="32"/>
  <c r="H7" i="32"/>
  <c r="H9" i="32"/>
  <c r="H10" i="32"/>
  <c r="H13" i="32"/>
  <c r="H14" i="32"/>
  <c r="H15" i="32"/>
  <c r="H16" i="32"/>
  <c r="H17" i="32"/>
  <c r="H19" i="32"/>
  <c r="H20" i="32"/>
  <c r="H21" i="32"/>
  <c r="H22" i="32"/>
  <c r="H5" i="32"/>
  <c r="O27" i="32"/>
  <c r="P27" i="32"/>
  <c r="Q27" i="32"/>
  <c r="N27" i="32"/>
  <c r="M27" i="32"/>
  <c r="D27" i="32"/>
  <c r="R27" i="32" l="1"/>
  <c r="H27" i="32"/>
  <c r="E27" i="32"/>
  <c r="F27" i="32"/>
  <c r="L27" i="32" l="1"/>
  <c r="I27" i="32" l="1"/>
  <c r="I29" i="32" s="1"/>
  <c r="S27" i="32"/>
  <c r="S29" i="32" s="1"/>
</calcChain>
</file>

<file path=xl/comments1.xml><?xml version="1.0" encoding="utf-8"?>
<comments xmlns="http://schemas.openxmlformats.org/spreadsheetml/2006/main">
  <authors>
    <author>Y Ta</author>
  </authors>
  <commentList>
    <comment ref="I28" authorId="0" shapeId="0">
      <text>
        <r>
          <rPr>
            <b/>
            <sz val="8"/>
            <color indexed="81"/>
            <rFont val="Tahoma"/>
            <family val="2"/>
          </rPr>
          <t>Dung 22/04/2019</t>
        </r>
      </text>
    </comment>
    <comment ref="S28" authorId="0" shapeId="0">
      <text>
        <r>
          <rPr>
            <b/>
            <sz val="9"/>
            <color indexed="81"/>
            <rFont val="Tahoma"/>
            <charset val="1"/>
          </rPr>
          <t>Y Ta:</t>
        </r>
        <r>
          <rPr>
            <sz val="9"/>
            <color indexed="81"/>
            <rFont val="Tahoma"/>
            <charset val="1"/>
          </rPr>
          <t xml:space="preserve">
22/04/2019</t>
        </r>
      </text>
    </comment>
  </commentList>
</comments>
</file>

<file path=xl/comments2.xml><?xml version="1.0" encoding="utf-8"?>
<comments xmlns="http://schemas.openxmlformats.org/spreadsheetml/2006/main">
  <authors>
    <author>Y Ta</author>
  </authors>
  <commentList>
    <comment ref="N17" authorId="0" shapeId="0">
      <text>
        <r>
          <rPr>
            <b/>
            <sz val="8"/>
            <color indexed="81"/>
            <rFont val="Tahoma"/>
            <family val="2"/>
          </rPr>
          <t>Y Ta:
Dung: 22/04/19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Y Ta:</t>
        </r>
        <r>
          <rPr>
            <sz val="9"/>
            <color indexed="81"/>
            <rFont val="Tahoma"/>
            <charset val="1"/>
          </rPr>
          <t xml:space="preserve">
bác Nhật sử dụng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Y Ta:</t>
        </r>
        <r>
          <rPr>
            <sz val="9"/>
            <color indexed="81"/>
            <rFont val="Tahoma"/>
            <charset val="1"/>
          </rPr>
          <t xml:space="preserve">
22/04/2019</t>
        </r>
      </text>
    </comment>
  </commentList>
</comments>
</file>

<file path=xl/sharedStrings.xml><?xml version="1.0" encoding="utf-8"?>
<sst xmlns="http://schemas.openxmlformats.org/spreadsheetml/2006/main" count="122" uniqueCount="104">
  <si>
    <t>Tồn</t>
  </si>
  <si>
    <t>Locker nữ</t>
  </si>
  <si>
    <t>Tổng</t>
  </si>
  <si>
    <t>Thống kê dãy tủ</t>
  </si>
  <si>
    <t>1~6</t>
  </si>
  <si>
    <t>Locker nam</t>
  </si>
  <si>
    <t>Ô</t>
  </si>
  <si>
    <t>Tổng tủ</t>
  </si>
  <si>
    <t>Tổng ô</t>
  </si>
  <si>
    <t>Tủ giầy nam</t>
  </si>
  <si>
    <t>Tủ giầy nữ</t>
  </si>
  <si>
    <t>Đang sử dụng</t>
  </si>
  <si>
    <t>Tủ Số</t>
  </si>
  <si>
    <t>Tủ giầy nam hỏng tai</t>
  </si>
  <si>
    <t>Tủ giầy nam hỏng cánh</t>
  </si>
  <si>
    <t>Số Ô</t>
  </si>
  <si>
    <t>52~59</t>
  </si>
  <si>
    <t>Dãy Tủ</t>
  </si>
  <si>
    <t>Dãy Tủ 1 ~ 8</t>
  </si>
  <si>
    <t>TT</t>
  </si>
  <si>
    <t>Dãy Tủ 1~6</t>
  </si>
  <si>
    <t>Dãy Tủ 7~13</t>
  </si>
  <si>
    <t>Dãy Tủ 14~20</t>
  </si>
  <si>
    <t>Dãy Tủ 21~27</t>
  </si>
  <si>
    <t>Dãy Tủ 28~34</t>
  </si>
  <si>
    <t>Dãy Tủ 35~41</t>
  </si>
  <si>
    <t>Dãy Tủ 42~48</t>
  </si>
  <si>
    <t>Dãy Tủ 49~55</t>
  </si>
  <si>
    <t>Dãy Tủ 56~62</t>
  </si>
  <si>
    <t>Dãy Tủ 63~69</t>
  </si>
  <si>
    <t>Dãy Tủ 70~76</t>
  </si>
  <si>
    <t>Dãy Tủ 77~83</t>
  </si>
  <si>
    <t>Dãy Tủ 84~90</t>
  </si>
  <si>
    <t>Dãy Tủ 91~97</t>
  </si>
  <si>
    <t>Loại tủ 9 ô</t>
  </si>
  <si>
    <t>Loại tủ 12 ô</t>
  </si>
  <si>
    <t>Tổng số lượng tủ loại 12 ô</t>
  </si>
  <si>
    <t>Tổng số lượng tủ loại 9 ô</t>
  </si>
  <si>
    <t>Tổng số ô tủ</t>
  </si>
  <si>
    <t xml:space="preserve"> Ô tủ</t>
  </si>
  <si>
    <t>Ô tủ</t>
  </si>
  <si>
    <t>Dãy Tủ 9~39</t>
  </si>
  <si>
    <t>Dãy Tủ 40~68</t>
  </si>
  <si>
    <t>Dãy Tủ 69~97</t>
  </si>
  <si>
    <t>Dãy Tủ 98~126</t>
  </si>
  <si>
    <t>Dãy Tủ 127~155</t>
  </si>
  <si>
    <t>Dãy Tủ 156~184</t>
  </si>
  <si>
    <t>128~131,138</t>
  </si>
  <si>
    <t>127,132~137,139~155</t>
  </si>
  <si>
    <t>156~161,163,164,166~184</t>
  </si>
  <si>
    <t>Dãy Tủ 185~213</t>
  </si>
  <si>
    <t>Dãy Tủ 214~243</t>
  </si>
  <si>
    <t>214~229</t>
  </si>
  <si>
    <t>Dãy Tủ 244~258</t>
  </si>
  <si>
    <t>Dãy Tủ 98~105</t>
  </si>
  <si>
    <t>Tổng số lượng tủ loại 24 ô</t>
  </si>
  <si>
    <t>Tổng số lượng tủ loại 20 ô</t>
  </si>
  <si>
    <t>Tổng số lượng tủ loại 28 ô</t>
  </si>
  <si>
    <t>15,16,19,20</t>
  </si>
  <si>
    <t>14,17,18</t>
  </si>
  <si>
    <t>28, 30~34</t>
  </si>
  <si>
    <t>99~101</t>
  </si>
  <si>
    <t>Thống kê số lượng tủ  Nữ</t>
  </si>
  <si>
    <t>Thống kê số lượng tủ Locker Nam</t>
  </si>
  <si>
    <t>Thống kê số lượng tủ Giầy Nam</t>
  </si>
  <si>
    <t>Dãy tủ</t>
  </si>
  <si>
    <t>Tủ Số theo ô</t>
  </si>
  <si>
    <t>Tủ số theo ô</t>
  </si>
  <si>
    <t>1~13; 15~19, 62~70</t>
  </si>
  <si>
    <t>1 ~19</t>
  </si>
  <si>
    <t>62~70</t>
  </si>
  <si>
    <t>24~27,13
28~34</t>
  </si>
  <si>
    <t>24~34</t>
  </si>
  <si>
    <t>22~40, 71~74, 87~91</t>
  </si>
  <si>
    <t>22~40,87~91</t>
  </si>
  <si>
    <t>35~41
42~48</t>
  </si>
  <si>
    <t>35~39,41,42~48</t>
  </si>
  <si>
    <t xml:space="preserve"> 71~74</t>
  </si>
  <si>
    <t>41~55, 129~139, 92</t>
  </si>
  <si>
    <t>41~45,48,129~131,135,138,92</t>
  </si>
  <si>
    <t>49~51, 100~103
104~110</t>
  </si>
  <si>
    <t>46,47,49~55,132~134,136,137,139</t>
  </si>
  <si>
    <t>111~117
118~124</t>
  </si>
  <si>
    <t>140~165,200~203,76~79,102,103</t>
  </si>
  <si>
    <t>140~145,150,159~165,200,76~79,102,103</t>
  </si>
  <si>
    <t>12,52~59</t>
  </si>
  <si>
    <t>146~149,151,152,201~203</t>
  </si>
  <si>
    <t>80~84,104,105</t>
  </si>
  <si>
    <t>75,85,86,93~101,106,107</t>
  </si>
  <si>
    <t>75,85,86,93,106,107</t>
  </si>
  <si>
    <t>94~101</t>
  </si>
  <si>
    <t>260~270,250~259,56~61,108~110</t>
  </si>
  <si>
    <t>260~268,108~110</t>
  </si>
  <si>
    <t>269,270,250~259,56~61</t>
  </si>
  <si>
    <t>271~296,207~209,111</t>
  </si>
  <si>
    <t>271~294,207~209</t>
  </si>
  <si>
    <t>37,21,20,14</t>
  </si>
  <si>
    <t>Dãy Tủ 259~260</t>
  </si>
  <si>
    <t>98,102~106</t>
  </si>
  <si>
    <t>204~206,297~309, 80~84, 104,105</t>
  </si>
  <si>
    <t>204~206, 297~309</t>
  </si>
  <si>
    <t>125~131
132~137</t>
  </si>
  <si>
    <t>7~11,14~19</t>
  </si>
  <si>
    <r>
      <t xml:space="preserve">230~242 </t>
    </r>
    <r>
      <rPr>
        <sz val="12"/>
        <color rgb="FFFF0000"/>
        <rFont val="Arial"/>
        <family val="2"/>
      </rPr>
      <t xml:space="preserve">Thiếu 243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</si>
</sst>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26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3" borderId="0" xfId="0" applyFill="1" applyBorder="1" applyAlignment="1"/>
    <xf numFmtId="0" fontId="0" fillId="3" borderId="0" xfId="0" applyFill="1" applyAlignment="1"/>
    <xf numFmtId="0" fontId="3" fillId="3" borderId="0" xfId="0" applyFont="1" applyFill="1" applyBorder="1" applyAlignment="1">
      <alignment horizontal="center" vertical="justify"/>
    </xf>
    <xf numFmtId="0" fontId="3" fillId="0" borderId="0" xfId="0" applyFont="1" applyAlignment="1">
      <alignment horizontal="center" vertical="justify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11" fillId="2" borderId="23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11" fillId="3" borderId="27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1" fillId="3" borderId="32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3" borderId="3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5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justify"/>
    </xf>
    <xf numFmtId="0" fontId="3" fillId="4" borderId="7" xfId="0" applyFont="1" applyFill="1" applyBorder="1" applyAlignment="1">
      <alignment horizontal="center" vertical="justify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EDCCCB"/>
      <color rgb="FFFF99FF"/>
      <color rgb="FFFFCCFF"/>
      <color rgb="FFCC66FF"/>
      <color rgb="FF66FFFF"/>
      <color rgb="FF99FFCC"/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"/>
  <sheetViews>
    <sheetView tabSelected="1" zoomScale="80" zoomScaleNormal="80" workbookViewId="0">
      <selection activeCell="B5" sqref="B5"/>
    </sheetView>
  </sheetViews>
  <sheetFormatPr defaultColWidth="9.140625" defaultRowHeight="12.75" x14ac:dyDescent="0.2"/>
  <cols>
    <col min="1" max="1" width="7.28515625" style="1" customWidth="1"/>
    <col min="2" max="2" width="19.42578125" style="2" customWidth="1"/>
    <col min="3" max="3" width="29.42578125" style="22" customWidth="1"/>
    <col min="4" max="4" width="12.42578125" style="23" customWidth="1"/>
    <col min="5" max="5" width="10.28515625" style="17" customWidth="1"/>
    <col min="6" max="6" width="11.42578125" style="24" customWidth="1"/>
    <col min="7" max="7" width="8.85546875" style="23" customWidth="1"/>
    <col min="8" max="8" width="11.5703125" style="58" customWidth="1"/>
    <col min="9" max="9" width="15.42578125" style="23" customWidth="1"/>
    <col min="10" max="10" width="16.5703125" style="2" customWidth="1"/>
    <col min="11" max="11" width="15.42578125" style="2" customWidth="1"/>
    <col min="12" max="12" width="13.140625" style="18" customWidth="1"/>
    <col min="13" max="17" width="13.140625" style="58" customWidth="1"/>
    <col min="18" max="18" width="13.140625" style="18" customWidth="1"/>
    <col min="19" max="19" width="15.85546875" style="17" customWidth="1"/>
    <col min="20" max="16384" width="9.140625" style="1"/>
  </cols>
  <sheetData>
    <row r="1" spans="1:27" ht="69.75" customHeight="1" thickBot="1" x14ac:dyDescent="0.25">
      <c r="A1" s="118" t="s">
        <v>62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27" s="15" customFormat="1" ht="31.5" customHeight="1" x14ac:dyDescent="0.2">
      <c r="A2" s="45" t="s">
        <v>19</v>
      </c>
      <c r="B2" s="125" t="s">
        <v>1</v>
      </c>
      <c r="C2" s="126"/>
      <c r="D2" s="126"/>
      <c r="E2" s="126"/>
      <c r="F2" s="126"/>
      <c r="G2" s="126"/>
      <c r="H2" s="126"/>
      <c r="I2" s="127"/>
      <c r="J2" s="50" t="s">
        <v>10</v>
      </c>
      <c r="K2" s="69"/>
      <c r="L2" s="37"/>
      <c r="M2" s="62"/>
      <c r="N2" s="62"/>
      <c r="O2" s="62"/>
      <c r="P2" s="62"/>
      <c r="Q2" s="62"/>
      <c r="R2" s="37"/>
      <c r="S2" s="38"/>
    </row>
    <row r="3" spans="1:27" s="15" customFormat="1" ht="31.5" customHeight="1" x14ac:dyDescent="0.2">
      <c r="A3" s="46"/>
      <c r="B3" s="103" t="s">
        <v>17</v>
      </c>
      <c r="C3" s="104"/>
      <c r="D3" s="128" t="s">
        <v>34</v>
      </c>
      <c r="E3" s="128"/>
      <c r="F3" s="128" t="s">
        <v>35</v>
      </c>
      <c r="G3" s="128"/>
      <c r="H3" s="131" t="s">
        <v>7</v>
      </c>
      <c r="I3" s="92" t="s">
        <v>38</v>
      </c>
      <c r="J3" s="55"/>
      <c r="K3" s="70"/>
      <c r="L3" s="56"/>
      <c r="M3" s="56"/>
      <c r="N3" s="56"/>
      <c r="O3" s="56"/>
      <c r="P3" s="56"/>
      <c r="Q3" s="56"/>
      <c r="R3" s="56"/>
      <c r="S3" s="57"/>
    </row>
    <row r="4" spans="1:27" ht="66.75" customHeight="1" x14ac:dyDescent="0.2">
      <c r="A4" s="46"/>
      <c r="B4" s="105"/>
      <c r="C4" s="106"/>
      <c r="D4" s="26" t="s">
        <v>37</v>
      </c>
      <c r="E4" s="26" t="s">
        <v>40</v>
      </c>
      <c r="F4" s="26" t="s">
        <v>36</v>
      </c>
      <c r="G4" s="26" t="s">
        <v>39</v>
      </c>
      <c r="H4" s="132"/>
      <c r="I4" s="93"/>
      <c r="J4" s="133" t="s">
        <v>17</v>
      </c>
      <c r="K4" s="134"/>
      <c r="L4" s="26" t="s">
        <v>55</v>
      </c>
      <c r="M4" s="26" t="s">
        <v>40</v>
      </c>
      <c r="N4" s="26" t="s">
        <v>56</v>
      </c>
      <c r="O4" s="26" t="s">
        <v>40</v>
      </c>
      <c r="P4" s="26" t="s">
        <v>57</v>
      </c>
      <c r="Q4" s="26" t="s">
        <v>40</v>
      </c>
      <c r="R4" s="26" t="s">
        <v>7</v>
      </c>
      <c r="S4" s="76" t="s">
        <v>38</v>
      </c>
    </row>
    <row r="5" spans="1:27" ht="21" customHeight="1" x14ac:dyDescent="0.2">
      <c r="A5" s="34">
        <v>1</v>
      </c>
      <c r="B5" s="47" t="s">
        <v>18</v>
      </c>
      <c r="C5" s="27"/>
      <c r="D5" s="28">
        <v>8</v>
      </c>
      <c r="E5" s="28">
        <v>9</v>
      </c>
      <c r="F5" s="25"/>
      <c r="G5" s="28"/>
      <c r="H5" s="59">
        <f>D5+F5</f>
        <v>8</v>
      </c>
      <c r="I5" s="39">
        <f>(D5*E5)+(F5*G5)</f>
        <v>72</v>
      </c>
      <c r="J5" s="113" t="s">
        <v>20</v>
      </c>
      <c r="K5" s="114"/>
      <c r="L5" s="28">
        <v>6</v>
      </c>
      <c r="M5" s="60">
        <v>24</v>
      </c>
      <c r="N5" s="60"/>
      <c r="O5" s="60"/>
      <c r="P5" s="60"/>
      <c r="Q5" s="60"/>
      <c r="R5" s="60">
        <f>L5+N5+P5</f>
        <v>6</v>
      </c>
      <c r="S5" s="39">
        <f>(L5*M5)+(N5*O5)+(P5*Q5)</f>
        <v>144</v>
      </c>
    </row>
    <row r="6" spans="1:27" s="20" customFormat="1" ht="21" customHeight="1" x14ac:dyDescent="0.2">
      <c r="A6" s="34">
        <v>2</v>
      </c>
      <c r="B6" s="47" t="s">
        <v>41</v>
      </c>
      <c r="C6" s="27"/>
      <c r="D6" s="28">
        <v>31</v>
      </c>
      <c r="E6" s="28">
        <v>9</v>
      </c>
      <c r="F6" s="25"/>
      <c r="G6" s="28"/>
      <c r="H6" s="59">
        <f t="shared" ref="H6:H22" si="0">D6+F6</f>
        <v>31</v>
      </c>
      <c r="I6" s="66">
        <f>(D6*E6)+(F6*G6)</f>
        <v>279</v>
      </c>
      <c r="J6" s="113" t="s">
        <v>21</v>
      </c>
      <c r="K6" s="114"/>
      <c r="L6" s="28">
        <v>7</v>
      </c>
      <c r="M6" s="60">
        <v>24</v>
      </c>
      <c r="N6" s="60"/>
      <c r="O6" s="60"/>
      <c r="P6" s="60"/>
      <c r="Q6" s="60"/>
      <c r="R6" s="60">
        <f t="shared" ref="R6:R26" si="1">L6+N6+P6</f>
        <v>7</v>
      </c>
      <c r="S6" s="66">
        <f t="shared" ref="S6:S26" si="2">(L6*M6)+(N6*O6)+(P6*Q6)</f>
        <v>168</v>
      </c>
      <c r="AA6" s="1"/>
    </row>
    <row r="7" spans="1:27" s="17" customFormat="1" ht="21" customHeight="1" x14ac:dyDescent="0.2">
      <c r="A7" s="120">
        <v>3</v>
      </c>
      <c r="B7" s="107" t="s">
        <v>42</v>
      </c>
      <c r="C7" s="108"/>
      <c r="D7" s="90">
        <v>29</v>
      </c>
      <c r="E7" s="90">
        <v>9</v>
      </c>
      <c r="F7" s="90"/>
      <c r="G7" s="28"/>
      <c r="H7" s="90">
        <f t="shared" si="0"/>
        <v>29</v>
      </c>
      <c r="I7" s="87">
        <f t="shared" ref="I7:I22" si="3">(D7*E7)+(F7*G7)</f>
        <v>261</v>
      </c>
      <c r="J7" s="129" t="s">
        <v>22</v>
      </c>
      <c r="K7" s="75" t="s">
        <v>59</v>
      </c>
      <c r="L7" s="28">
        <v>3</v>
      </c>
      <c r="M7" s="60">
        <v>24</v>
      </c>
      <c r="N7" s="60"/>
      <c r="O7" s="60"/>
      <c r="P7" s="60"/>
      <c r="Q7" s="60"/>
      <c r="R7" s="60">
        <f t="shared" si="1"/>
        <v>3</v>
      </c>
      <c r="S7" s="66">
        <f t="shared" si="2"/>
        <v>72</v>
      </c>
      <c r="AA7" s="1"/>
    </row>
    <row r="8" spans="1:27" s="20" customFormat="1" ht="21" customHeight="1" x14ac:dyDescent="0.2">
      <c r="A8" s="121"/>
      <c r="B8" s="109"/>
      <c r="C8" s="110"/>
      <c r="D8" s="91"/>
      <c r="E8" s="91"/>
      <c r="F8" s="91"/>
      <c r="G8" s="29"/>
      <c r="H8" s="91"/>
      <c r="I8" s="89"/>
      <c r="J8" s="130"/>
      <c r="K8" s="75" t="s">
        <v>58</v>
      </c>
      <c r="L8" s="28"/>
      <c r="M8" s="60"/>
      <c r="N8" s="60">
        <v>4</v>
      </c>
      <c r="O8" s="60">
        <v>20</v>
      </c>
      <c r="P8" s="60"/>
      <c r="Q8" s="60"/>
      <c r="R8" s="60">
        <f t="shared" si="1"/>
        <v>4</v>
      </c>
      <c r="S8" s="66">
        <f t="shared" si="2"/>
        <v>80</v>
      </c>
      <c r="AA8" s="1"/>
    </row>
    <row r="9" spans="1:27" s="20" customFormat="1" ht="21" customHeight="1" x14ac:dyDescent="0.2">
      <c r="A9" s="34">
        <v>4</v>
      </c>
      <c r="B9" s="47" t="s">
        <v>43</v>
      </c>
      <c r="C9" s="27"/>
      <c r="D9" s="28">
        <v>29</v>
      </c>
      <c r="E9" s="28">
        <v>9</v>
      </c>
      <c r="F9" s="25"/>
      <c r="G9" s="28"/>
      <c r="H9" s="59">
        <f t="shared" si="0"/>
        <v>29</v>
      </c>
      <c r="I9" s="66">
        <f t="shared" si="3"/>
        <v>261</v>
      </c>
      <c r="J9" s="113" t="s">
        <v>23</v>
      </c>
      <c r="K9" s="114"/>
      <c r="L9" s="28"/>
      <c r="M9" s="60"/>
      <c r="N9" s="60">
        <v>7</v>
      </c>
      <c r="O9" s="60">
        <v>20</v>
      </c>
      <c r="P9" s="60"/>
      <c r="Q9" s="60"/>
      <c r="R9" s="60">
        <f t="shared" si="1"/>
        <v>7</v>
      </c>
      <c r="S9" s="66">
        <f t="shared" si="2"/>
        <v>140</v>
      </c>
      <c r="AA9" s="1"/>
    </row>
    <row r="10" spans="1:27" s="17" customFormat="1" ht="21" customHeight="1" x14ac:dyDescent="0.2">
      <c r="A10" s="120">
        <v>5</v>
      </c>
      <c r="B10" s="107" t="s">
        <v>44</v>
      </c>
      <c r="C10" s="108"/>
      <c r="D10" s="90">
        <v>29</v>
      </c>
      <c r="E10" s="90">
        <v>9</v>
      </c>
      <c r="F10" s="90"/>
      <c r="G10" s="90"/>
      <c r="H10" s="90">
        <f t="shared" si="0"/>
        <v>29</v>
      </c>
      <c r="I10" s="87">
        <f t="shared" si="3"/>
        <v>261</v>
      </c>
      <c r="J10" s="122" t="s">
        <v>24</v>
      </c>
      <c r="K10" s="75">
        <v>29</v>
      </c>
      <c r="L10" s="25">
        <v>1</v>
      </c>
      <c r="M10" s="25">
        <v>24</v>
      </c>
      <c r="N10" s="25"/>
      <c r="O10" s="25"/>
      <c r="P10" s="25"/>
      <c r="Q10" s="25"/>
      <c r="R10" s="60">
        <f t="shared" si="1"/>
        <v>1</v>
      </c>
      <c r="S10" s="66">
        <f t="shared" si="2"/>
        <v>24</v>
      </c>
      <c r="AA10" s="1"/>
    </row>
    <row r="11" spans="1:27" s="17" customFormat="1" ht="16.5" customHeight="1" x14ac:dyDescent="0.2">
      <c r="A11" s="121"/>
      <c r="B11" s="115"/>
      <c r="C11" s="116"/>
      <c r="D11" s="117"/>
      <c r="E11" s="117"/>
      <c r="F11" s="117"/>
      <c r="G11" s="117"/>
      <c r="H11" s="117"/>
      <c r="I11" s="88"/>
      <c r="J11" s="123"/>
      <c r="K11" s="75" t="s">
        <v>60</v>
      </c>
      <c r="L11" s="25"/>
      <c r="M11" s="25"/>
      <c r="N11" s="25">
        <v>6</v>
      </c>
      <c r="O11" s="25">
        <v>20</v>
      </c>
      <c r="P11" s="25"/>
      <c r="Q11" s="25"/>
      <c r="R11" s="60">
        <f t="shared" si="1"/>
        <v>6</v>
      </c>
      <c r="S11" s="66">
        <f t="shared" si="2"/>
        <v>120</v>
      </c>
      <c r="AA11" s="1"/>
    </row>
    <row r="12" spans="1:27" s="17" customFormat="1" ht="21" customHeight="1" x14ac:dyDescent="0.2">
      <c r="A12" s="34"/>
      <c r="B12" s="109"/>
      <c r="C12" s="110"/>
      <c r="D12" s="91"/>
      <c r="E12" s="91"/>
      <c r="F12" s="91"/>
      <c r="G12" s="91"/>
      <c r="H12" s="91"/>
      <c r="I12" s="89"/>
      <c r="J12" s="51" t="s">
        <v>25</v>
      </c>
      <c r="K12" s="63"/>
      <c r="L12" s="28">
        <v>7</v>
      </c>
      <c r="M12" s="60">
        <v>24</v>
      </c>
      <c r="N12" s="60"/>
      <c r="O12" s="60"/>
      <c r="P12" s="60"/>
      <c r="Q12" s="60"/>
      <c r="R12" s="60">
        <f t="shared" si="1"/>
        <v>7</v>
      </c>
      <c r="S12" s="66">
        <f t="shared" si="2"/>
        <v>168</v>
      </c>
      <c r="AA12" s="1"/>
    </row>
    <row r="13" spans="1:27" s="17" customFormat="1" ht="21" customHeight="1" x14ac:dyDescent="0.2">
      <c r="A13" s="34">
        <v>7</v>
      </c>
      <c r="B13" s="124" t="s">
        <v>45</v>
      </c>
      <c r="C13" s="25" t="s">
        <v>48</v>
      </c>
      <c r="D13" s="25">
        <v>24</v>
      </c>
      <c r="E13" s="25">
        <v>9</v>
      </c>
      <c r="F13" s="25"/>
      <c r="G13" s="25"/>
      <c r="H13" s="59">
        <f t="shared" si="0"/>
        <v>24</v>
      </c>
      <c r="I13" s="66">
        <f t="shared" si="3"/>
        <v>216</v>
      </c>
      <c r="J13" s="122" t="s">
        <v>26</v>
      </c>
      <c r="K13" s="63"/>
      <c r="L13" s="90">
        <v>7</v>
      </c>
      <c r="M13" s="90">
        <v>24</v>
      </c>
      <c r="N13" s="60"/>
      <c r="O13" s="60"/>
      <c r="P13" s="60"/>
      <c r="Q13" s="60"/>
      <c r="R13" s="60">
        <f t="shared" si="1"/>
        <v>7</v>
      </c>
      <c r="S13" s="66">
        <f t="shared" si="2"/>
        <v>168</v>
      </c>
      <c r="AA13" s="1"/>
    </row>
    <row r="14" spans="1:27" s="17" customFormat="1" ht="21" customHeight="1" x14ac:dyDescent="0.2">
      <c r="A14" s="35"/>
      <c r="B14" s="124"/>
      <c r="C14" s="25" t="s">
        <v>47</v>
      </c>
      <c r="D14" s="25"/>
      <c r="E14" s="25"/>
      <c r="F14" s="25">
        <v>5</v>
      </c>
      <c r="G14" s="25">
        <v>12</v>
      </c>
      <c r="H14" s="59">
        <f t="shared" si="0"/>
        <v>5</v>
      </c>
      <c r="I14" s="66">
        <f t="shared" si="3"/>
        <v>60</v>
      </c>
      <c r="J14" s="123"/>
      <c r="K14" s="64"/>
      <c r="L14" s="91"/>
      <c r="M14" s="91"/>
      <c r="N14" s="61"/>
      <c r="O14" s="61"/>
      <c r="P14" s="61"/>
      <c r="Q14" s="61"/>
      <c r="R14" s="60">
        <f t="shared" si="1"/>
        <v>0</v>
      </c>
      <c r="S14" s="66">
        <f t="shared" si="2"/>
        <v>0</v>
      </c>
      <c r="AA14" s="1"/>
    </row>
    <row r="15" spans="1:27" s="17" customFormat="1" ht="21" customHeight="1" x14ac:dyDescent="0.2">
      <c r="A15" s="120">
        <v>8</v>
      </c>
      <c r="B15" s="107" t="s">
        <v>46</v>
      </c>
      <c r="C15" s="25" t="s">
        <v>49</v>
      </c>
      <c r="D15" s="25">
        <v>27</v>
      </c>
      <c r="E15" s="25">
        <v>9</v>
      </c>
      <c r="F15" s="25"/>
      <c r="G15" s="25"/>
      <c r="H15" s="59">
        <f t="shared" si="0"/>
        <v>27</v>
      </c>
      <c r="I15" s="66">
        <f t="shared" si="3"/>
        <v>243</v>
      </c>
      <c r="J15" s="122" t="s">
        <v>27</v>
      </c>
      <c r="K15" s="63"/>
      <c r="L15" s="90">
        <v>7</v>
      </c>
      <c r="M15" s="90">
        <v>24</v>
      </c>
      <c r="N15" s="60"/>
      <c r="O15" s="60"/>
      <c r="P15" s="60"/>
      <c r="Q15" s="60"/>
      <c r="R15" s="60">
        <f t="shared" si="1"/>
        <v>7</v>
      </c>
      <c r="S15" s="66">
        <f t="shared" si="2"/>
        <v>168</v>
      </c>
      <c r="AA15" s="1"/>
    </row>
    <row r="16" spans="1:27" s="17" customFormat="1" ht="21" customHeight="1" x14ac:dyDescent="0.2">
      <c r="A16" s="121"/>
      <c r="B16" s="109"/>
      <c r="C16" s="30">
        <v>162165</v>
      </c>
      <c r="D16" s="25"/>
      <c r="E16" s="25"/>
      <c r="F16" s="25">
        <v>2</v>
      </c>
      <c r="G16" s="25">
        <v>12</v>
      </c>
      <c r="H16" s="59">
        <f t="shared" si="0"/>
        <v>2</v>
      </c>
      <c r="I16" s="66">
        <f t="shared" si="3"/>
        <v>24</v>
      </c>
      <c r="J16" s="123"/>
      <c r="K16" s="64"/>
      <c r="L16" s="91"/>
      <c r="M16" s="91"/>
      <c r="N16" s="61"/>
      <c r="O16" s="61"/>
      <c r="P16" s="61"/>
      <c r="Q16" s="61"/>
      <c r="R16" s="60">
        <f t="shared" si="1"/>
        <v>0</v>
      </c>
      <c r="S16" s="66">
        <f t="shared" si="2"/>
        <v>0</v>
      </c>
      <c r="AA16" s="1"/>
    </row>
    <row r="17" spans="1:27" s="17" customFormat="1" ht="19.5" customHeight="1" x14ac:dyDescent="0.2">
      <c r="A17" s="120">
        <v>9</v>
      </c>
      <c r="B17" s="107" t="s">
        <v>50</v>
      </c>
      <c r="C17" s="108"/>
      <c r="D17" s="90">
        <v>29</v>
      </c>
      <c r="E17" s="90">
        <v>9</v>
      </c>
      <c r="F17" s="90"/>
      <c r="G17" s="90"/>
      <c r="H17" s="90">
        <f t="shared" si="0"/>
        <v>29</v>
      </c>
      <c r="I17" s="90">
        <f t="shared" si="3"/>
        <v>261</v>
      </c>
      <c r="J17" s="122" t="s">
        <v>28</v>
      </c>
      <c r="K17" s="63"/>
      <c r="L17" s="90">
        <v>7</v>
      </c>
      <c r="M17" s="90">
        <v>24</v>
      </c>
      <c r="N17" s="60"/>
      <c r="O17" s="60"/>
      <c r="P17" s="60"/>
      <c r="Q17" s="60"/>
      <c r="R17" s="60">
        <f t="shared" si="1"/>
        <v>7</v>
      </c>
      <c r="S17" s="66">
        <f t="shared" si="2"/>
        <v>168</v>
      </c>
      <c r="AA17" s="1"/>
    </row>
    <row r="18" spans="1:27" s="17" customFormat="1" ht="21" customHeight="1" x14ac:dyDescent="0.2">
      <c r="A18" s="121"/>
      <c r="B18" s="109"/>
      <c r="C18" s="110"/>
      <c r="D18" s="91"/>
      <c r="E18" s="91"/>
      <c r="F18" s="91"/>
      <c r="G18" s="91"/>
      <c r="H18" s="91"/>
      <c r="I18" s="91"/>
      <c r="J18" s="123"/>
      <c r="K18" s="64"/>
      <c r="L18" s="91"/>
      <c r="M18" s="91"/>
      <c r="N18" s="61"/>
      <c r="O18" s="61"/>
      <c r="P18" s="61"/>
      <c r="Q18" s="61"/>
      <c r="R18" s="60">
        <f t="shared" si="1"/>
        <v>0</v>
      </c>
      <c r="S18" s="66">
        <f t="shared" si="2"/>
        <v>0</v>
      </c>
      <c r="AA18" s="1"/>
    </row>
    <row r="19" spans="1:27" s="17" customFormat="1" ht="21" customHeight="1" x14ac:dyDescent="0.2">
      <c r="A19" s="87">
        <v>10</v>
      </c>
      <c r="B19" s="111" t="s">
        <v>51</v>
      </c>
      <c r="C19" s="25" t="s">
        <v>52</v>
      </c>
      <c r="D19" s="25">
        <v>17</v>
      </c>
      <c r="E19" s="25">
        <v>9</v>
      </c>
      <c r="F19" s="25"/>
      <c r="G19" s="25"/>
      <c r="H19" s="59">
        <f t="shared" si="0"/>
        <v>17</v>
      </c>
      <c r="I19" s="66">
        <f t="shared" si="3"/>
        <v>153</v>
      </c>
      <c r="J19" s="122" t="s">
        <v>29</v>
      </c>
      <c r="K19" s="63"/>
      <c r="L19" s="90">
        <v>7</v>
      </c>
      <c r="M19" s="90">
        <v>24</v>
      </c>
      <c r="N19" s="60"/>
      <c r="O19" s="60"/>
      <c r="P19" s="60"/>
      <c r="Q19" s="60"/>
      <c r="R19" s="60">
        <f t="shared" si="1"/>
        <v>7</v>
      </c>
      <c r="S19" s="66">
        <f t="shared" si="2"/>
        <v>168</v>
      </c>
      <c r="AA19" s="1"/>
    </row>
    <row r="20" spans="1:27" s="58" customFormat="1" ht="21" customHeight="1" x14ac:dyDescent="0.2">
      <c r="A20" s="89"/>
      <c r="B20" s="112"/>
      <c r="C20" s="25" t="s">
        <v>103</v>
      </c>
      <c r="D20" s="25"/>
      <c r="E20" s="25"/>
      <c r="F20" s="25">
        <v>13</v>
      </c>
      <c r="G20" s="25">
        <v>12</v>
      </c>
      <c r="H20" s="59">
        <f t="shared" si="0"/>
        <v>13</v>
      </c>
      <c r="I20" s="66">
        <f t="shared" si="3"/>
        <v>156</v>
      </c>
      <c r="J20" s="123"/>
      <c r="K20" s="64"/>
      <c r="L20" s="91"/>
      <c r="M20" s="91"/>
      <c r="N20" s="61"/>
      <c r="O20" s="61"/>
      <c r="P20" s="61"/>
      <c r="Q20" s="61"/>
      <c r="R20" s="60">
        <f t="shared" si="1"/>
        <v>0</v>
      </c>
      <c r="S20" s="66">
        <f t="shared" si="2"/>
        <v>0</v>
      </c>
      <c r="AA20" s="1"/>
    </row>
    <row r="21" spans="1:27" s="17" customFormat="1" ht="21" customHeight="1" x14ac:dyDescent="0.2">
      <c r="A21" s="36">
        <v>11</v>
      </c>
      <c r="B21" s="113" t="s">
        <v>53</v>
      </c>
      <c r="C21" s="114"/>
      <c r="D21" s="25">
        <v>15</v>
      </c>
      <c r="E21" s="25">
        <v>9</v>
      </c>
      <c r="F21" s="25"/>
      <c r="G21" s="25"/>
      <c r="H21" s="59">
        <f t="shared" si="0"/>
        <v>15</v>
      </c>
      <c r="I21" s="66">
        <f t="shared" si="3"/>
        <v>135</v>
      </c>
      <c r="J21" s="49" t="s">
        <v>30</v>
      </c>
      <c r="K21" s="71"/>
      <c r="L21" s="25">
        <v>7</v>
      </c>
      <c r="M21" s="25">
        <v>24</v>
      </c>
      <c r="N21" s="25"/>
      <c r="O21" s="25"/>
      <c r="P21" s="25"/>
      <c r="Q21" s="25"/>
      <c r="R21" s="60">
        <f t="shared" si="1"/>
        <v>7</v>
      </c>
      <c r="S21" s="66">
        <f t="shared" si="2"/>
        <v>168</v>
      </c>
      <c r="AA21" s="1"/>
    </row>
    <row r="22" spans="1:27" s="17" customFormat="1" ht="21" customHeight="1" x14ac:dyDescent="0.2">
      <c r="A22" s="120">
        <v>12</v>
      </c>
      <c r="B22" s="122" t="s">
        <v>97</v>
      </c>
      <c r="C22" s="25"/>
      <c r="D22" s="25"/>
      <c r="E22" s="25"/>
      <c r="F22" s="25">
        <v>2</v>
      </c>
      <c r="G22" s="25">
        <v>12</v>
      </c>
      <c r="H22" s="59">
        <f t="shared" si="0"/>
        <v>2</v>
      </c>
      <c r="I22" s="66">
        <f t="shared" si="3"/>
        <v>24</v>
      </c>
      <c r="J22" s="49" t="s">
        <v>31</v>
      </c>
      <c r="K22" s="71"/>
      <c r="L22" s="25">
        <v>7</v>
      </c>
      <c r="M22" s="25">
        <v>24</v>
      </c>
      <c r="N22" s="25"/>
      <c r="O22" s="25"/>
      <c r="P22" s="25"/>
      <c r="Q22" s="25"/>
      <c r="R22" s="60">
        <f t="shared" si="1"/>
        <v>7</v>
      </c>
      <c r="S22" s="66">
        <f t="shared" si="2"/>
        <v>168</v>
      </c>
      <c r="AA22" s="1"/>
    </row>
    <row r="23" spans="1:27" s="17" customFormat="1" ht="21" customHeight="1" x14ac:dyDescent="0.2">
      <c r="A23" s="121"/>
      <c r="B23" s="123"/>
      <c r="C23" s="25"/>
      <c r="D23" s="25"/>
      <c r="E23" s="25"/>
      <c r="F23" s="25"/>
      <c r="G23" s="25"/>
      <c r="H23" s="59"/>
      <c r="I23" s="66"/>
      <c r="J23" s="49" t="s">
        <v>32</v>
      </c>
      <c r="K23" s="71"/>
      <c r="L23" s="25">
        <v>7</v>
      </c>
      <c r="M23" s="25">
        <v>24</v>
      </c>
      <c r="N23" s="25"/>
      <c r="O23" s="25"/>
      <c r="P23" s="25"/>
      <c r="Q23" s="25"/>
      <c r="R23" s="60">
        <f t="shared" si="1"/>
        <v>7</v>
      </c>
      <c r="S23" s="66">
        <f t="shared" si="2"/>
        <v>168</v>
      </c>
      <c r="AA23" s="1"/>
    </row>
    <row r="24" spans="1:27" s="17" customFormat="1" ht="21" customHeight="1" x14ac:dyDescent="0.2">
      <c r="A24" s="36">
        <v>13</v>
      </c>
      <c r="B24" s="48"/>
      <c r="C24" s="31"/>
      <c r="D24" s="25"/>
      <c r="E24" s="25"/>
      <c r="F24" s="25"/>
      <c r="G24" s="25"/>
      <c r="H24" s="59"/>
      <c r="I24" s="40"/>
      <c r="J24" s="49" t="s">
        <v>33</v>
      </c>
      <c r="K24" s="71"/>
      <c r="L24" s="25">
        <v>7</v>
      </c>
      <c r="M24" s="25">
        <v>24</v>
      </c>
      <c r="N24" s="25"/>
      <c r="O24" s="25"/>
      <c r="P24" s="25"/>
      <c r="Q24" s="25"/>
      <c r="R24" s="60">
        <f t="shared" si="1"/>
        <v>7</v>
      </c>
      <c r="S24" s="66">
        <f t="shared" si="2"/>
        <v>168</v>
      </c>
      <c r="AA24" s="1"/>
    </row>
    <row r="25" spans="1:27" s="22" customFormat="1" ht="21" customHeight="1" x14ac:dyDescent="0.2">
      <c r="A25" s="34">
        <v>14</v>
      </c>
      <c r="B25" s="48"/>
      <c r="C25" s="31"/>
      <c r="D25" s="25"/>
      <c r="E25" s="25"/>
      <c r="F25" s="25"/>
      <c r="G25" s="25"/>
      <c r="H25" s="59"/>
      <c r="I25" s="40"/>
      <c r="J25" s="122" t="s">
        <v>54</v>
      </c>
      <c r="K25" s="75" t="s">
        <v>61</v>
      </c>
      <c r="L25" s="25">
        <v>3</v>
      </c>
      <c r="M25" s="25">
        <v>24</v>
      </c>
      <c r="N25" s="25"/>
      <c r="O25" s="25"/>
      <c r="P25" s="25"/>
      <c r="Q25" s="25"/>
      <c r="R25" s="60">
        <f t="shared" si="1"/>
        <v>3</v>
      </c>
      <c r="S25" s="66">
        <f t="shared" si="2"/>
        <v>72</v>
      </c>
      <c r="AA25" s="1"/>
    </row>
    <row r="26" spans="1:27" s="22" customFormat="1" ht="21" customHeight="1" x14ac:dyDescent="0.2">
      <c r="A26" s="34"/>
      <c r="B26" s="49"/>
      <c r="C26" s="25"/>
      <c r="D26" s="25"/>
      <c r="E26" s="25"/>
      <c r="F26" s="25"/>
      <c r="G26" s="25"/>
      <c r="H26" s="59"/>
      <c r="I26" s="40"/>
      <c r="J26" s="123"/>
      <c r="K26" s="75" t="s">
        <v>98</v>
      </c>
      <c r="L26" s="25"/>
      <c r="M26" s="25"/>
      <c r="N26" s="25"/>
      <c r="O26" s="25"/>
      <c r="P26" s="25">
        <v>6</v>
      </c>
      <c r="Q26" s="25">
        <v>28</v>
      </c>
      <c r="R26" s="60">
        <f t="shared" si="1"/>
        <v>6</v>
      </c>
      <c r="S26" s="66">
        <f t="shared" si="2"/>
        <v>168</v>
      </c>
      <c r="AA26" s="1"/>
    </row>
    <row r="27" spans="1:27" s="11" customFormat="1" ht="25.5" customHeight="1" x14ac:dyDescent="0.2">
      <c r="A27" s="94" t="s">
        <v>2</v>
      </c>
      <c r="B27" s="95"/>
      <c r="C27" s="96"/>
      <c r="D27" s="32">
        <f>SUM(D5:D26)</f>
        <v>238</v>
      </c>
      <c r="E27" s="32">
        <f>9*D27</f>
        <v>2142</v>
      </c>
      <c r="F27" s="32">
        <f>SUM(F5:F26)</f>
        <v>22</v>
      </c>
      <c r="G27" s="32">
        <f t="shared" ref="G27:H27" si="4">SUM(G5:G26)</f>
        <v>48</v>
      </c>
      <c r="H27" s="32">
        <f t="shared" si="4"/>
        <v>260</v>
      </c>
      <c r="I27" s="41">
        <f>SUM(I5:I26)</f>
        <v>2406</v>
      </c>
      <c r="J27" s="52"/>
      <c r="K27" s="72"/>
      <c r="L27" s="32">
        <f>SUM(L5:L26)</f>
        <v>83</v>
      </c>
      <c r="M27" s="32">
        <f>SUM(M5:M26)</f>
        <v>336</v>
      </c>
      <c r="N27" s="32">
        <f>SUM(N5:N26)</f>
        <v>17</v>
      </c>
      <c r="O27" s="32">
        <f t="shared" ref="O27:Q27" si="5">SUM(O5:O26)</f>
        <v>60</v>
      </c>
      <c r="P27" s="32">
        <f t="shared" si="5"/>
        <v>6</v>
      </c>
      <c r="Q27" s="32">
        <f t="shared" si="5"/>
        <v>28</v>
      </c>
      <c r="R27" s="32">
        <f>SUM(R5:R26)</f>
        <v>106</v>
      </c>
      <c r="S27" s="41">
        <f>SUM(S5:S26)</f>
        <v>2500</v>
      </c>
      <c r="AA27" s="1"/>
    </row>
    <row r="28" spans="1:27" s="11" customFormat="1" ht="35.25" customHeight="1" x14ac:dyDescent="0.2">
      <c r="A28" s="97" t="s">
        <v>11</v>
      </c>
      <c r="B28" s="98"/>
      <c r="C28" s="99"/>
      <c r="D28" s="33"/>
      <c r="E28" s="33"/>
      <c r="F28" s="33"/>
      <c r="G28" s="33"/>
      <c r="H28" s="77"/>
      <c r="I28" s="42">
        <v>2112</v>
      </c>
      <c r="J28" s="53"/>
      <c r="K28" s="73"/>
      <c r="L28" s="33"/>
      <c r="M28" s="33"/>
      <c r="N28" s="33"/>
      <c r="O28" s="33"/>
      <c r="P28" s="33"/>
      <c r="Q28" s="33"/>
      <c r="R28" s="33"/>
      <c r="S28" s="42">
        <v>2112</v>
      </c>
      <c r="AA28" s="1"/>
    </row>
    <row r="29" spans="1:27" s="11" customFormat="1" ht="25.5" customHeight="1" thickBot="1" x14ac:dyDescent="0.25">
      <c r="A29" s="100" t="s">
        <v>0</v>
      </c>
      <c r="B29" s="101"/>
      <c r="C29" s="102"/>
      <c r="D29" s="43"/>
      <c r="E29" s="43"/>
      <c r="F29" s="43"/>
      <c r="G29" s="43"/>
      <c r="H29" s="65"/>
      <c r="I29" s="44">
        <f>I27-I28</f>
        <v>294</v>
      </c>
      <c r="J29" s="54"/>
      <c r="K29" s="74"/>
      <c r="L29" s="43"/>
      <c r="M29" s="43"/>
      <c r="N29" s="43"/>
      <c r="O29" s="43"/>
      <c r="P29" s="43"/>
      <c r="Q29" s="43"/>
      <c r="R29" s="43"/>
      <c r="S29" s="44">
        <f>S27-S28</f>
        <v>388</v>
      </c>
      <c r="AA29" s="1"/>
    </row>
    <row r="30" spans="1:27" s="12" customFormat="1" ht="21" customHeight="1" x14ac:dyDescent="0.2">
      <c r="B30" s="8"/>
      <c r="D30" s="6"/>
      <c r="E30" s="6"/>
      <c r="F30" s="6"/>
      <c r="G30" s="6"/>
      <c r="H30" s="6"/>
      <c r="I30" s="6"/>
      <c r="J30" s="8"/>
      <c r="K30" s="8"/>
      <c r="L30" s="6"/>
      <c r="M30" s="6"/>
      <c r="N30" s="6"/>
      <c r="O30" s="6"/>
      <c r="P30" s="6"/>
      <c r="Q30" s="6"/>
      <c r="R30" s="6"/>
      <c r="S30" s="6"/>
      <c r="AA30" s="1"/>
    </row>
    <row r="31" spans="1:27" s="13" customFormat="1" ht="21" customHeight="1" x14ac:dyDescent="0.2">
      <c r="B31" s="19"/>
      <c r="D31" s="3"/>
      <c r="E31" s="3"/>
      <c r="F31" s="3"/>
      <c r="G31" s="3"/>
      <c r="H31" s="3"/>
      <c r="I31" s="4"/>
      <c r="J31" s="19"/>
      <c r="K31" s="19"/>
      <c r="L31" s="4"/>
      <c r="M31" s="4"/>
      <c r="N31" s="4"/>
      <c r="O31" s="4"/>
      <c r="P31" s="4"/>
      <c r="Q31" s="4"/>
      <c r="R31" s="4"/>
      <c r="S31" s="4"/>
      <c r="AA31" s="1"/>
    </row>
    <row r="32" spans="1:27" s="13" customFormat="1" x14ac:dyDescent="0.2">
      <c r="B32" s="19"/>
      <c r="C32" s="4"/>
      <c r="D32" s="21"/>
      <c r="E32" s="21"/>
      <c r="F32" s="4"/>
      <c r="G32" s="21"/>
      <c r="H32" s="21"/>
      <c r="I32" s="4"/>
      <c r="J32" s="19"/>
      <c r="K32" s="19"/>
      <c r="L32" s="4"/>
      <c r="M32" s="4"/>
      <c r="N32" s="4"/>
      <c r="O32" s="4"/>
      <c r="P32" s="4"/>
      <c r="Q32" s="4"/>
      <c r="R32" s="4"/>
      <c r="S32" s="4"/>
      <c r="AA32" s="1"/>
    </row>
    <row r="33" spans="1:27" s="13" customFormat="1" x14ac:dyDescent="0.2">
      <c r="B33" s="19"/>
      <c r="C33" s="4"/>
      <c r="D33" s="3"/>
      <c r="E33" s="3"/>
      <c r="F33" s="3"/>
      <c r="G33" s="3"/>
      <c r="H33" s="3"/>
      <c r="I33" s="4"/>
      <c r="J33" s="19"/>
      <c r="K33" s="19"/>
      <c r="L33" s="4"/>
      <c r="M33" s="4"/>
      <c r="N33" s="4"/>
      <c r="O33" s="4"/>
      <c r="P33" s="4"/>
      <c r="Q33" s="4"/>
      <c r="R33" s="4"/>
      <c r="S33" s="4"/>
      <c r="AA33" s="1"/>
    </row>
    <row r="34" spans="1:27" s="13" customFormat="1" x14ac:dyDescent="0.2">
      <c r="B34" s="19"/>
      <c r="C34" s="4"/>
      <c r="D34" s="4"/>
      <c r="E34" s="4"/>
      <c r="F34" s="4"/>
      <c r="G34" s="4"/>
      <c r="H34" s="4"/>
      <c r="I34" s="4"/>
      <c r="J34" s="19"/>
      <c r="K34" s="19"/>
      <c r="L34" s="4"/>
      <c r="M34" s="4"/>
      <c r="N34" s="4"/>
      <c r="O34" s="4"/>
      <c r="P34" s="4"/>
      <c r="Q34" s="4"/>
      <c r="R34" s="4"/>
      <c r="S34" s="4"/>
      <c r="AA34" s="1"/>
    </row>
    <row r="35" spans="1:27" s="13" customFormat="1" x14ac:dyDescent="0.2">
      <c r="B35" s="19"/>
      <c r="C35" s="4"/>
      <c r="D35" s="3"/>
      <c r="E35" s="3"/>
      <c r="F35" s="3"/>
      <c r="G35" s="3"/>
      <c r="H35" s="3"/>
      <c r="I35" s="4"/>
      <c r="J35" s="19"/>
      <c r="K35" s="19"/>
      <c r="L35" s="4"/>
      <c r="M35" s="4"/>
      <c r="N35" s="4"/>
      <c r="O35" s="4"/>
      <c r="P35" s="4"/>
      <c r="Q35" s="4"/>
      <c r="R35" s="4"/>
      <c r="S35" s="4"/>
      <c r="AA35" s="1"/>
    </row>
    <row r="36" spans="1:27" s="13" customFormat="1" x14ac:dyDescent="0.2">
      <c r="B36" s="19"/>
      <c r="D36" s="4"/>
      <c r="E36" s="4"/>
      <c r="F36" s="4"/>
      <c r="G36" s="4"/>
      <c r="H36" s="4"/>
      <c r="I36" s="4"/>
      <c r="J36" s="19"/>
      <c r="K36" s="19"/>
      <c r="L36" s="4"/>
      <c r="M36" s="4"/>
      <c r="N36" s="4"/>
      <c r="O36" s="4"/>
      <c r="P36" s="4"/>
      <c r="Q36" s="4"/>
      <c r="R36" s="4"/>
    </row>
    <row r="37" spans="1:27" s="13" customFormat="1" x14ac:dyDescent="0.2">
      <c r="B37" s="19"/>
      <c r="D37" s="3"/>
      <c r="E37" s="3"/>
      <c r="F37" s="3"/>
      <c r="G37" s="3"/>
      <c r="H37" s="3"/>
      <c r="I37" s="4"/>
      <c r="J37" s="19"/>
      <c r="K37" s="19"/>
      <c r="L37" s="4"/>
      <c r="M37" s="4"/>
      <c r="N37" s="4"/>
      <c r="O37" s="4"/>
      <c r="P37" s="4"/>
      <c r="Q37" s="4"/>
      <c r="R37" s="4"/>
    </row>
    <row r="38" spans="1:27" s="13" customFormat="1" x14ac:dyDescent="0.2">
      <c r="B38" s="19"/>
      <c r="D38" s="4"/>
      <c r="E38" s="4"/>
      <c r="F38" s="4"/>
      <c r="G38" s="4"/>
      <c r="H38" s="4"/>
      <c r="I38" s="4"/>
      <c r="J38" s="19"/>
      <c r="K38" s="19"/>
      <c r="L38" s="4"/>
      <c r="M38" s="4"/>
      <c r="N38" s="4"/>
      <c r="O38" s="4"/>
      <c r="P38" s="4"/>
      <c r="Q38" s="4"/>
      <c r="R38" s="4"/>
    </row>
    <row r="39" spans="1:27" x14ac:dyDescent="0.2">
      <c r="A39" s="13"/>
      <c r="B39" s="19"/>
      <c r="C39" s="4"/>
      <c r="D39" s="3"/>
      <c r="E39" s="3"/>
      <c r="F39" s="3"/>
      <c r="G39" s="3"/>
      <c r="H39" s="3"/>
      <c r="I39" s="4"/>
      <c r="J39" s="19"/>
      <c r="K39" s="19"/>
      <c r="L39" s="4"/>
      <c r="M39" s="4"/>
      <c r="N39" s="4"/>
      <c r="O39" s="4"/>
      <c r="P39" s="4"/>
      <c r="Q39" s="4"/>
      <c r="R39" s="4"/>
      <c r="S39" s="4"/>
    </row>
    <row r="40" spans="1:27" x14ac:dyDescent="0.2">
      <c r="A40" s="13"/>
      <c r="B40" s="19"/>
      <c r="C40" s="4"/>
      <c r="D40" s="4"/>
      <c r="E40" s="4"/>
      <c r="F40" s="4"/>
      <c r="G40" s="4"/>
      <c r="H40" s="4"/>
      <c r="I40" s="4"/>
      <c r="J40" s="19"/>
      <c r="K40" s="19"/>
      <c r="L40" s="4"/>
      <c r="M40" s="4"/>
      <c r="N40" s="4"/>
      <c r="O40" s="4"/>
      <c r="P40" s="4"/>
      <c r="Q40" s="4"/>
      <c r="R40" s="4"/>
      <c r="S40" s="4"/>
    </row>
    <row r="41" spans="1:27" x14ac:dyDescent="0.2">
      <c r="A41" s="13"/>
      <c r="B41" s="19"/>
      <c r="C41" s="4"/>
      <c r="D41" s="3"/>
      <c r="E41" s="3"/>
      <c r="F41" s="3"/>
      <c r="G41" s="3"/>
      <c r="H41" s="3"/>
      <c r="I41" s="4"/>
      <c r="J41" s="19"/>
      <c r="K41" s="19"/>
      <c r="L41" s="4"/>
      <c r="M41" s="4"/>
      <c r="N41" s="4"/>
      <c r="O41" s="4"/>
      <c r="P41" s="4"/>
      <c r="Q41" s="4"/>
      <c r="R41" s="4"/>
      <c r="S41" s="4"/>
    </row>
    <row r="42" spans="1:27" x14ac:dyDescent="0.2">
      <c r="A42" s="13"/>
      <c r="B42" s="19"/>
      <c r="C42" s="4"/>
      <c r="D42" s="4"/>
      <c r="E42" s="4"/>
      <c r="F42" s="4"/>
      <c r="G42" s="4"/>
      <c r="H42" s="4"/>
      <c r="I42" s="4"/>
      <c r="J42" s="19"/>
      <c r="K42" s="19"/>
      <c r="L42" s="4"/>
      <c r="M42" s="4"/>
      <c r="N42" s="4"/>
      <c r="O42" s="4"/>
      <c r="P42" s="4"/>
      <c r="Q42" s="4"/>
      <c r="R42" s="4"/>
      <c r="S42" s="4"/>
    </row>
    <row r="43" spans="1:27" x14ac:dyDescent="0.2">
      <c r="A43" s="13"/>
      <c r="B43" s="19"/>
      <c r="C43" s="4"/>
      <c r="D43" s="3"/>
      <c r="E43" s="3"/>
      <c r="F43" s="3"/>
      <c r="G43" s="3"/>
      <c r="H43" s="3"/>
      <c r="I43" s="4"/>
      <c r="J43" s="19"/>
      <c r="K43" s="19"/>
      <c r="L43" s="4"/>
      <c r="M43" s="4"/>
      <c r="N43" s="4"/>
      <c r="O43" s="4"/>
      <c r="P43" s="4"/>
      <c r="Q43" s="4"/>
      <c r="R43" s="4"/>
      <c r="S43" s="4"/>
    </row>
    <row r="44" spans="1:27" x14ac:dyDescent="0.2">
      <c r="A44" s="13"/>
      <c r="B44" s="19"/>
      <c r="C44" s="4"/>
      <c r="D44" s="4"/>
      <c r="E44" s="4"/>
      <c r="F44" s="4"/>
      <c r="G44" s="4"/>
      <c r="H44" s="4"/>
      <c r="I44" s="4"/>
      <c r="J44" s="19"/>
      <c r="K44" s="19"/>
      <c r="L44" s="4"/>
      <c r="M44" s="4"/>
      <c r="N44" s="4"/>
      <c r="O44" s="4"/>
      <c r="P44" s="4"/>
      <c r="Q44" s="4"/>
      <c r="R44" s="4"/>
      <c r="S44" s="4"/>
    </row>
    <row r="45" spans="1:27" s="17" customFormat="1" x14ac:dyDescent="0.2">
      <c r="A45" s="13"/>
      <c r="B45" s="19"/>
      <c r="C45" s="4"/>
      <c r="D45" s="3"/>
      <c r="E45" s="3"/>
      <c r="F45" s="3"/>
      <c r="G45" s="3"/>
      <c r="H45" s="3"/>
      <c r="I45" s="4"/>
      <c r="J45" s="19"/>
      <c r="K45" s="19"/>
      <c r="L45" s="4"/>
      <c r="M45" s="4"/>
      <c r="N45" s="4"/>
      <c r="O45" s="4"/>
      <c r="P45" s="4"/>
      <c r="Q45" s="4"/>
      <c r="R45" s="4"/>
      <c r="S45" s="4"/>
    </row>
    <row r="46" spans="1:27" s="17" customFormat="1" x14ac:dyDescent="0.2">
      <c r="A46" s="13"/>
      <c r="B46" s="19"/>
      <c r="C46" s="4"/>
      <c r="D46" s="4"/>
      <c r="E46" s="4"/>
      <c r="F46" s="4"/>
      <c r="G46" s="4"/>
      <c r="H46" s="4"/>
      <c r="I46" s="4"/>
      <c r="J46" s="19"/>
      <c r="K46" s="19"/>
      <c r="L46" s="4"/>
      <c r="M46" s="4"/>
      <c r="N46" s="4"/>
      <c r="O46" s="4"/>
      <c r="P46" s="4"/>
      <c r="Q46" s="4"/>
      <c r="R46" s="4"/>
      <c r="S46" s="4"/>
    </row>
    <row r="47" spans="1:27" s="17" customFormat="1" x14ac:dyDescent="0.2">
      <c r="A47" s="13"/>
      <c r="B47" s="19"/>
      <c r="C47" s="4"/>
      <c r="D47" s="3"/>
      <c r="E47" s="3"/>
      <c r="F47" s="3"/>
      <c r="G47" s="3"/>
      <c r="H47" s="3"/>
      <c r="I47" s="4"/>
      <c r="J47" s="19"/>
      <c r="K47" s="19"/>
      <c r="L47" s="4"/>
      <c r="M47" s="4"/>
      <c r="N47" s="4"/>
      <c r="O47" s="4"/>
      <c r="P47" s="4"/>
      <c r="Q47" s="4"/>
      <c r="R47" s="4"/>
      <c r="S47" s="4"/>
    </row>
    <row r="48" spans="1:27" s="17" customFormat="1" x14ac:dyDescent="0.2">
      <c r="A48" s="13"/>
      <c r="B48" s="19"/>
      <c r="C48" s="4"/>
      <c r="D48" s="4"/>
      <c r="E48" s="4"/>
      <c r="F48" s="4"/>
      <c r="G48" s="4"/>
      <c r="H48" s="4"/>
      <c r="I48" s="4"/>
      <c r="J48" s="19"/>
      <c r="K48" s="19"/>
      <c r="L48" s="4"/>
      <c r="M48" s="4"/>
      <c r="N48" s="4"/>
      <c r="O48" s="4"/>
      <c r="P48" s="4"/>
      <c r="Q48" s="4"/>
      <c r="R48" s="4"/>
      <c r="S48" s="4"/>
    </row>
    <row r="49" spans="1:19" s="17" customFormat="1" x14ac:dyDescent="0.2">
      <c r="A49" s="13"/>
      <c r="B49" s="19"/>
      <c r="C49" s="4"/>
      <c r="D49" s="3"/>
      <c r="E49" s="3"/>
      <c r="F49" s="3"/>
      <c r="G49" s="3"/>
      <c r="H49" s="3"/>
      <c r="I49" s="4"/>
      <c r="J49" s="19"/>
      <c r="K49" s="19"/>
      <c r="L49" s="4"/>
      <c r="M49" s="4"/>
      <c r="N49" s="4"/>
      <c r="O49" s="4"/>
      <c r="P49" s="4"/>
      <c r="Q49" s="4"/>
      <c r="R49" s="4"/>
      <c r="S49" s="4"/>
    </row>
    <row r="50" spans="1:19" s="17" customFormat="1" x14ac:dyDescent="0.2">
      <c r="A50" s="13"/>
      <c r="B50" s="19"/>
      <c r="C50" s="4"/>
      <c r="D50" s="4"/>
      <c r="E50" s="4"/>
      <c r="F50" s="4"/>
      <c r="G50" s="4"/>
      <c r="H50" s="4"/>
      <c r="I50" s="4"/>
      <c r="J50" s="19"/>
      <c r="K50" s="19"/>
      <c r="L50" s="4"/>
      <c r="M50" s="4"/>
      <c r="N50" s="4"/>
      <c r="O50" s="4"/>
      <c r="P50" s="4"/>
      <c r="Q50" s="4"/>
      <c r="R50" s="4"/>
      <c r="S50" s="4"/>
    </row>
    <row r="51" spans="1:19" s="17" customFormat="1" x14ac:dyDescent="0.2">
      <c r="A51" s="13"/>
      <c r="B51" s="19"/>
      <c r="C51" s="4"/>
      <c r="D51" s="3"/>
      <c r="E51" s="3"/>
      <c r="F51" s="3"/>
      <c r="G51" s="3"/>
      <c r="H51" s="3"/>
      <c r="I51" s="4"/>
      <c r="J51" s="19"/>
      <c r="K51" s="19"/>
      <c r="L51" s="4"/>
      <c r="M51" s="4"/>
      <c r="N51" s="4"/>
      <c r="O51" s="4"/>
      <c r="P51" s="4"/>
      <c r="Q51" s="4"/>
      <c r="R51" s="4"/>
      <c r="S51" s="4"/>
    </row>
    <row r="52" spans="1:19" s="17" customFormat="1" x14ac:dyDescent="0.2">
      <c r="A52" s="13"/>
      <c r="B52" s="19"/>
      <c r="C52" s="4"/>
      <c r="D52" s="4"/>
      <c r="E52" s="4"/>
      <c r="F52" s="4"/>
      <c r="G52" s="4"/>
      <c r="H52" s="4"/>
      <c r="I52" s="4"/>
      <c r="J52" s="19"/>
      <c r="K52" s="19"/>
      <c r="L52" s="4"/>
      <c r="M52" s="4"/>
      <c r="N52" s="4"/>
      <c r="O52" s="4"/>
      <c r="P52" s="4"/>
      <c r="Q52" s="4"/>
      <c r="R52" s="4"/>
      <c r="S52" s="4"/>
    </row>
    <row r="53" spans="1:19" s="17" customFormat="1" x14ac:dyDescent="0.2">
      <c r="A53" s="13"/>
      <c r="B53" s="19"/>
      <c r="C53" s="4"/>
      <c r="D53" s="3"/>
      <c r="E53" s="3"/>
      <c r="F53" s="3"/>
      <c r="G53" s="3"/>
      <c r="H53" s="3"/>
      <c r="I53" s="4"/>
      <c r="J53" s="19"/>
      <c r="K53" s="19"/>
      <c r="L53" s="4"/>
      <c r="M53" s="4"/>
      <c r="N53" s="4"/>
      <c r="O53" s="4"/>
      <c r="P53" s="4"/>
      <c r="Q53" s="4"/>
      <c r="R53" s="4"/>
      <c r="S53" s="4"/>
    </row>
    <row r="54" spans="1:19" s="17" customFormat="1" x14ac:dyDescent="0.2">
      <c r="A54" s="13"/>
      <c r="B54" s="19"/>
      <c r="C54" s="4"/>
      <c r="D54" s="4"/>
      <c r="E54" s="4"/>
      <c r="F54" s="4"/>
      <c r="G54" s="4"/>
      <c r="H54" s="4"/>
      <c r="I54" s="4"/>
      <c r="J54" s="19"/>
      <c r="K54" s="19"/>
      <c r="L54" s="4"/>
      <c r="M54" s="4"/>
      <c r="N54" s="4"/>
      <c r="O54" s="4"/>
      <c r="P54" s="4"/>
      <c r="Q54" s="4"/>
      <c r="R54" s="4"/>
      <c r="S54" s="4"/>
    </row>
    <row r="55" spans="1:19" s="17" customFormat="1" x14ac:dyDescent="0.2">
      <c r="A55" s="13"/>
      <c r="B55" s="19"/>
      <c r="C55" s="4"/>
      <c r="D55" s="4"/>
      <c r="E55" s="4"/>
      <c r="F55" s="4"/>
      <c r="G55" s="4"/>
      <c r="H55" s="4"/>
      <c r="I55" s="4"/>
      <c r="J55" s="19"/>
      <c r="K55" s="19"/>
      <c r="L55" s="4"/>
      <c r="M55" s="4"/>
      <c r="N55" s="4"/>
      <c r="O55" s="4"/>
      <c r="P55" s="4"/>
      <c r="Q55" s="4"/>
      <c r="R55" s="4"/>
      <c r="S55" s="4"/>
    </row>
    <row r="56" spans="1:19" s="17" customFormat="1" x14ac:dyDescent="0.2">
      <c r="A56" s="13"/>
      <c r="B56" s="19"/>
      <c r="C56" s="4"/>
      <c r="D56" s="4"/>
      <c r="E56" s="4"/>
      <c r="F56" s="4"/>
      <c r="G56" s="4"/>
      <c r="H56" s="4"/>
      <c r="I56" s="4"/>
      <c r="J56" s="19"/>
      <c r="K56" s="19"/>
      <c r="L56" s="4"/>
      <c r="M56" s="4"/>
      <c r="N56" s="4"/>
      <c r="O56" s="4"/>
      <c r="P56" s="4"/>
      <c r="Q56" s="4"/>
      <c r="R56" s="4"/>
      <c r="S56" s="4"/>
    </row>
    <row r="57" spans="1:19" s="17" customFormat="1" x14ac:dyDescent="0.2">
      <c r="A57" s="13"/>
      <c r="B57" s="19"/>
      <c r="C57" s="4"/>
      <c r="D57" s="4"/>
      <c r="E57" s="4"/>
      <c r="F57" s="4"/>
      <c r="G57" s="4"/>
      <c r="H57" s="4"/>
      <c r="I57" s="4"/>
      <c r="J57" s="19"/>
      <c r="K57" s="19"/>
      <c r="L57" s="4"/>
      <c r="M57" s="4"/>
      <c r="N57" s="4"/>
      <c r="O57" s="4"/>
      <c r="P57" s="4"/>
      <c r="Q57" s="4"/>
      <c r="R57" s="4"/>
      <c r="S57" s="4"/>
    </row>
    <row r="58" spans="1:19" s="17" customFormat="1" x14ac:dyDescent="0.2">
      <c r="A58" s="13"/>
      <c r="B58" s="19"/>
      <c r="C58" s="4"/>
      <c r="D58" s="4"/>
      <c r="E58" s="4"/>
      <c r="F58" s="4"/>
      <c r="G58" s="4"/>
      <c r="H58" s="4"/>
      <c r="I58" s="4"/>
      <c r="J58" s="19"/>
      <c r="K58" s="19"/>
      <c r="L58" s="4"/>
      <c r="M58" s="4"/>
      <c r="N58" s="4"/>
      <c r="O58" s="4"/>
      <c r="P58" s="4"/>
      <c r="Q58" s="4"/>
      <c r="R58" s="4"/>
      <c r="S58" s="4"/>
    </row>
    <row r="59" spans="1:19" s="17" customFormat="1" x14ac:dyDescent="0.2">
      <c r="A59" s="13"/>
      <c r="B59" s="19"/>
      <c r="C59" s="4"/>
      <c r="D59" s="4"/>
      <c r="E59" s="4"/>
      <c r="F59" s="4"/>
      <c r="G59" s="4"/>
      <c r="H59" s="4"/>
      <c r="I59" s="4"/>
      <c r="J59" s="19"/>
      <c r="K59" s="19"/>
      <c r="L59" s="4"/>
      <c r="M59" s="4"/>
      <c r="N59" s="4"/>
      <c r="O59" s="4"/>
      <c r="P59" s="4"/>
      <c r="Q59" s="4"/>
      <c r="R59" s="4"/>
      <c r="S59" s="4"/>
    </row>
    <row r="60" spans="1:19" s="17" customFormat="1" x14ac:dyDescent="0.2">
      <c r="A60" s="13"/>
      <c r="B60" s="19"/>
      <c r="C60" s="4"/>
      <c r="D60" s="4"/>
      <c r="E60" s="4"/>
      <c r="F60" s="4"/>
      <c r="G60" s="4"/>
      <c r="H60" s="4"/>
      <c r="I60" s="4"/>
      <c r="J60" s="19"/>
      <c r="K60" s="19"/>
      <c r="L60" s="4"/>
      <c r="M60" s="4"/>
      <c r="N60" s="4"/>
      <c r="O60" s="4"/>
      <c r="P60" s="4"/>
      <c r="Q60" s="4"/>
      <c r="R60" s="4"/>
      <c r="S60" s="4"/>
    </row>
    <row r="61" spans="1:19" s="17" customFormat="1" x14ac:dyDescent="0.2">
      <c r="A61" s="13"/>
      <c r="B61" s="19"/>
      <c r="C61" s="4"/>
      <c r="D61" s="4"/>
      <c r="E61" s="4"/>
      <c r="F61" s="4"/>
      <c r="G61" s="4"/>
      <c r="H61" s="4"/>
      <c r="I61" s="4"/>
      <c r="J61" s="19"/>
      <c r="K61" s="19"/>
      <c r="L61" s="4"/>
      <c r="M61" s="4"/>
      <c r="N61" s="4"/>
      <c r="O61" s="4"/>
      <c r="P61" s="4"/>
      <c r="Q61" s="4"/>
      <c r="R61" s="4"/>
      <c r="S61" s="4"/>
    </row>
    <row r="62" spans="1:19" s="17" customFormat="1" x14ac:dyDescent="0.2">
      <c r="A62" s="13"/>
      <c r="B62" s="19"/>
      <c r="C62" s="4"/>
      <c r="D62" s="4"/>
      <c r="E62" s="4"/>
      <c r="F62" s="4"/>
      <c r="G62" s="4"/>
      <c r="H62" s="4"/>
      <c r="I62" s="4"/>
      <c r="J62" s="19"/>
      <c r="K62" s="19"/>
      <c r="L62" s="4"/>
      <c r="M62" s="4"/>
      <c r="N62" s="4"/>
      <c r="O62" s="4"/>
      <c r="P62" s="4"/>
      <c r="Q62" s="4"/>
      <c r="R62" s="4"/>
      <c r="S62" s="4"/>
    </row>
    <row r="63" spans="1:19" s="17" customFormat="1" x14ac:dyDescent="0.2">
      <c r="A63" s="13"/>
      <c r="B63" s="19"/>
      <c r="C63" s="4"/>
      <c r="D63" s="4"/>
      <c r="E63" s="4"/>
      <c r="F63" s="4"/>
      <c r="G63" s="4"/>
      <c r="H63" s="4"/>
      <c r="I63" s="4"/>
      <c r="J63" s="19"/>
      <c r="K63" s="19"/>
      <c r="L63" s="4"/>
      <c r="M63" s="4"/>
      <c r="N63" s="4"/>
      <c r="O63" s="4"/>
      <c r="P63" s="4"/>
      <c r="Q63" s="4"/>
      <c r="R63" s="4"/>
      <c r="S63" s="4"/>
    </row>
    <row r="64" spans="1:19" s="17" customFormat="1" x14ac:dyDescent="0.2">
      <c r="A64" s="13"/>
      <c r="B64" s="19"/>
      <c r="C64" s="4"/>
      <c r="D64" s="4"/>
      <c r="E64" s="4"/>
      <c r="F64" s="4"/>
      <c r="G64" s="4"/>
      <c r="H64" s="4"/>
      <c r="I64" s="4"/>
      <c r="J64" s="19"/>
      <c r="K64" s="19"/>
      <c r="L64" s="4"/>
      <c r="M64" s="4"/>
      <c r="N64" s="4"/>
      <c r="O64" s="4"/>
      <c r="P64" s="4"/>
      <c r="Q64" s="4"/>
      <c r="R64" s="4"/>
      <c r="S64" s="4"/>
    </row>
    <row r="65" spans="1:19" s="17" customFormat="1" x14ac:dyDescent="0.2">
      <c r="A65" s="13"/>
      <c r="B65" s="19"/>
      <c r="C65" s="4"/>
      <c r="D65" s="4"/>
      <c r="E65" s="4"/>
      <c r="F65" s="4"/>
      <c r="G65" s="4"/>
      <c r="H65" s="4"/>
      <c r="I65" s="4"/>
      <c r="J65" s="19"/>
      <c r="K65" s="19"/>
      <c r="L65" s="4"/>
      <c r="M65" s="4"/>
      <c r="N65" s="4"/>
      <c r="O65" s="4"/>
      <c r="P65" s="4"/>
      <c r="Q65" s="4"/>
      <c r="R65" s="4"/>
      <c r="S65" s="4"/>
    </row>
    <row r="66" spans="1:19" s="17" customFormat="1" x14ac:dyDescent="0.2">
      <c r="A66" s="13"/>
      <c r="B66" s="19"/>
      <c r="C66" s="4"/>
      <c r="D66" s="4"/>
      <c r="E66" s="4"/>
      <c r="F66" s="4"/>
      <c r="G66" s="4"/>
      <c r="H66" s="4"/>
      <c r="I66" s="4"/>
      <c r="J66" s="19"/>
      <c r="K66" s="19"/>
      <c r="L66" s="4"/>
      <c r="M66" s="4"/>
      <c r="N66" s="4"/>
      <c r="O66" s="4"/>
      <c r="P66" s="4"/>
      <c r="Q66" s="4"/>
      <c r="R66" s="4"/>
      <c r="S66" s="4"/>
    </row>
    <row r="67" spans="1:19" s="17" customFormat="1" x14ac:dyDescent="0.2">
      <c r="A67" s="13"/>
      <c r="B67" s="19"/>
      <c r="C67" s="4"/>
      <c r="D67" s="4"/>
      <c r="E67" s="4"/>
      <c r="F67" s="4"/>
      <c r="G67" s="4"/>
      <c r="H67" s="4"/>
      <c r="I67" s="4"/>
      <c r="J67" s="19"/>
      <c r="K67" s="19"/>
      <c r="L67" s="4"/>
      <c r="M67" s="4"/>
      <c r="N67" s="4"/>
      <c r="O67" s="4"/>
      <c r="P67" s="4"/>
      <c r="Q67" s="4"/>
      <c r="R67" s="4"/>
      <c r="S67" s="4"/>
    </row>
    <row r="68" spans="1:19" s="17" customFormat="1" x14ac:dyDescent="0.2">
      <c r="A68" s="13"/>
      <c r="B68" s="19"/>
      <c r="C68" s="4"/>
      <c r="D68" s="4"/>
      <c r="E68" s="4"/>
      <c r="F68" s="4"/>
      <c r="G68" s="4"/>
      <c r="H68" s="4"/>
      <c r="I68" s="4"/>
      <c r="J68" s="19"/>
      <c r="K68" s="19"/>
      <c r="L68" s="4"/>
      <c r="M68" s="4"/>
      <c r="N68" s="4"/>
      <c r="O68" s="4"/>
      <c r="P68" s="4"/>
      <c r="Q68" s="4"/>
      <c r="R68" s="4"/>
      <c r="S68" s="4"/>
    </row>
    <row r="69" spans="1:19" s="17" customFormat="1" x14ac:dyDescent="0.2">
      <c r="A69" s="13"/>
      <c r="B69" s="19"/>
      <c r="C69" s="4"/>
      <c r="D69" s="4"/>
      <c r="E69" s="4"/>
      <c r="F69" s="4"/>
      <c r="G69" s="4"/>
      <c r="H69" s="4"/>
      <c r="I69" s="4"/>
      <c r="J69" s="19"/>
      <c r="K69" s="19"/>
      <c r="L69" s="4"/>
      <c r="M69" s="4"/>
      <c r="N69" s="4"/>
      <c r="O69" s="4"/>
      <c r="P69" s="4"/>
      <c r="Q69" s="4"/>
      <c r="R69" s="4"/>
      <c r="S69" s="4"/>
    </row>
    <row r="70" spans="1:19" s="17" customFormat="1" x14ac:dyDescent="0.2">
      <c r="A70" s="13"/>
      <c r="B70" s="19"/>
      <c r="C70" s="4"/>
      <c r="D70" s="4"/>
      <c r="E70" s="4"/>
      <c r="F70" s="4"/>
      <c r="G70" s="4"/>
      <c r="H70" s="4"/>
      <c r="I70" s="4"/>
      <c r="J70" s="19"/>
      <c r="K70" s="19"/>
      <c r="L70" s="4"/>
      <c r="M70" s="4"/>
      <c r="N70" s="4"/>
      <c r="O70" s="4"/>
      <c r="P70" s="4"/>
      <c r="Q70" s="4"/>
      <c r="R70" s="4"/>
      <c r="S70" s="4"/>
    </row>
  </sheetData>
  <mergeCells count="60">
    <mergeCell ref="J25:J26"/>
    <mergeCell ref="L13:L14"/>
    <mergeCell ref="M13:M14"/>
    <mergeCell ref="M17:M18"/>
    <mergeCell ref="H3:H4"/>
    <mergeCell ref="H7:H8"/>
    <mergeCell ref="H10:H12"/>
    <mergeCell ref="J4:K4"/>
    <mergeCell ref="J5:K5"/>
    <mergeCell ref="J6:K6"/>
    <mergeCell ref="J9:K9"/>
    <mergeCell ref="J19:J20"/>
    <mergeCell ref="L19:L20"/>
    <mergeCell ref="M19:M20"/>
    <mergeCell ref="L15:L16"/>
    <mergeCell ref="M15:M16"/>
    <mergeCell ref="J10:J11"/>
    <mergeCell ref="J7:J8"/>
    <mergeCell ref="J13:J14"/>
    <mergeCell ref="J15:J16"/>
    <mergeCell ref="J17:J18"/>
    <mergeCell ref="A1:S1"/>
    <mergeCell ref="A22:A23"/>
    <mergeCell ref="F7:F8"/>
    <mergeCell ref="B22:B23"/>
    <mergeCell ref="B13:B14"/>
    <mergeCell ref="B15:B16"/>
    <mergeCell ref="A15:A16"/>
    <mergeCell ref="A17:A18"/>
    <mergeCell ref="B2:I2"/>
    <mergeCell ref="A10:A11"/>
    <mergeCell ref="A7:A8"/>
    <mergeCell ref="E7:E8"/>
    <mergeCell ref="D7:D8"/>
    <mergeCell ref="D3:E3"/>
    <mergeCell ref="F3:G3"/>
    <mergeCell ref="L17:L18"/>
    <mergeCell ref="I3:I4"/>
    <mergeCell ref="A27:C27"/>
    <mergeCell ref="A28:C28"/>
    <mergeCell ref="A29:C29"/>
    <mergeCell ref="B3:C4"/>
    <mergeCell ref="B7:C8"/>
    <mergeCell ref="B19:B20"/>
    <mergeCell ref="A19:A20"/>
    <mergeCell ref="B21:C21"/>
    <mergeCell ref="B10:C12"/>
    <mergeCell ref="D10:D12"/>
    <mergeCell ref="E10:E12"/>
    <mergeCell ref="F10:F12"/>
    <mergeCell ref="G10:G12"/>
    <mergeCell ref="B17:C18"/>
    <mergeCell ref="I7:I8"/>
    <mergeCell ref="I10:I12"/>
    <mergeCell ref="D17:D18"/>
    <mergeCell ref="E17:E18"/>
    <mergeCell ref="F17:F18"/>
    <mergeCell ref="G17:G18"/>
    <mergeCell ref="H17:H18"/>
    <mergeCell ref="I17:I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workbookViewId="0">
      <selection activeCell="D4" sqref="D4"/>
    </sheetView>
  </sheetViews>
  <sheetFormatPr defaultRowHeight="12.75" x14ac:dyDescent="0.2"/>
  <cols>
    <col min="3" max="3" width="32.28515625" customWidth="1"/>
    <col min="4" max="4" width="31.7109375" customWidth="1"/>
    <col min="10" max="10" width="11.85546875" customWidth="1"/>
    <col min="11" max="11" width="17" customWidth="1"/>
    <col min="15" max="18" width="0" hidden="1" customWidth="1"/>
  </cols>
  <sheetData>
    <row r="1" spans="1:18" ht="33" x14ac:dyDescent="0.2">
      <c r="A1" s="118" t="s">
        <v>63</v>
      </c>
      <c r="B1" s="118"/>
      <c r="C1" s="118"/>
      <c r="D1" s="118"/>
      <c r="E1" s="118"/>
      <c r="F1" s="118"/>
      <c r="G1" s="118"/>
      <c r="H1" s="119" t="s">
        <v>64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spans="1:18" ht="15.75" x14ac:dyDescent="0.2">
      <c r="A2" s="7"/>
      <c r="B2" s="135" t="s">
        <v>3</v>
      </c>
      <c r="C2" s="136"/>
      <c r="D2" s="137" t="s">
        <v>5</v>
      </c>
      <c r="E2" s="138"/>
      <c r="F2" s="138"/>
      <c r="G2" s="139"/>
      <c r="H2" s="14"/>
      <c r="I2" s="140" t="s">
        <v>3</v>
      </c>
      <c r="J2" s="140"/>
      <c r="K2" s="141" t="s">
        <v>9</v>
      </c>
      <c r="L2" s="141"/>
      <c r="M2" s="140"/>
      <c r="N2" s="140"/>
      <c r="O2" s="140" t="s">
        <v>13</v>
      </c>
      <c r="P2" s="140"/>
      <c r="Q2" s="140" t="s">
        <v>14</v>
      </c>
      <c r="R2" s="140"/>
    </row>
    <row r="3" spans="1:18" x14ac:dyDescent="0.2">
      <c r="A3" s="7"/>
      <c r="B3" s="142" t="s">
        <v>65</v>
      </c>
      <c r="C3" s="143"/>
      <c r="D3" s="67" t="s">
        <v>66</v>
      </c>
      <c r="E3" s="67" t="s">
        <v>7</v>
      </c>
      <c r="F3" s="67" t="s">
        <v>6</v>
      </c>
      <c r="G3" s="67" t="s">
        <v>8</v>
      </c>
      <c r="H3" s="7"/>
      <c r="I3" s="142" t="s">
        <v>65</v>
      </c>
      <c r="J3" s="143"/>
      <c r="K3" s="67" t="s">
        <v>67</v>
      </c>
      <c r="L3" s="79" t="s">
        <v>7</v>
      </c>
      <c r="M3" s="79" t="s">
        <v>6</v>
      </c>
      <c r="N3" s="79" t="s">
        <v>8</v>
      </c>
      <c r="O3" s="67" t="s">
        <v>12</v>
      </c>
      <c r="P3" s="79" t="s">
        <v>15</v>
      </c>
      <c r="Q3" s="67" t="s">
        <v>12</v>
      </c>
      <c r="R3" s="79" t="s">
        <v>15</v>
      </c>
    </row>
    <row r="4" spans="1:18" x14ac:dyDescent="0.2">
      <c r="A4" s="5"/>
      <c r="B4" s="144">
        <v>1</v>
      </c>
      <c r="C4" s="146" t="s">
        <v>68</v>
      </c>
      <c r="D4" s="68" t="s">
        <v>69</v>
      </c>
      <c r="E4" s="79">
        <v>18</v>
      </c>
      <c r="F4" s="79">
        <v>9</v>
      </c>
      <c r="G4" s="79">
        <f>F4*E4</f>
        <v>162</v>
      </c>
      <c r="H4" s="5"/>
      <c r="I4" s="79">
        <v>1</v>
      </c>
      <c r="J4" s="79" t="s">
        <v>4</v>
      </c>
      <c r="K4" s="79"/>
      <c r="L4" s="79">
        <v>6</v>
      </c>
      <c r="M4" s="79">
        <v>28</v>
      </c>
      <c r="N4" s="79">
        <f>M4*L4</f>
        <v>168</v>
      </c>
      <c r="O4" s="79">
        <v>129</v>
      </c>
      <c r="P4" s="79">
        <v>16</v>
      </c>
      <c r="Q4" s="79">
        <v>14</v>
      </c>
      <c r="R4" s="79">
        <v>1</v>
      </c>
    </row>
    <row r="5" spans="1:18" x14ac:dyDescent="0.2">
      <c r="A5" s="5"/>
      <c r="B5" s="145"/>
      <c r="C5" s="147"/>
      <c r="D5" s="16" t="s">
        <v>70</v>
      </c>
      <c r="E5" s="80">
        <v>9</v>
      </c>
      <c r="F5" s="80">
        <v>12</v>
      </c>
      <c r="G5" s="86">
        <f t="shared" ref="G5:G14" si="0">F5*E5</f>
        <v>108</v>
      </c>
      <c r="H5" s="5"/>
      <c r="I5" s="79">
        <v>2</v>
      </c>
      <c r="J5" s="79" t="s">
        <v>102</v>
      </c>
      <c r="K5" s="79"/>
      <c r="L5" s="79">
        <v>10</v>
      </c>
      <c r="M5" s="79">
        <v>24</v>
      </c>
      <c r="N5" s="79">
        <f t="shared" ref="N5:N13" si="1">M5*L5</f>
        <v>240</v>
      </c>
      <c r="O5" s="79"/>
      <c r="P5" s="79"/>
      <c r="Q5" s="79"/>
      <c r="R5" s="79"/>
    </row>
    <row r="6" spans="1:18" x14ac:dyDescent="0.2">
      <c r="A6" s="5"/>
      <c r="B6" s="81"/>
      <c r="C6" s="82"/>
      <c r="D6" s="16"/>
      <c r="E6" s="80"/>
      <c r="F6" s="80"/>
      <c r="G6" s="86">
        <f t="shared" si="0"/>
        <v>0</v>
      </c>
      <c r="H6" s="5"/>
      <c r="I6" s="144">
        <v>3</v>
      </c>
      <c r="J6" s="148" t="s">
        <v>71</v>
      </c>
      <c r="K6" s="79" t="s">
        <v>72</v>
      </c>
      <c r="L6" s="79">
        <v>11</v>
      </c>
      <c r="M6" s="79">
        <v>24</v>
      </c>
      <c r="N6" s="79">
        <f t="shared" si="1"/>
        <v>264</v>
      </c>
      <c r="O6" s="79"/>
      <c r="P6" s="79"/>
      <c r="Q6" s="79"/>
      <c r="R6" s="79"/>
    </row>
    <row r="7" spans="1:18" x14ac:dyDescent="0.2">
      <c r="A7" s="5"/>
      <c r="B7" s="144">
        <v>2</v>
      </c>
      <c r="C7" s="146" t="s">
        <v>73</v>
      </c>
      <c r="D7" s="68" t="s">
        <v>74</v>
      </c>
      <c r="E7" s="80">
        <v>24</v>
      </c>
      <c r="F7" s="80">
        <v>9</v>
      </c>
      <c r="G7" s="86">
        <f t="shared" si="0"/>
        <v>216</v>
      </c>
      <c r="H7" s="5"/>
      <c r="I7" s="145"/>
      <c r="J7" s="149"/>
      <c r="K7" s="83">
        <v>13</v>
      </c>
      <c r="L7" s="79">
        <v>1</v>
      </c>
      <c r="M7" s="79">
        <v>35</v>
      </c>
      <c r="N7" s="79">
        <f t="shared" si="1"/>
        <v>35</v>
      </c>
      <c r="O7" s="79">
        <v>110</v>
      </c>
      <c r="P7" s="79">
        <v>19</v>
      </c>
      <c r="Q7" s="79">
        <v>13</v>
      </c>
      <c r="R7" s="79">
        <v>3</v>
      </c>
    </row>
    <row r="8" spans="1:18" x14ac:dyDescent="0.2">
      <c r="A8" s="5"/>
      <c r="B8" s="150"/>
      <c r="C8" s="151"/>
      <c r="D8" s="68"/>
      <c r="E8" s="80"/>
      <c r="F8" s="80"/>
      <c r="G8" s="86">
        <f>F8*E8</f>
        <v>0</v>
      </c>
      <c r="H8" s="5"/>
      <c r="I8" s="144">
        <v>4</v>
      </c>
      <c r="J8" s="148" t="s">
        <v>75</v>
      </c>
      <c r="K8" s="83" t="s">
        <v>76</v>
      </c>
      <c r="L8" s="79">
        <v>13</v>
      </c>
      <c r="M8" s="79">
        <v>24</v>
      </c>
      <c r="N8" s="79">
        <f t="shared" si="1"/>
        <v>312</v>
      </c>
      <c r="O8" s="79"/>
      <c r="P8" s="79"/>
      <c r="Q8" s="79"/>
      <c r="R8" s="79"/>
    </row>
    <row r="9" spans="1:18" x14ac:dyDescent="0.2">
      <c r="A9" s="5"/>
      <c r="B9" s="150"/>
      <c r="C9" s="147"/>
      <c r="D9" s="68" t="s">
        <v>77</v>
      </c>
      <c r="E9" s="80">
        <v>4</v>
      </c>
      <c r="F9" s="80">
        <v>12</v>
      </c>
      <c r="G9" s="86">
        <f t="shared" si="0"/>
        <v>48</v>
      </c>
      <c r="H9" s="5"/>
      <c r="I9" s="145"/>
      <c r="J9" s="149"/>
      <c r="K9" s="83">
        <v>40</v>
      </c>
      <c r="L9" s="79">
        <v>1</v>
      </c>
      <c r="M9" s="79">
        <v>20</v>
      </c>
      <c r="N9" s="79">
        <f t="shared" si="1"/>
        <v>20</v>
      </c>
      <c r="O9" s="79"/>
      <c r="P9" s="79"/>
      <c r="Q9" s="79"/>
      <c r="R9" s="79"/>
    </row>
    <row r="10" spans="1:18" ht="38.25" x14ac:dyDescent="0.2">
      <c r="A10" s="5"/>
      <c r="B10" s="150"/>
      <c r="C10" s="146" t="s">
        <v>78</v>
      </c>
      <c r="D10" s="68" t="s">
        <v>79</v>
      </c>
      <c r="E10" s="79">
        <v>12</v>
      </c>
      <c r="F10" s="79">
        <v>9</v>
      </c>
      <c r="G10" s="86">
        <f t="shared" si="0"/>
        <v>108</v>
      </c>
      <c r="H10" s="5"/>
      <c r="I10" s="79">
        <v>5</v>
      </c>
      <c r="J10" s="83" t="s">
        <v>80</v>
      </c>
      <c r="K10" s="83"/>
      <c r="L10" s="79">
        <v>14</v>
      </c>
      <c r="M10" s="79">
        <v>24</v>
      </c>
      <c r="N10" s="79">
        <f>M10*L10</f>
        <v>336</v>
      </c>
      <c r="O10" s="79">
        <v>100</v>
      </c>
      <c r="P10" s="79">
        <v>22</v>
      </c>
      <c r="Q10" s="79">
        <v>129</v>
      </c>
      <c r="R10" s="79">
        <v>23</v>
      </c>
    </row>
    <row r="11" spans="1:18" ht="25.5" x14ac:dyDescent="0.2">
      <c r="A11" s="5"/>
      <c r="B11" s="145"/>
      <c r="C11" s="147"/>
      <c r="D11" s="68" t="s">
        <v>81</v>
      </c>
      <c r="E11" s="79">
        <v>15</v>
      </c>
      <c r="F11" s="79">
        <v>12</v>
      </c>
      <c r="G11" s="86">
        <f>F11*E11</f>
        <v>180</v>
      </c>
      <c r="H11" s="5"/>
      <c r="I11" s="79">
        <v>6</v>
      </c>
      <c r="J11" s="83" t="s">
        <v>82</v>
      </c>
      <c r="K11" s="83"/>
      <c r="L11" s="79">
        <v>14</v>
      </c>
      <c r="M11" s="79">
        <v>24</v>
      </c>
      <c r="N11" s="79">
        <f t="shared" si="1"/>
        <v>336</v>
      </c>
      <c r="O11" s="79"/>
      <c r="P11" s="79"/>
      <c r="Q11" s="79"/>
      <c r="R11" s="79"/>
    </row>
    <row r="12" spans="1:18" ht="25.5" x14ac:dyDescent="0.2">
      <c r="A12" s="5"/>
      <c r="B12" s="144">
        <v>3</v>
      </c>
      <c r="C12" s="146" t="s">
        <v>83</v>
      </c>
      <c r="D12" s="16" t="s">
        <v>84</v>
      </c>
      <c r="E12" s="79">
        <f>6+1+7+1+4+2</f>
        <v>21</v>
      </c>
      <c r="F12" s="79">
        <v>9</v>
      </c>
      <c r="G12" s="86">
        <f t="shared" si="0"/>
        <v>189</v>
      </c>
      <c r="H12" s="5"/>
      <c r="I12" s="79">
        <v>7</v>
      </c>
      <c r="J12" s="83" t="s">
        <v>101</v>
      </c>
      <c r="K12" s="84"/>
      <c r="L12" s="79">
        <v>13</v>
      </c>
      <c r="M12" s="79">
        <v>24</v>
      </c>
      <c r="N12" s="79">
        <f t="shared" si="1"/>
        <v>312</v>
      </c>
      <c r="O12" s="79">
        <v>49</v>
      </c>
      <c r="P12" s="79">
        <v>9</v>
      </c>
      <c r="Q12" s="79">
        <v>32</v>
      </c>
      <c r="R12" s="79">
        <v>8</v>
      </c>
    </row>
    <row r="13" spans="1:18" x14ac:dyDescent="0.2">
      <c r="A13" s="5"/>
      <c r="B13" s="150"/>
      <c r="C13" s="151"/>
      <c r="D13" s="16"/>
      <c r="E13" s="79"/>
      <c r="F13" s="79"/>
      <c r="G13" s="86">
        <f t="shared" si="0"/>
        <v>0</v>
      </c>
      <c r="H13" s="5"/>
      <c r="I13" s="144">
        <v>8</v>
      </c>
      <c r="J13" s="144" t="s">
        <v>85</v>
      </c>
      <c r="K13" s="79">
        <v>12</v>
      </c>
      <c r="L13" s="79">
        <v>1</v>
      </c>
      <c r="M13" s="79">
        <v>35</v>
      </c>
      <c r="N13" s="79">
        <f t="shared" si="1"/>
        <v>35</v>
      </c>
      <c r="O13" s="79"/>
      <c r="P13" s="79"/>
      <c r="Q13" s="79"/>
      <c r="R13" s="79"/>
    </row>
    <row r="14" spans="1:18" x14ac:dyDescent="0.2">
      <c r="A14" s="5"/>
      <c r="B14" s="150"/>
      <c r="C14" s="147"/>
      <c r="D14" s="16" t="s">
        <v>86</v>
      </c>
      <c r="E14" s="79">
        <f>4+1+1+3</f>
        <v>9</v>
      </c>
      <c r="F14" s="79">
        <v>12</v>
      </c>
      <c r="G14" s="86">
        <f t="shared" si="0"/>
        <v>108</v>
      </c>
      <c r="H14" s="5"/>
      <c r="I14" s="145"/>
      <c r="J14" s="145"/>
      <c r="K14" s="79" t="s">
        <v>16</v>
      </c>
      <c r="L14" s="79">
        <v>8</v>
      </c>
      <c r="M14" s="79">
        <v>24</v>
      </c>
      <c r="N14" s="79">
        <f>M14*L14</f>
        <v>192</v>
      </c>
      <c r="O14" s="79"/>
      <c r="P14" s="79"/>
      <c r="Q14" s="79"/>
      <c r="R14" s="79"/>
    </row>
    <row r="15" spans="1:18" x14ac:dyDescent="0.2">
      <c r="A15" s="5"/>
      <c r="B15" s="150"/>
      <c r="C15" s="146" t="s">
        <v>99</v>
      </c>
      <c r="D15" s="16" t="s">
        <v>87</v>
      </c>
      <c r="E15" s="79">
        <v>7</v>
      </c>
      <c r="F15" s="79">
        <v>9</v>
      </c>
      <c r="G15" s="86">
        <f>F15*E15</f>
        <v>63</v>
      </c>
      <c r="H15" s="5"/>
      <c r="I15" s="79"/>
      <c r="J15" s="79"/>
      <c r="K15" s="79"/>
      <c r="L15" s="79"/>
      <c r="M15" s="79"/>
      <c r="N15" s="79"/>
      <c r="O15" s="79"/>
      <c r="P15" s="79"/>
      <c r="Q15" s="79">
        <v>110</v>
      </c>
      <c r="R15" s="79">
        <v>19</v>
      </c>
    </row>
    <row r="16" spans="1:18" x14ac:dyDescent="0.2">
      <c r="A16" s="5"/>
      <c r="B16" s="145"/>
      <c r="C16" s="147"/>
      <c r="D16" s="16" t="s">
        <v>100</v>
      </c>
      <c r="E16" s="79">
        <v>14</v>
      </c>
      <c r="F16" s="79">
        <v>12</v>
      </c>
      <c r="G16" s="86">
        <f>F16*E16</f>
        <v>168</v>
      </c>
      <c r="H16" s="5"/>
      <c r="I16" s="79"/>
      <c r="J16" s="79"/>
      <c r="K16" s="10"/>
      <c r="L16" s="10">
        <f>SUM(L4:L15)</f>
        <v>92</v>
      </c>
      <c r="M16" s="10">
        <f>SUM(M4:M15)</f>
        <v>286</v>
      </c>
      <c r="N16" s="10">
        <f>SUM(N4:N14)</f>
        <v>2250</v>
      </c>
      <c r="O16" s="78"/>
      <c r="P16" s="78"/>
      <c r="Q16" s="78"/>
      <c r="R16" s="78"/>
    </row>
    <row r="17" spans="1:18" x14ac:dyDescent="0.2">
      <c r="A17" s="5"/>
      <c r="B17" s="144">
        <v>4</v>
      </c>
      <c r="C17" s="146" t="s">
        <v>88</v>
      </c>
      <c r="D17" s="16" t="s">
        <v>89</v>
      </c>
      <c r="E17" s="79">
        <v>6</v>
      </c>
      <c r="F17" s="79">
        <v>9</v>
      </c>
      <c r="G17" s="86">
        <f t="shared" ref="G17:G22" si="2">F17*E17</f>
        <v>54</v>
      </c>
      <c r="H17" s="5"/>
      <c r="I17" s="79"/>
      <c r="J17" s="79"/>
      <c r="K17" s="10"/>
      <c r="L17" s="10"/>
      <c r="M17" s="10"/>
      <c r="N17" s="10">
        <v>1807</v>
      </c>
      <c r="O17" s="78"/>
      <c r="P17" s="78"/>
      <c r="Q17" s="78"/>
      <c r="R17" s="78"/>
    </row>
    <row r="18" spans="1:18" x14ac:dyDescent="0.2">
      <c r="A18" s="5"/>
      <c r="B18" s="150"/>
      <c r="C18" s="147"/>
      <c r="D18" s="16" t="s">
        <v>90</v>
      </c>
      <c r="E18" s="79">
        <v>8</v>
      </c>
      <c r="F18" s="79">
        <v>12</v>
      </c>
      <c r="G18" s="86">
        <f t="shared" si="2"/>
        <v>96</v>
      </c>
      <c r="H18" s="5"/>
      <c r="I18" s="10"/>
      <c r="J18" s="10"/>
      <c r="K18" s="10"/>
      <c r="L18" s="10"/>
      <c r="M18" s="10"/>
      <c r="N18" s="10">
        <f>SUM(N16-N17)</f>
        <v>443</v>
      </c>
      <c r="O18" s="78"/>
      <c r="P18" s="78"/>
      <c r="Q18" s="78"/>
      <c r="R18" s="78"/>
    </row>
    <row r="19" spans="1:18" x14ac:dyDescent="0.2">
      <c r="A19" s="5"/>
      <c r="B19" s="150"/>
      <c r="C19" s="146" t="s">
        <v>91</v>
      </c>
      <c r="D19" s="16" t="s">
        <v>92</v>
      </c>
      <c r="E19" s="79">
        <v>12</v>
      </c>
      <c r="F19" s="79">
        <v>9</v>
      </c>
      <c r="G19" s="86">
        <f t="shared" si="2"/>
        <v>108</v>
      </c>
      <c r="H19" s="5"/>
      <c r="I19" s="9"/>
      <c r="J19" s="9"/>
      <c r="K19" s="3"/>
      <c r="L19" s="3"/>
      <c r="M19" s="3"/>
      <c r="N19" s="3"/>
      <c r="O19" s="78"/>
      <c r="P19" s="78"/>
      <c r="Q19" s="78"/>
      <c r="R19" s="78"/>
    </row>
    <row r="20" spans="1:18" x14ac:dyDescent="0.2">
      <c r="A20" s="5"/>
      <c r="B20" s="145"/>
      <c r="C20" s="147"/>
      <c r="D20" s="16" t="s">
        <v>93</v>
      </c>
      <c r="E20" s="79">
        <v>18</v>
      </c>
      <c r="F20" s="79">
        <v>12</v>
      </c>
      <c r="G20" s="86">
        <f>F20*E20</f>
        <v>216</v>
      </c>
      <c r="H20" s="5"/>
      <c r="I20" s="9"/>
      <c r="J20" s="9"/>
      <c r="K20" s="1"/>
      <c r="L20" s="1"/>
      <c r="M20" s="1"/>
      <c r="N20" s="1"/>
      <c r="O20" s="78"/>
      <c r="P20" s="78"/>
      <c r="Q20" s="78"/>
      <c r="R20" s="78"/>
    </row>
    <row r="21" spans="1:18" x14ac:dyDescent="0.2">
      <c r="A21" s="5"/>
      <c r="B21" s="158">
        <v>5</v>
      </c>
      <c r="C21" s="146" t="s">
        <v>94</v>
      </c>
      <c r="D21" s="16">
        <v>111</v>
      </c>
      <c r="E21" s="79">
        <v>1</v>
      </c>
      <c r="F21" s="79">
        <v>9</v>
      </c>
      <c r="G21" s="86">
        <f t="shared" si="2"/>
        <v>9</v>
      </c>
      <c r="H21" s="5"/>
      <c r="I21" s="3"/>
      <c r="J21" s="3"/>
      <c r="K21" s="1"/>
      <c r="L21" s="1"/>
      <c r="M21" s="1"/>
      <c r="N21" s="1"/>
      <c r="O21" s="78"/>
      <c r="P21" s="78"/>
      <c r="Q21" s="78"/>
      <c r="R21" s="78"/>
    </row>
    <row r="22" spans="1:18" x14ac:dyDescent="0.2">
      <c r="A22" s="5"/>
      <c r="B22" s="158"/>
      <c r="C22" s="147"/>
      <c r="D22" s="16" t="s">
        <v>95</v>
      </c>
      <c r="E22" s="79">
        <v>27</v>
      </c>
      <c r="F22" s="79">
        <v>12</v>
      </c>
      <c r="G22" s="86">
        <f t="shared" si="2"/>
        <v>324</v>
      </c>
      <c r="H22" s="5"/>
      <c r="I22" s="13"/>
      <c r="J22" s="13"/>
      <c r="K22" s="1"/>
      <c r="L22" s="1"/>
      <c r="M22" s="1"/>
      <c r="N22" s="1"/>
      <c r="O22" s="78"/>
      <c r="P22" s="78"/>
      <c r="Q22" s="78"/>
      <c r="R22" s="78"/>
    </row>
    <row r="23" spans="1:18" x14ac:dyDescent="0.2">
      <c r="A23" s="5"/>
      <c r="B23" s="79">
        <v>6</v>
      </c>
      <c r="C23" s="84" t="s">
        <v>96</v>
      </c>
      <c r="D23" s="16" t="s">
        <v>96</v>
      </c>
      <c r="E23" s="79">
        <v>4</v>
      </c>
      <c r="F23" s="79">
        <v>9</v>
      </c>
      <c r="G23" s="86">
        <f>F23*E23</f>
        <v>36</v>
      </c>
      <c r="H23" s="5"/>
      <c r="I23" s="13"/>
      <c r="J23" s="13"/>
      <c r="K23" s="78"/>
      <c r="L23" s="78"/>
      <c r="M23" s="78"/>
      <c r="N23" s="78"/>
      <c r="O23" s="78"/>
      <c r="P23" s="78"/>
      <c r="Q23" s="78"/>
      <c r="R23" s="78"/>
    </row>
    <row r="24" spans="1:18" ht="15.75" x14ac:dyDescent="0.2">
      <c r="A24" s="5"/>
      <c r="B24" s="152" t="s">
        <v>2</v>
      </c>
      <c r="C24" s="153"/>
      <c r="D24" s="154"/>
      <c r="E24" s="85">
        <f>SUM(E4:E23)</f>
        <v>209</v>
      </c>
      <c r="F24" s="85">
        <f>SUM(F4:F23)</f>
        <v>177</v>
      </c>
      <c r="G24" s="85">
        <f>SUM(G4:G23)</f>
        <v>2193</v>
      </c>
      <c r="H24" s="5"/>
      <c r="I24" s="13"/>
      <c r="J24" s="13"/>
      <c r="K24" s="78"/>
      <c r="L24" s="78"/>
      <c r="M24" s="78"/>
      <c r="N24" s="78"/>
      <c r="O24" s="78"/>
      <c r="P24" s="78"/>
      <c r="Q24" s="78"/>
      <c r="R24" s="78"/>
    </row>
    <row r="25" spans="1:18" ht="15.75" x14ac:dyDescent="0.2">
      <c r="A25" s="9"/>
      <c r="B25" s="152" t="s">
        <v>11</v>
      </c>
      <c r="C25" s="153"/>
      <c r="D25" s="154"/>
      <c r="E25" s="10"/>
      <c r="F25" s="10"/>
      <c r="G25" s="10">
        <v>1807</v>
      </c>
      <c r="H25" s="5"/>
      <c r="I25" s="13"/>
      <c r="J25" s="13"/>
      <c r="K25" s="78"/>
      <c r="L25" s="78"/>
      <c r="M25" s="78"/>
      <c r="N25" s="78"/>
      <c r="O25" s="11"/>
      <c r="P25" s="11"/>
      <c r="Q25" s="11"/>
      <c r="R25" s="11"/>
    </row>
    <row r="26" spans="1:18" x14ac:dyDescent="0.2">
      <c r="A26" s="9"/>
      <c r="B26" s="155" t="s">
        <v>0</v>
      </c>
      <c r="C26" s="156"/>
      <c r="D26" s="157"/>
      <c r="E26" s="10"/>
      <c r="F26" s="10"/>
      <c r="G26" s="10">
        <f>+G24-G25</f>
        <v>386</v>
      </c>
      <c r="H26" s="5"/>
      <c r="I26" s="13"/>
      <c r="J26" s="13"/>
      <c r="K26" s="78"/>
      <c r="L26" s="78"/>
      <c r="M26" s="78"/>
      <c r="N26" s="78"/>
      <c r="O26" s="11"/>
      <c r="P26" s="11"/>
      <c r="Q26" s="11"/>
      <c r="R26" s="11"/>
    </row>
  </sheetData>
  <mergeCells count="32">
    <mergeCell ref="B25:D25"/>
    <mergeCell ref="B26:D26"/>
    <mergeCell ref="B17:B20"/>
    <mergeCell ref="C17:C18"/>
    <mergeCell ref="C19:C20"/>
    <mergeCell ref="B21:B22"/>
    <mergeCell ref="C21:C22"/>
    <mergeCell ref="B24:D24"/>
    <mergeCell ref="B12:B16"/>
    <mergeCell ref="C12:C14"/>
    <mergeCell ref="I13:I14"/>
    <mergeCell ref="J13:J14"/>
    <mergeCell ref="C15:C16"/>
    <mergeCell ref="B3:C3"/>
    <mergeCell ref="I3:J3"/>
    <mergeCell ref="B4:B5"/>
    <mergeCell ref="C4:C5"/>
    <mergeCell ref="I6:I7"/>
    <mergeCell ref="J6:J7"/>
    <mergeCell ref="B7:B11"/>
    <mergeCell ref="C7:C9"/>
    <mergeCell ref="I8:I9"/>
    <mergeCell ref="J8:J9"/>
    <mergeCell ref="C10:C11"/>
    <mergeCell ref="A1:G1"/>
    <mergeCell ref="H1:R1"/>
    <mergeCell ref="B2:C2"/>
    <mergeCell ref="D2:G2"/>
    <mergeCell ref="I2:J2"/>
    <mergeCell ref="K2:N2"/>
    <mergeCell ref="O2:P2"/>
    <mergeCell ref="Q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Thống kê SL tủ Nữ</vt:lpstr>
      <vt:lpstr>Thống kê số lượng tủ nam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u07791</dc:creator>
  <cp:lastModifiedBy>adminlocal</cp:lastModifiedBy>
  <cp:lastPrinted>2018-06-07T10:19:16Z</cp:lastPrinted>
  <dcterms:created xsi:type="dcterms:W3CDTF">2015-04-25T10:28:48Z</dcterms:created>
  <dcterms:modified xsi:type="dcterms:W3CDTF">2020-06-09T02:15:35Z</dcterms:modified>
</cp:coreProperties>
</file>