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áo cáo" sheetId="4" r:id="rId1"/>
    <sheet name="Sheet1" sheetId="5" r:id="rId2"/>
    <sheet name="Temp" sheetId="1" r:id="rId3"/>
    <sheet name="Source" sheetId="2" r:id="rId4"/>
  </sheets>
  <externalReferences>
    <externalReference r:id="rId5"/>
  </externalReferences>
  <definedNames>
    <definedName name="_xlnm._FilterDatabase" localSheetId="0" hidden="1">'Báo cáo'!$A$1:$P$1</definedName>
    <definedName name="_xlnm._FilterDatabase" localSheetId="2" hidden="1">Temp!$A$1:$P$1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4" l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2" i="4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P36" i="1" l="1"/>
  <c r="O36" i="1"/>
  <c r="N35" i="1" l="1"/>
  <c r="M35" i="1"/>
  <c r="L35" i="1"/>
  <c r="J35" i="1"/>
  <c r="P35" i="1" s="1"/>
  <c r="I35" i="1"/>
  <c r="H35" i="1"/>
  <c r="G35" i="1"/>
  <c r="F35" i="1"/>
  <c r="N34" i="1"/>
  <c r="M34" i="1"/>
  <c r="L34" i="1"/>
  <c r="K34" i="1" s="1"/>
  <c r="J34" i="1"/>
  <c r="I34" i="1"/>
  <c r="H34" i="1"/>
  <c r="G34" i="1"/>
  <c r="F34" i="1"/>
  <c r="N33" i="1"/>
  <c r="M33" i="1"/>
  <c r="L33" i="1"/>
  <c r="K33" i="1" s="1"/>
  <c r="O33" i="1" s="1"/>
  <c r="J33" i="1"/>
  <c r="I33" i="1"/>
  <c r="H33" i="1"/>
  <c r="G33" i="1"/>
  <c r="F33" i="1"/>
  <c r="N32" i="1"/>
  <c r="M32" i="1"/>
  <c r="L32" i="1"/>
  <c r="J32" i="1"/>
  <c r="I32" i="1"/>
  <c r="H32" i="1"/>
  <c r="G32" i="1"/>
  <c r="F32" i="1"/>
  <c r="N31" i="1"/>
  <c r="M31" i="1"/>
  <c r="L31" i="1"/>
  <c r="J31" i="1"/>
  <c r="I31" i="1"/>
  <c r="H31" i="1"/>
  <c r="G31" i="1"/>
  <c r="F31" i="1"/>
  <c r="N30" i="1"/>
  <c r="M30" i="1"/>
  <c r="L30" i="1"/>
  <c r="J30" i="1"/>
  <c r="I30" i="1"/>
  <c r="H30" i="1"/>
  <c r="G30" i="1"/>
  <c r="F30" i="1"/>
  <c r="N29" i="1"/>
  <c r="M29" i="1"/>
  <c r="L29" i="1"/>
  <c r="K29" i="1" s="1"/>
  <c r="O29" i="1" s="1"/>
  <c r="J29" i="1"/>
  <c r="I29" i="1"/>
  <c r="H29" i="1"/>
  <c r="G29" i="1"/>
  <c r="F29" i="1"/>
  <c r="N28" i="1"/>
  <c r="M28" i="1"/>
  <c r="L28" i="1"/>
  <c r="J28" i="1"/>
  <c r="I28" i="1"/>
  <c r="H28" i="1"/>
  <c r="G28" i="1"/>
  <c r="F28" i="1"/>
  <c r="N27" i="1"/>
  <c r="M27" i="1"/>
  <c r="L27" i="1"/>
  <c r="J27" i="1"/>
  <c r="I27" i="1"/>
  <c r="H27" i="1"/>
  <c r="G27" i="1"/>
  <c r="F27" i="1"/>
  <c r="N26" i="1"/>
  <c r="M26" i="1"/>
  <c r="L26" i="1"/>
  <c r="J26" i="1"/>
  <c r="I26" i="1"/>
  <c r="H26" i="1"/>
  <c r="G26" i="1"/>
  <c r="F26" i="1"/>
  <c r="N25" i="1"/>
  <c r="M25" i="1"/>
  <c r="L25" i="1"/>
  <c r="K25" i="1" s="1"/>
  <c r="O25" i="1" s="1"/>
  <c r="J25" i="1"/>
  <c r="I25" i="1"/>
  <c r="H25" i="1"/>
  <c r="G25" i="1"/>
  <c r="F25" i="1"/>
  <c r="N24" i="1"/>
  <c r="M24" i="1"/>
  <c r="L24" i="1"/>
  <c r="J24" i="1"/>
  <c r="I24" i="1"/>
  <c r="H24" i="1"/>
  <c r="G24" i="1"/>
  <c r="F24" i="1"/>
  <c r="N23" i="1"/>
  <c r="M23" i="1"/>
  <c r="L23" i="1"/>
  <c r="J23" i="1"/>
  <c r="I23" i="1"/>
  <c r="H23" i="1"/>
  <c r="G23" i="1"/>
  <c r="F23" i="1"/>
  <c r="N22" i="1"/>
  <c r="M22" i="1"/>
  <c r="L22" i="1"/>
  <c r="J22" i="1"/>
  <c r="I22" i="1"/>
  <c r="H22" i="1"/>
  <c r="G22" i="1"/>
  <c r="F22" i="1"/>
  <c r="N21" i="1"/>
  <c r="M21" i="1"/>
  <c r="L21" i="1"/>
  <c r="K21" i="1"/>
  <c r="O21" i="1" s="1"/>
  <c r="J21" i="1"/>
  <c r="I21" i="1"/>
  <c r="H21" i="1"/>
  <c r="G21" i="1"/>
  <c r="F21" i="1"/>
  <c r="N20" i="1"/>
  <c r="M20" i="1"/>
  <c r="L20" i="1"/>
  <c r="J20" i="1"/>
  <c r="I20" i="1"/>
  <c r="H20" i="1"/>
  <c r="G20" i="1"/>
  <c r="F20" i="1"/>
  <c r="N19" i="1"/>
  <c r="M19" i="1"/>
  <c r="L19" i="1"/>
  <c r="J19" i="1"/>
  <c r="I19" i="1"/>
  <c r="H19" i="1"/>
  <c r="G19" i="1"/>
  <c r="F19" i="1"/>
  <c r="N18" i="1"/>
  <c r="M18" i="1"/>
  <c r="L18" i="1"/>
  <c r="J18" i="1"/>
  <c r="I18" i="1"/>
  <c r="H18" i="1"/>
  <c r="G18" i="1"/>
  <c r="F18" i="1"/>
  <c r="N17" i="1"/>
  <c r="M17" i="1"/>
  <c r="L17" i="1"/>
  <c r="K17" i="1" s="1"/>
  <c r="O17" i="1" s="1"/>
  <c r="J17" i="1"/>
  <c r="I17" i="1"/>
  <c r="H17" i="1"/>
  <c r="G17" i="1"/>
  <c r="F17" i="1"/>
  <c r="N16" i="1"/>
  <c r="M16" i="1"/>
  <c r="L16" i="1"/>
  <c r="J16" i="1"/>
  <c r="I16" i="1"/>
  <c r="H16" i="1"/>
  <c r="G16" i="1"/>
  <c r="F16" i="1"/>
  <c r="N15" i="1"/>
  <c r="M15" i="1"/>
  <c r="L15" i="1"/>
  <c r="K15" i="1" s="1"/>
  <c r="J15" i="1"/>
  <c r="I15" i="1"/>
  <c r="H15" i="1"/>
  <c r="G15" i="1"/>
  <c r="F15" i="1"/>
  <c r="N14" i="1"/>
  <c r="M14" i="1"/>
  <c r="L14" i="1"/>
  <c r="J14" i="1"/>
  <c r="I14" i="1"/>
  <c r="H14" i="1"/>
  <c r="G14" i="1"/>
  <c r="F14" i="1"/>
  <c r="N13" i="1"/>
  <c r="M13" i="1"/>
  <c r="L13" i="1"/>
  <c r="K13" i="1" s="1"/>
  <c r="O13" i="1" s="1"/>
  <c r="J13" i="1"/>
  <c r="I13" i="1"/>
  <c r="H13" i="1"/>
  <c r="G13" i="1"/>
  <c r="F13" i="1"/>
  <c r="N12" i="1"/>
  <c r="M12" i="1"/>
  <c r="L12" i="1"/>
  <c r="J12" i="1"/>
  <c r="I12" i="1"/>
  <c r="H12" i="1"/>
  <c r="G12" i="1"/>
  <c r="F12" i="1"/>
  <c r="N11" i="1"/>
  <c r="M11" i="1"/>
  <c r="L11" i="1"/>
  <c r="J11" i="1"/>
  <c r="I11" i="1"/>
  <c r="H11" i="1"/>
  <c r="G11" i="1"/>
  <c r="F11" i="1"/>
  <c r="N10" i="1"/>
  <c r="M10" i="1"/>
  <c r="L10" i="1"/>
  <c r="K10" i="1" s="1"/>
  <c r="O10" i="1" s="1"/>
  <c r="J10" i="1"/>
  <c r="I10" i="1"/>
  <c r="H10" i="1"/>
  <c r="G10" i="1"/>
  <c r="F10" i="1"/>
  <c r="N9" i="1"/>
  <c r="M9" i="1"/>
  <c r="L9" i="1"/>
  <c r="K9" i="1" s="1"/>
  <c r="O9" i="1" s="1"/>
  <c r="J9" i="1"/>
  <c r="I9" i="1"/>
  <c r="H9" i="1"/>
  <c r="G9" i="1"/>
  <c r="F9" i="1"/>
  <c r="N8" i="1"/>
  <c r="M8" i="1"/>
  <c r="L8" i="1"/>
  <c r="J8" i="1"/>
  <c r="I8" i="1"/>
  <c r="H8" i="1"/>
  <c r="G8" i="1"/>
  <c r="F8" i="1"/>
  <c r="N7" i="1"/>
  <c r="M7" i="1"/>
  <c r="L7" i="1"/>
  <c r="J7" i="1"/>
  <c r="I7" i="1"/>
  <c r="H7" i="1"/>
  <c r="G7" i="1"/>
  <c r="F7" i="1"/>
  <c r="N6" i="1"/>
  <c r="M6" i="1"/>
  <c r="L6" i="1"/>
  <c r="J6" i="1"/>
  <c r="I6" i="1"/>
  <c r="H6" i="1"/>
  <c r="G6" i="1"/>
  <c r="F6" i="1"/>
  <c r="N5" i="1"/>
  <c r="M5" i="1"/>
  <c r="L5" i="1"/>
  <c r="K5" i="1" s="1"/>
  <c r="O5" i="1" s="1"/>
  <c r="J5" i="1"/>
  <c r="I5" i="1"/>
  <c r="H5" i="1"/>
  <c r="G5" i="1"/>
  <c r="F5" i="1"/>
  <c r="N4" i="1"/>
  <c r="M4" i="1"/>
  <c r="L4" i="1"/>
  <c r="J4" i="1"/>
  <c r="I4" i="1"/>
  <c r="H4" i="1"/>
  <c r="G4" i="1"/>
  <c r="F4" i="1"/>
  <c r="N3" i="1"/>
  <c r="M3" i="1"/>
  <c r="L3" i="1"/>
  <c r="J3" i="1"/>
  <c r="I3" i="1"/>
  <c r="H3" i="1"/>
  <c r="G3" i="1"/>
  <c r="F3" i="1"/>
  <c r="N2" i="1"/>
  <c r="M2" i="1"/>
  <c r="L2" i="1"/>
  <c r="J2" i="1"/>
  <c r="I2" i="1"/>
  <c r="I36" i="1" s="1"/>
  <c r="H2" i="1"/>
  <c r="G2" i="1"/>
  <c r="F2" i="1"/>
  <c r="N36" i="4"/>
  <c r="M36" i="4"/>
  <c r="L36" i="4"/>
  <c r="K36" i="4"/>
  <c r="J36" i="4"/>
  <c r="I36" i="4"/>
  <c r="H36" i="4"/>
  <c r="G36" i="4"/>
  <c r="F36" i="4"/>
  <c r="P36" i="4" l="1"/>
  <c r="O36" i="4"/>
  <c r="K26" i="1"/>
  <c r="O26" i="1" s="1"/>
  <c r="P34" i="1"/>
  <c r="P23" i="1"/>
  <c r="P26" i="1"/>
  <c r="P30" i="1"/>
  <c r="P3" i="1"/>
  <c r="P22" i="1"/>
  <c r="P2" i="1"/>
  <c r="K4" i="1"/>
  <c r="P6" i="1"/>
  <c r="P7" i="1"/>
  <c r="P10" i="1"/>
  <c r="P11" i="1"/>
  <c r="P14" i="1"/>
  <c r="P15" i="1"/>
  <c r="P18" i="1"/>
  <c r="P19" i="1"/>
  <c r="P16" i="1"/>
  <c r="P29" i="1"/>
  <c r="K6" i="1"/>
  <c r="O6" i="1" s="1"/>
  <c r="K11" i="1"/>
  <c r="O11" i="1" s="1"/>
  <c r="P12" i="1"/>
  <c r="P13" i="1"/>
  <c r="K16" i="1"/>
  <c r="O16" i="1" s="1"/>
  <c r="K22" i="1"/>
  <c r="O22" i="1" s="1"/>
  <c r="K27" i="1"/>
  <c r="O27" i="1" s="1"/>
  <c r="K28" i="1"/>
  <c r="O28" i="1" s="1"/>
  <c r="K35" i="1"/>
  <c r="P17" i="1"/>
  <c r="P27" i="1"/>
  <c r="G36" i="1"/>
  <c r="K2" i="1"/>
  <c r="O2" i="1" s="1"/>
  <c r="N36" i="1"/>
  <c r="K7" i="1"/>
  <c r="P8" i="1"/>
  <c r="P9" i="1"/>
  <c r="K12" i="1"/>
  <c r="O12" i="1" s="1"/>
  <c r="K18" i="1"/>
  <c r="O18" i="1" s="1"/>
  <c r="K23" i="1"/>
  <c r="P24" i="1"/>
  <c r="P25" i="1"/>
  <c r="K30" i="1"/>
  <c r="P31" i="1"/>
  <c r="P32" i="1"/>
  <c r="P33" i="1"/>
  <c r="P28" i="1"/>
  <c r="H36" i="1"/>
  <c r="M36" i="1"/>
  <c r="K3" i="1"/>
  <c r="O3" i="1" s="1"/>
  <c r="F36" i="1"/>
  <c r="P4" i="1"/>
  <c r="P5" i="1"/>
  <c r="K8" i="1"/>
  <c r="O8" i="1" s="1"/>
  <c r="K14" i="1"/>
  <c r="O14" i="1" s="1"/>
  <c r="K19" i="1"/>
  <c r="O19" i="1" s="1"/>
  <c r="P20" i="1"/>
  <c r="P21" i="1"/>
  <c r="K24" i="1"/>
  <c r="O24" i="1" s="1"/>
  <c r="K31" i="1"/>
  <c r="O31" i="1" s="1"/>
  <c r="K32" i="1"/>
  <c r="O32" i="1" s="1"/>
  <c r="O4" i="1"/>
  <c r="O15" i="1"/>
  <c r="O34" i="1"/>
  <c r="O35" i="1"/>
  <c r="O7" i="1"/>
  <c r="O23" i="1"/>
  <c r="O30" i="1"/>
  <c r="K20" i="1"/>
  <c r="O20" i="1" s="1"/>
  <c r="J36" i="1"/>
  <c r="L36" i="1"/>
  <c r="M37" i="1" l="1"/>
  <c r="K36" i="1"/>
</calcChain>
</file>

<file path=xl/sharedStrings.xml><?xml version="1.0" encoding="utf-8"?>
<sst xmlns="http://schemas.openxmlformats.org/spreadsheetml/2006/main" count="405" uniqueCount="128">
  <si>
    <t>Mã Bưu cục</t>
  </si>
  <si>
    <t>Tên Bưu cục</t>
  </si>
  <si>
    <t>Số máy lẻ</t>
  </si>
  <si>
    <t>Loại thiết bị (IP Phone, Softphone)</t>
  </si>
  <si>
    <t xml:space="preserve">Tổng số cuộc gọi ra </t>
  </si>
  <si>
    <t>SL cuộc gọi ra kết nối thành công với khách hàng</t>
  </si>
  <si>
    <t>SL cuộc gọi ra cho Khách hàng bận</t>
  </si>
  <si>
    <t>SL cuộc gọi ra khách hàng không trả lời</t>
  </si>
  <si>
    <t>SL cuộc gọi vào của Khách hàng kết nối thành công</t>
  </si>
  <si>
    <t>Số lượng cuộc gọi vào của Khách hàng không được trả lời</t>
  </si>
  <si>
    <t>Số lượng cuộc gọi vào của Khách hàng không trả lời do bận</t>
  </si>
  <si>
    <t>Số lượng cuộc gọi ra có  gắn với Bưu gửi</t>
  </si>
  <si>
    <t>571150 - Quảng Ngãi - PH1 - BCP Quảng Ngãi</t>
  </si>
  <si>
    <t>571440 - Quảng Ngãi - PH2 - BCP Lý Sơn</t>
  </si>
  <si>
    <t>571560 - Quảng Ngãi - GD3 - Sơn Mỹ</t>
  </si>
  <si>
    <t>571660 - Quảng Ngãi - VHX - Tịnh Bắc</t>
  </si>
  <si>
    <t>571730 - Quảng Ngãi - PH2 - BCP Sơn Tịnh</t>
  </si>
  <si>
    <t>571914 - Quảng Ngãi - VHX - Bình Đông</t>
  </si>
  <si>
    <t>572030 - Quảng Ngãi - VHX - Bình Hiệp</t>
  </si>
  <si>
    <t>572060 - Quảng Ngãi - PH2 - BCP Bình Sơn</t>
  </si>
  <si>
    <t>572310 - Quảng Ngãi - PH2 - BCP Trà Bồng</t>
  </si>
  <si>
    <t>572400 - Quảng Ngãi - GD3 - Trà Phong</t>
  </si>
  <si>
    <t>572750 - Quảng Ngãi - PH2 - BCP Sơn Hà</t>
  </si>
  <si>
    <t>572890 - Quảng Ngãi - PH2 - BCP Sơn Tây</t>
  </si>
  <si>
    <t>573050 - Quảng Ngãi - PH2 - BCP Nghĩa Hành</t>
  </si>
  <si>
    <t>573170 - Quảng Ngãi - PH2 - BCP Minh Long</t>
  </si>
  <si>
    <t>573420 - Quảng Ngãi - PH2 - BPC Ba Tơ</t>
  </si>
  <si>
    <t>573560 - Quảng Ngãi - PH2 - BCP Đức Phổ</t>
  </si>
  <si>
    <t>573660 - Quảng Ngãi - GD3 - Sa Huỳnh</t>
  </si>
  <si>
    <t>573890 - Quảng Ngãi - PH2 - BCP Mộ Đức</t>
  </si>
  <si>
    <t>574220 - Quảng Ngãi - PH2 - BCP Tư Nghĩa</t>
  </si>
  <si>
    <t>574530 - Quảng Ngãi - GD3 - Cổ Luỹ</t>
  </si>
  <si>
    <t>STT</t>
  </si>
  <si>
    <t>Tỉ lệ cuộc gọi vào không được trả lời</t>
  </si>
  <si>
    <t>IP Phone</t>
  </si>
  <si>
    <t>Softphone</t>
  </si>
  <si>
    <t>Tỉ lệ cuộc gọi ra gắn với bưu gửi</t>
  </si>
  <si>
    <t>Tổng cộng</t>
  </si>
  <si>
    <t>Tổng số cuộc gọi vào</t>
  </si>
  <si>
    <t>Mã Tỉnh</t>
  </si>
  <si>
    <t>Tên Tỉnh</t>
  </si>
  <si>
    <t>Thời gian trả lời</t>
  </si>
  <si>
    <t>Thời gian trả lời cuộc gọi vào của KH kết nối thành công</t>
  </si>
  <si>
    <t>Số lượng Bưu gửi có gắn Log cuộc gọi (Một Bưu gửi có nhiều cuộc gọi trong ngày thì chỉ tính 1 bưu gửi)</t>
  </si>
  <si>
    <t>Số lượng cuộc gọi bình quân trên 1 Bưu gửi</t>
  </si>
  <si>
    <t>SL</t>
  </si>
  <si>
    <t>Tổng</t>
  </si>
  <si>
    <t>Chênh lệch SMLvới kỳ BC</t>
  </si>
  <si>
    <t>Chênh lệch chuyển đổi license</t>
  </si>
  <si>
    <t>Số lượng tạo mới License</t>
  </si>
  <si>
    <t>Số lượng chuyển đổi License</t>
  </si>
  <si>
    <t>Quảng Ngãi</t>
  </si>
  <si>
    <t>ĐƠN VỊ</t>
  </si>
  <si>
    <t>BƯU CỤC</t>
  </si>
  <si>
    <t>SỐ MÁY LẺ</t>
  </si>
  <si>
    <t>GHI CHÚ</t>
  </si>
  <si>
    <t>LOẠI MÁY</t>
  </si>
  <si>
    <t>SỐ LƯỢNG</t>
  </si>
  <si>
    <t>Ba Tơ</t>
  </si>
  <si>
    <t>BCP Ba Tơ</t>
  </si>
  <si>
    <t>Quảng Ngãi - Ba Tơ - BCP Ba Tơ - Lang Chi</t>
  </si>
  <si>
    <t>IP phone</t>
  </si>
  <si>
    <t>Quảng Ngãi - Ba Tơ - BCP Ba Tơ - Như Quỳnh</t>
  </si>
  <si>
    <t>Soft phone</t>
  </si>
  <si>
    <t>Bình Sơn</t>
  </si>
  <si>
    <t>Bình Đông</t>
  </si>
  <si>
    <t>Quảng Ngãi - Bình Sơn - BCP Bình Đông - Thuý Huyền</t>
  </si>
  <si>
    <t>Bình Hiệp</t>
  </si>
  <si>
    <t>Quảng Ngãi - Bình Sơn - BCP Bình Hiệp - Võ Thị Kim Phương</t>
  </si>
  <si>
    <t>BCP Bình Sơn</t>
  </si>
  <si>
    <t>Quảng Ngãi - Bình Sơn - BCP Bình Sơn - Như Ý</t>
  </si>
  <si>
    <t>Quảng Ngãi - Bình Sơn - BCP Bình Sơn - Như Hiển</t>
  </si>
  <si>
    <t>Quảng Ngãi - Bình Sơn - BCP Bình Sơn - Thu Thuỷ</t>
  </si>
  <si>
    <t>Quảng Ngãi - Bình Sơn - BCP Bình Sơn - Hồng Thắm</t>
  </si>
  <si>
    <t>Đức Phổ</t>
  </si>
  <si>
    <t>BCP Đức Phổ</t>
  </si>
  <si>
    <t>Quảng Ngãi - Đức Phổ - BCP Đức Phổ - Thu Trang</t>
  </si>
  <si>
    <t>Quảng Ngãi - BCP Đức Phổ - Kim Loan</t>
  </si>
  <si>
    <t>Sa Huỳnh</t>
  </si>
  <si>
    <t>Quảng Ngãi - Đức Phổ - BC3 Sa Huỳnh - Minh Đức</t>
  </si>
  <si>
    <t>Lý Sơn</t>
  </si>
  <si>
    <t>BCP Lý Sơn</t>
  </si>
  <si>
    <t>Quảng Ngãi - BCP Lý Sơn - Phùng Thị Thuận</t>
  </si>
  <si>
    <t>Minh Long</t>
  </si>
  <si>
    <t>BCP Minh Long</t>
  </si>
  <si>
    <t>Quảng Ngãi - Minh Long - BCP Minh Long - Lê Thị Cẩm Hà</t>
  </si>
  <si>
    <t>Mộ Đức</t>
  </si>
  <si>
    <t>BCP Mộ Đức</t>
  </si>
  <si>
    <t>Quảng Ngãi - Mộ Đức - BCP Mộ Đức - Lệ Huyền</t>
  </si>
  <si>
    <t>Quảng Ngãi - BCP Mộ Đức - Mộng Chi</t>
  </si>
  <si>
    <t>Nghĩa Hành</t>
  </si>
  <si>
    <t>BCP Nghĩa Hành</t>
  </si>
  <si>
    <t>Quảng Ngãi - Nghĩa Hành - BCP Nghĩa Hành - Bùi Thanh Dương</t>
  </si>
  <si>
    <t>Quảng Ngãi - Nghĩa Hành - BCP Nghĩa Hành - Phương Thảo</t>
  </si>
  <si>
    <t>Sơn Hà</t>
  </si>
  <si>
    <t>BCP Sơn Hà</t>
  </si>
  <si>
    <t>Quảng Ngãi - Sơn Hà - BCP Sơn Hà - Mỹ Duyên</t>
  </si>
  <si>
    <t>Quảng Ngãi - Sơn Hà - BCP Sơn Hà - Châu Ngân</t>
  </si>
  <si>
    <t>Sơn Tây</t>
  </si>
  <si>
    <t>BCP Sơn Tây</t>
  </si>
  <si>
    <t>Quảng Ngãi - Sơn Tây - BCP Sơn Tây - Đinh Hi Yên</t>
  </si>
  <si>
    <t>Sơn Tịnh</t>
  </si>
  <si>
    <t>Tịnh Bắc</t>
  </si>
  <si>
    <t>Quảng Ngãi - Sơn Tịnh - BCP Tịnh Bắc - Trà My</t>
  </si>
  <si>
    <t>BCP Sơn Tịnh</t>
  </si>
  <si>
    <t>Quảng Ngãi - Sơn Tịnh - BCP Sơn Tịnh - Hà Thị Lệ Quyên</t>
  </si>
  <si>
    <t>Quảng Ngãi - Sơn Tịnh - BCP Sơn Tịnh - Trần Thị Trúc Ly</t>
  </si>
  <si>
    <t>TP Quảng Ngãi</t>
  </si>
  <si>
    <t>Sơn Mỹ</t>
  </si>
  <si>
    <t>Quảng Ngãi - Quảng Ngãi - BCP Sơn Mỹ - Vy Thị Thuỷ</t>
  </si>
  <si>
    <t>Cổ Lũy</t>
  </si>
  <si>
    <t>Quảng Ngãi - TP Quảng Ngãi - BC3 Cổ Lũy - Thanh Thúy</t>
  </si>
  <si>
    <t>Trà Bồng</t>
  </si>
  <si>
    <t>BCP Trà Bồng</t>
  </si>
  <si>
    <t>Quảng Ngãi - BCP Trà Bồng - Đặng Thị Công Dưỡng</t>
  </si>
  <si>
    <t>Trà Phong</t>
  </si>
  <si>
    <t>Quảng Ngãi - Trà Bồng - BC3 Trà Phong - Lê Văn Biên</t>
  </si>
  <si>
    <t>TTKTVC</t>
  </si>
  <si>
    <t>BCP Quảng Ngãi</t>
  </si>
  <si>
    <t>Quảng Ngãi - TTKTVC - BCP Quảng Ngãi - Nguyễn Xuân Quang</t>
  </si>
  <si>
    <t>Quảng Ngãi - BCP Quảng Ngãi -Thuý Vân</t>
  </si>
  <si>
    <t>Quảng Ngãi - TTKTVC - BCP - Tấn Vinh</t>
  </si>
  <si>
    <t>Quảng Ngãi - TTKTVC - BCP - Thị Thơm</t>
  </si>
  <si>
    <t>Quảng Ngãi - TTKTVC - BCP - Thị Lĩnh</t>
  </si>
  <si>
    <t>Tư Nghĩa</t>
  </si>
  <si>
    <t>BCP Tư Nghĩa</t>
  </si>
  <si>
    <t>Quảng Ngãi - Tư Nghĩa - BCP Tư Nghĩa - Hiền Ngân</t>
  </si>
  <si>
    <t>Quảng Ngãi - BCP Tư Nghĩa - Trúc Khuê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</si>
</sst>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9" fontId="0" fillId="0" borderId="1" xfId="1" applyFont="1" applyFill="1" applyBorder="1"/>
    <xf numFmtId="9" fontId="3" fillId="0" borderId="1" xfId="1" applyFont="1" applyFill="1" applyBorder="1"/>
    <xf numFmtId="0" fontId="0" fillId="0" borderId="0" xfId="0" applyFill="1"/>
    <xf numFmtId="9" fontId="2" fillId="2" borderId="0" xfId="1" applyFont="1" applyFill="1"/>
    <xf numFmtId="0" fontId="0" fillId="0" borderId="1" xfId="0" applyFill="1" applyBorder="1" applyAlignment="1"/>
    <xf numFmtId="9" fontId="2" fillId="0" borderId="1" xfId="1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/>
    <xf numFmtId="0" fontId="4" fillId="0" borderId="1" xfId="0" applyFont="1" applyBorder="1"/>
    <xf numFmtId="9" fontId="4" fillId="0" borderId="1" xfId="1" applyFont="1" applyFill="1" applyBorder="1"/>
    <xf numFmtId="0" fontId="4" fillId="0" borderId="0" xfId="0" applyFont="1"/>
    <xf numFmtId="0" fontId="5" fillId="0" borderId="0" xfId="0" applyFont="1" applyFill="1"/>
    <xf numFmtId="9" fontId="6" fillId="0" borderId="1" xfId="1" applyFont="1" applyFill="1" applyBorder="1"/>
    <xf numFmtId="0" fontId="6" fillId="0" borderId="1" xfId="0" applyFont="1" applyFill="1" applyBorder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vertical="center" wrapText="1"/>
    </xf>
    <xf numFmtId="9" fontId="7" fillId="0" borderId="1" xfId="1" applyFont="1" applyFill="1" applyBorder="1"/>
    <xf numFmtId="0" fontId="7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164" fontId="5" fillId="0" borderId="1" xfId="2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ffice%20Data\Data\CNTT\B&#225;o%20c&#225;o%20CNTT\T&#7893;ng%20&#273;&#224;i%20IP\B&#225;o%20c&#225;o%20t&#7893;ng%20&#273;&#224;i%20IP%20-%20T03-2023%20-%2018-21-03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áo cáo theo bưu cục"/>
      <sheetName val="Báo cáo theo máy lẻ"/>
      <sheetName val="DS"/>
      <sheetName val="Source"/>
    </sheetNames>
    <sheetDataSet>
      <sheetData sheetId="0"/>
      <sheetData sheetId="1"/>
      <sheetData sheetId="2">
        <row r="1">
          <cell r="B1" t="str">
            <v>Tên máy lẻ</v>
          </cell>
          <cell r="C1" t="str">
            <v>Tên tài khoản</v>
          </cell>
          <cell r="D1" t="str">
            <v>Đầu số</v>
          </cell>
          <cell r="E1" t="str">
            <v>IP</v>
          </cell>
          <cell r="F1" t="str">
            <v>Loại</v>
          </cell>
          <cell r="G1" t="str">
            <v>Ghi chú</v>
          </cell>
          <cell r="H1" t="str">
            <v>Trạng thái</v>
          </cell>
          <cell r="I1" t="str">
            <v>Lý do không phát sinh cuộc gọi</v>
          </cell>
        </row>
        <row r="2">
          <cell r="B2">
            <v>57135001</v>
          </cell>
          <cell r="C2" t="str">
            <v>rb5kmm</v>
          </cell>
          <cell r="D2" t="str">
            <v>0962744491</v>
          </cell>
          <cell r="F2" t="str">
            <v>sip</v>
          </cell>
          <cell r="G2" t="str">
            <v>Quảng Ngãi - KTNV Ngô Thị Thùy Trang</v>
          </cell>
          <cell r="H2" t="str">
            <v>unregistered</v>
          </cell>
          <cell r="J2">
            <v>0</v>
          </cell>
        </row>
        <row r="3">
          <cell r="B3">
            <v>57448001</v>
          </cell>
          <cell r="C3" t="str">
            <v>sbd7sg</v>
          </cell>
          <cell r="D3" t="str">
            <v>0965916766</v>
          </cell>
          <cell r="F3" t="str">
            <v>sip</v>
          </cell>
          <cell r="G3" t="str">
            <v>Quảng Ngãi - Thành Phố - Đinh Tiên Hoàng - Trần Thị Chí Thành</v>
          </cell>
          <cell r="H3" t="str">
            <v>unregistered</v>
          </cell>
          <cell r="J3">
            <v>0</v>
          </cell>
        </row>
        <row r="4">
          <cell r="B4">
            <v>57115001</v>
          </cell>
          <cell r="C4" t="str">
            <v>78yox3</v>
          </cell>
          <cell r="D4" t="str">
            <v>0977948655</v>
          </cell>
          <cell r="E4" t="str">
            <v>vnp-m01.voice.cmctelecom.vn</v>
          </cell>
          <cell r="F4" t="str">
            <v>sip</v>
          </cell>
          <cell r="G4" t="str">
            <v>Quảng Ngãi - TTKTVC - BCP Quảng Ngãi - Nguyễn Xuân Quang</v>
          </cell>
          <cell r="H4" t="str">
            <v>registered</v>
          </cell>
          <cell r="J4">
            <v>59</v>
          </cell>
        </row>
        <row r="5">
          <cell r="B5">
            <v>57115002</v>
          </cell>
          <cell r="C5" t="str">
            <v>r1n2m</v>
          </cell>
          <cell r="D5" t="str">
            <v>0977948655</v>
          </cell>
          <cell r="E5" t="str">
            <v>vnp-m01.voice.cmctelecom.vn</v>
          </cell>
          <cell r="F5" t="str">
            <v>sip</v>
          </cell>
          <cell r="G5" t="str">
            <v>Quảng Ngãi - BCP Quảng Ngãi -Thuý Vân</v>
          </cell>
          <cell r="H5" t="str">
            <v>registered</v>
          </cell>
          <cell r="J5">
            <v>0</v>
          </cell>
        </row>
        <row r="6">
          <cell r="B6">
            <v>57115003</v>
          </cell>
          <cell r="C6" t="str">
            <v>p9vvpg</v>
          </cell>
          <cell r="D6" t="str">
            <v>0977948655</v>
          </cell>
          <cell r="E6" t="str">
            <v>vnp-m01.voice.cmctelecom.vn</v>
          </cell>
          <cell r="F6" t="str">
            <v>sip</v>
          </cell>
          <cell r="G6" t="str">
            <v>Quảng Ngãi - TTKTVC - BCP - Tấn Vinh</v>
          </cell>
          <cell r="H6" t="str">
            <v>registered</v>
          </cell>
          <cell r="J6">
            <v>11</v>
          </cell>
        </row>
        <row r="7">
          <cell r="B7">
            <v>57115004</v>
          </cell>
          <cell r="C7" t="str">
            <v>j26iuu</v>
          </cell>
          <cell r="D7" t="str">
            <v>0977948655</v>
          </cell>
          <cell r="E7" t="str">
            <v>vnp-m01.voice.cmctelecom.vn</v>
          </cell>
          <cell r="F7" t="str">
            <v>sip</v>
          </cell>
          <cell r="G7" t="str">
            <v>Quảng Ngãi - TTKTVC - BCP - Thị Thơm</v>
          </cell>
          <cell r="H7" t="str">
            <v>registered</v>
          </cell>
          <cell r="J7">
            <v>285</v>
          </cell>
        </row>
        <row r="8">
          <cell r="B8">
            <v>57115005</v>
          </cell>
          <cell r="C8" t="str">
            <v>p4r5vh</v>
          </cell>
          <cell r="D8" t="str">
            <v>0977948655</v>
          </cell>
          <cell r="E8" t="str">
            <v>vnp-m01.voice.cmctelecom.vn</v>
          </cell>
          <cell r="F8" t="str">
            <v>sip</v>
          </cell>
          <cell r="G8" t="str">
            <v>Quảng Ngãi - TTKTVC - BCP - Thị Lĩnh</v>
          </cell>
          <cell r="H8" t="str">
            <v>registered</v>
          </cell>
          <cell r="J8">
            <v>0</v>
          </cell>
        </row>
        <row r="9">
          <cell r="B9">
            <v>57144001</v>
          </cell>
          <cell r="C9" t="str">
            <v>8z0gcv</v>
          </cell>
          <cell r="D9" t="str">
            <v>0977948655</v>
          </cell>
          <cell r="E9" t="str">
            <v>vnp-m01.voice.cmctelecom.vn</v>
          </cell>
          <cell r="F9" t="str">
            <v>sip</v>
          </cell>
          <cell r="G9" t="str">
            <v>Quảng Ngãi - BCP Lý Sơn - Phùng Thị Thuận</v>
          </cell>
          <cell r="H9" t="str">
            <v>unregistered</v>
          </cell>
          <cell r="J9">
            <v>25</v>
          </cell>
        </row>
        <row r="10">
          <cell r="B10">
            <v>57156001</v>
          </cell>
          <cell r="C10" t="str">
            <v>psfsag</v>
          </cell>
          <cell r="D10" t="str">
            <v>0977948655</v>
          </cell>
          <cell r="E10" t="str">
            <v>vnp-m01.voice.cmctelecom.vn</v>
          </cell>
          <cell r="F10" t="str">
            <v>sip</v>
          </cell>
          <cell r="G10" t="str">
            <v>Quảng Ngãi - Quảng Ngãi - BCP Sơn Mỹ - Vy Thị Thuỷ</v>
          </cell>
          <cell r="H10" t="str">
            <v>registered</v>
          </cell>
          <cell r="I10" t="str">
            <v>Nghỉ đi khám bệnh</v>
          </cell>
          <cell r="J10">
            <v>16</v>
          </cell>
        </row>
        <row r="11">
          <cell r="B11">
            <v>57166001</v>
          </cell>
          <cell r="C11" t="str">
            <v>dqn1sb</v>
          </cell>
          <cell r="D11" t="str">
            <v>0977948655</v>
          </cell>
          <cell r="E11" t="str">
            <v>vnp-m01.voice.cmctelecom.vn</v>
          </cell>
          <cell r="F11" t="str">
            <v>sip</v>
          </cell>
          <cell r="G11" t="str">
            <v>Quảng Ngãi - Sơn Tịnh - BCP Tịnh Bắc - Trà My</v>
          </cell>
          <cell r="H11" t="str">
            <v>registered</v>
          </cell>
          <cell r="J11">
            <v>13</v>
          </cell>
        </row>
        <row r="12">
          <cell r="B12">
            <v>57173002</v>
          </cell>
          <cell r="C12" t="str">
            <v>nb18df</v>
          </cell>
          <cell r="D12" t="str">
            <v>0977948655</v>
          </cell>
          <cell r="E12" t="str">
            <v>vnp-m01.voice.cmctelecom.vn</v>
          </cell>
          <cell r="F12" t="str">
            <v>sip</v>
          </cell>
          <cell r="G12" t="str">
            <v>Quảng Ngãi - Sơn Tịnh - BCP Sơn Tịnh - Trần Thị Trúc Ly</v>
          </cell>
          <cell r="H12" t="str">
            <v>registered</v>
          </cell>
          <cell r="J12">
            <v>1</v>
          </cell>
        </row>
        <row r="13">
          <cell r="B13">
            <v>57191401</v>
          </cell>
          <cell r="C13" t="str">
            <v>z8bx9i</v>
          </cell>
          <cell r="D13" t="str">
            <v>0977948655</v>
          </cell>
          <cell r="E13" t="str">
            <v>vnp-m01.voice.cmctelecom.vn</v>
          </cell>
          <cell r="F13" t="str">
            <v>sip</v>
          </cell>
          <cell r="G13" t="str">
            <v>Quảng Ngãi - Bình Sơn - BCP Bình Đông - Thuý Huyền</v>
          </cell>
          <cell r="H13" t="str">
            <v>unregistered</v>
          </cell>
          <cell r="I13" t="str">
            <v>Mới đi làm lại</v>
          </cell>
          <cell r="J13">
            <v>0</v>
          </cell>
        </row>
        <row r="14">
          <cell r="B14">
            <v>57203001</v>
          </cell>
          <cell r="C14" t="str">
            <v>1egi5c</v>
          </cell>
          <cell r="D14" t="str">
            <v>0977948655</v>
          </cell>
          <cell r="E14" t="str">
            <v>vnp-m01.voice.cmctelecom.vn</v>
          </cell>
          <cell r="F14" t="str">
            <v>sip</v>
          </cell>
          <cell r="G14" t="str">
            <v>Quảng Ngãi - Bình Sơn - BCP Bình Hiệp - Võ Thị Kim Phương</v>
          </cell>
          <cell r="H14" t="str">
            <v>registered</v>
          </cell>
          <cell r="J14">
            <v>45</v>
          </cell>
        </row>
        <row r="15">
          <cell r="B15">
            <v>57206001</v>
          </cell>
          <cell r="C15" t="str">
            <v>vp3uya</v>
          </cell>
          <cell r="D15" t="str">
            <v>0977948655</v>
          </cell>
          <cell r="E15" t="str">
            <v>vnp-m01.voice.cmctelecom.vn</v>
          </cell>
          <cell r="F15" t="str">
            <v>sip</v>
          </cell>
          <cell r="G15" t="str">
            <v>Quảng Ngãi - Bình Sơn - BCP Bình Sơn - Như Ý</v>
          </cell>
          <cell r="H15" t="str">
            <v>registered</v>
          </cell>
          <cell r="J15">
            <v>23</v>
          </cell>
        </row>
        <row r="16">
          <cell r="B16">
            <v>57206002</v>
          </cell>
          <cell r="C16" t="str">
            <v>sjxqgd</v>
          </cell>
          <cell r="D16" t="str">
            <v>0977948655</v>
          </cell>
          <cell r="E16" t="str">
            <v>vnp-m01.voice.cmctelecom.vn</v>
          </cell>
          <cell r="F16" t="str">
            <v>sip</v>
          </cell>
          <cell r="G16" t="str">
            <v>Quảng Ngãi - Bình Sơn - BCP Bình Sơn - Như Hiển</v>
          </cell>
          <cell r="H16" t="str">
            <v>registered</v>
          </cell>
          <cell r="I16" t="str">
            <v>Phát sinh cuộc gọi chính bên máy lẻ 1,3,4</v>
          </cell>
          <cell r="J16">
            <v>1</v>
          </cell>
        </row>
        <row r="17">
          <cell r="B17">
            <v>57206003</v>
          </cell>
          <cell r="C17" t="str">
            <v>dbzi36</v>
          </cell>
          <cell r="D17" t="str">
            <v>0977948655</v>
          </cell>
          <cell r="E17" t="str">
            <v>vnp-m01.voice.cmctelecom.vn</v>
          </cell>
          <cell r="F17" t="str">
            <v>sip</v>
          </cell>
          <cell r="G17" t="str">
            <v>Quảng Ngãi - Bình Sơn - BCP Bình Sơn - Thu Thuỷ</v>
          </cell>
          <cell r="H17" t="str">
            <v>registered</v>
          </cell>
          <cell r="J17">
            <v>5</v>
          </cell>
        </row>
        <row r="18">
          <cell r="B18">
            <v>57206004</v>
          </cell>
          <cell r="C18" t="str">
            <v>yvhbhk</v>
          </cell>
          <cell r="D18" t="str">
            <v>0977948655</v>
          </cell>
          <cell r="E18" t="str">
            <v>vnp-m01.voice.cmctelecom.vn</v>
          </cell>
          <cell r="F18" t="str">
            <v>sip</v>
          </cell>
          <cell r="G18" t="str">
            <v>Quảng Ngãi - Bình Sơn - BCP Bình Sơn - Hồng Thắm</v>
          </cell>
          <cell r="H18" t="str">
            <v>registered</v>
          </cell>
          <cell r="J18">
            <v>24</v>
          </cell>
        </row>
        <row r="19">
          <cell r="B19">
            <v>57231001</v>
          </cell>
          <cell r="C19" t="str">
            <v>dlud8h</v>
          </cell>
          <cell r="D19" t="str">
            <v>0977948655</v>
          </cell>
          <cell r="E19" t="str">
            <v>vnp-m01.voice.cmctelecom.vn</v>
          </cell>
          <cell r="F19" t="str">
            <v>sip</v>
          </cell>
          <cell r="G19" t="str">
            <v>Quảng Ngãi - BCP Trà Bồng - Đặng Thị Công Dưỡng</v>
          </cell>
          <cell r="H19" t="str">
            <v>registered</v>
          </cell>
          <cell r="J19">
            <v>50</v>
          </cell>
        </row>
        <row r="20">
          <cell r="B20">
            <v>57240001</v>
          </cell>
          <cell r="C20" t="str">
            <v>1y4kkh</v>
          </cell>
          <cell r="D20" t="str">
            <v>0977948655</v>
          </cell>
          <cell r="E20" t="str">
            <v>vnp-m01.voice.cmctelecom.vn</v>
          </cell>
          <cell r="F20" t="str">
            <v>sip</v>
          </cell>
          <cell r="G20" t="str">
            <v>Quảng Ngãi - Trà Bồng - BC3 Trà Phong - Lê Văn Biên</v>
          </cell>
          <cell r="H20" t="str">
            <v>unregistered</v>
          </cell>
          <cell r="J20">
            <v>16</v>
          </cell>
        </row>
        <row r="21">
          <cell r="B21">
            <v>57275001</v>
          </cell>
          <cell r="C21" t="str">
            <v>ux3qun</v>
          </cell>
          <cell r="D21" t="str">
            <v>0977948655</v>
          </cell>
          <cell r="E21" t="str">
            <v>vnp-m01.voice.cmctelecom.vn</v>
          </cell>
          <cell r="F21" t="str">
            <v>sip</v>
          </cell>
          <cell r="G21" t="str">
            <v>Quảng Ngãi - Sơn Hà - BCP Sơn Hà - Mỹ Duyên</v>
          </cell>
          <cell r="H21" t="str">
            <v>registered</v>
          </cell>
          <cell r="J21">
            <v>10</v>
          </cell>
        </row>
        <row r="22">
          <cell r="B22">
            <v>57275002</v>
          </cell>
          <cell r="C22" t="str">
            <v>1gce40</v>
          </cell>
          <cell r="D22" t="str">
            <v>0977948655</v>
          </cell>
          <cell r="E22" t="str">
            <v>vnp-m01.voice.cmctelecom.vn</v>
          </cell>
          <cell r="F22" t="str">
            <v>sip</v>
          </cell>
          <cell r="G22" t="str">
            <v>Quảng Ngãi - Sơn Hà - BCP Sơn Hà - Châu Ngân</v>
          </cell>
          <cell r="H22" t="str">
            <v>registered</v>
          </cell>
          <cell r="I22" t="str">
            <v>Phát sinh cuộc gọi chính bên máy lẻ: 57275001</v>
          </cell>
          <cell r="J22">
            <v>61</v>
          </cell>
        </row>
        <row r="23">
          <cell r="B23">
            <v>57289001</v>
          </cell>
          <cell r="C23" t="str">
            <v>ashiq8</v>
          </cell>
          <cell r="D23" t="str">
            <v>0977948655</v>
          </cell>
          <cell r="E23" t="str">
            <v>vnp-m01.voice.cmctelecom.vn</v>
          </cell>
          <cell r="F23" t="str">
            <v>sip</v>
          </cell>
          <cell r="G23" t="str">
            <v>Quảng Ngãi - Sơn Tây - BCP Sơn Tây - Đinh Hi Yên</v>
          </cell>
          <cell r="H23" t="str">
            <v>registered</v>
          </cell>
          <cell r="J23">
            <v>7</v>
          </cell>
        </row>
        <row r="24">
          <cell r="B24">
            <v>57305001</v>
          </cell>
          <cell r="C24" t="str">
            <v>hta7hu</v>
          </cell>
          <cell r="D24" t="str">
            <v>0977948655</v>
          </cell>
          <cell r="E24" t="str">
            <v>vnp-m01.voice.cmctelecom.vn</v>
          </cell>
          <cell r="F24" t="str">
            <v>sip</v>
          </cell>
          <cell r="G24" t="str">
            <v>Quảng Ngãi - Nghĩa Hành - BCP Nghĩa Hành - Bùi Thanh Dương</v>
          </cell>
          <cell r="H24" t="str">
            <v>registered</v>
          </cell>
          <cell r="J24">
            <v>64</v>
          </cell>
        </row>
        <row r="25">
          <cell r="B25">
            <v>57305002</v>
          </cell>
          <cell r="C25" t="str">
            <v>caehzt</v>
          </cell>
          <cell r="D25" t="str">
            <v>0977948655</v>
          </cell>
          <cell r="E25" t="str">
            <v>vnp-m01.voice.cmctelecom.vn</v>
          </cell>
          <cell r="F25" t="str">
            <v>sip</v>
          </cell>
          <cell r="G25" t="str">
            <v>Quảng Ngãi - Nghĩa Hành - BCP Nghĩa Hành - Phương Thảo</v>
          </cell>
          <cell r="H25" t="str">
            <v>registered</v>
          </cell>
          <cell r="I25" t="str">
            <v>Phát sinh cuộc gọi chính bên máy lẻ: 57305001</v>
          </cell>
          <cell r="J25">
            <v>0</v>
          </cell>
        </row>
        <row r="26">
          <cell r="B26">
            <v>57317001</v>
          </cell>
          <cell r="C26" t="str">
            <v>m88wwk</v>
          </cell>
          <cell r="D26" t="str">
            <v>0977948655</v>
          </cell>
          <cell r="E26" t="str">
            <v>vnp-m01.voice.cmctelecom.vn</v>
          </cell>
          <cell r="F26" t="str">
            <v>sip</v>
          </cell>
          <cell r="G26" t="str">
            <v>Quảng Ngãi - Minh Long - BCP Minh Long - Lê Thị Cẩm Hà</v>
          </cell>
          <cell r="H26" t="str">
            <v>registered</v>
          </cell>
          <cell r="J26">
            <v>92</v>
          </cell>
        </row>
        <row r="27">
          <cell r="B27">
            <v>57342001</v>
          </cell>
          <cell r="C27" t="str">
            <v>vcxmyc</v>
          </cell>
          <cell r="D27" t="str">
            <v>0977948655</v>
          </cell>
          <cell r="E27" t="str">
            <v>vnp-m01.voice.cmctelecom.vn</v>
          </cell>
          <cell r="F27" t="str">
            <v>sip</v>
          </cell>
          <cell r="G27" t="str">
            <v>Quảng Ngãi - Ba Tơ - BCP Ba Tơ - Lang Chi</v>
          </cell>
          <cell r="H27" t="str">
            <v>registered</v>
          </cell>
          <cell r="J27">
            <v>168</v>
          </cell>
        </row>
        <row r="28">
          <cell r="B28">
            <v>57342002</v>
          </cell>
          <cell r="C28" t="str">
            <v>60q6q9</v>
          </cell>
          <cell r="D28" t="str">
            <v>0977948655</v>
          </cell>
          <cell r="E28" t="str">
            <v>vnp-m01.voice.cmctelecom.vn</v>
          </cell>
          <cell r="F28" t="str">
            <v>sip</v>
          </cell>
          <cell r="G28" t="str">
            <v>Quảng Ngãi - Ba Tơ - BCP Ba Tơ - Như Quỳnh</v>
          </cell>
          <cell r="H28" t="str">
            <v>registered</v>
          </cell>
          <cell r="I28" t="str">
            <v>Phát sinh cuộc gọi chính bên máy lẻ: 57342001</v>
          </cell>
          <cell r="J28">
            <v>0</v>
          </cell>
        </row>
        <row r="29">
          <cell r="B29">
            <v>57356001</v>
          </cell>
          <cell r="C29" t="str">
            <v>zzjkjh</v>
          </cell>
          <cell r="D29" t="str">
            <v>0977948655</v>
          </cell>
          <cell r="E29" t="str">
            <v>vnp-m01.voice.cmctelecom.vn</v>
          </cell>
          <cell r="F29" t="str">
            <v>sip</v>
          </cell>
          <cell r="G29" t="str">
            <v>Quảng Ngãi - Đức Phổ - BCP Đức Phổ - Thu Trang</v>
          </cell>
          <cell r="H29" t="str">
            <v>unregistered</v>
          </cell>
          <cell r="J29">
            <v>13</v>
          </cell>
        </row>
        <row r="30">
          <cell r="B30">
            <v>57356002</v>
          </cell>
          <cell r="C30" t="str">
            <v>wzx0am</v>
          </cell>
          <cell r="D30" t="str">
            <v>0977948655</v>
          </cell>
          <cell r="E30" t="str">
            <v>vnp-m01.voice.cmctelecom.vn</v>
          </cell>
          <cell r="F30" t="str">
            <v>sip</v>
          </cell>
          <cell r="G30" t="str">
            <v>Quảng Ngãi - BCP Đức Phổ - Kim Loan</v>
          </cell>
          <cell r="H30" t="str">
            <v>registered</v>
          </cell>
          <cell r="J30">
            <v>9</v>
          </cell>
        </row>
        <row r="31">
          <cell r="B31">
            <v>57366001</v>
          </cell>
          <cell r="C31" t="str">
            <v>ik42qd</v>
          </cell>
          <cell r="D31" t="str">
            <v>0977948655</v>
          </cell>
          <cell r="E31" t="str">
            <v>vnp-m01.voice.cmctelecom.vn</v>
          </cell>
          <cell r="F31" t="str">
            <v>sip</v>
          </cell>
          <cell r="G31" t="str">
            <v>Quảng Ngãi - Đức Phổ - BC3 Sa Huỳnh - Minh Đức</v>
          </cell>
          <cell r="H31" t="str">
            <v>registered</v>
          </cell>
          <cell r="J31">
            <v>31</v>
          </cell>
        </row>
        <row r="32">
          <cell r="B32">
            <v>57389001</v>
          </cell>
          <cell r="C32" t="str">
            <v>p5zxkl</v>
          </cell>
          <cell r="D32" t="str">
            <v>0977948655</v>
          </cell>
          <cell r="E32" t="str">
            <v>vnp-m01.voice.cmctelecom.vn</v>
          </cell>
          <cell r="F32" t="str">
            <v>sip</v>
          </cell>
          <cell r="G32" t="str">
            <v>Quảng Ngãi - Mộ Đức - BCP Mộ Đức - Lệ Huyền</v>
          </cell>
          <cell r="H32" t="str">
            <v>registered</v>
          </cell>
          <cell r="J32">
            <v>0</v>
          </cell>
        </row>
        <row r="33">
          <cell r="B33">
            <v>57389002</v>
          </cell>
          <cell r="C33" t="str">
            <v>ht711n</v>
          </cell>
          <cell r="D33" t="str">
            <v>0977948655</v>
          </cell>
          <cell r="E33" t="str">
            <v>vnp-m01.voice.cmctelecom.vn</v>
          </cell>
          <cell r="F33" t="str">
            <v>sip</v>
          </cell>
          <cell r="G33" t="str">
            <v>Quảng Ngãi - BCP Mộ Đức - Mộng Chi</v>
          </cell>
          <cell r="H33" t="str">
            <v>registered</v>
          </cell>
          <cell r="J33">
            <v>77</v>
          </cell>
        </row>
        <row r="34">
          <cell r="B34">
            <v>57422001</v>
          </cell>
          <cell r="C34" t="str">
            <v>e686o4</v>
          </cell>
          <cell r="D34" t="str">
            <v>0977948655</v>
          </cell>
          <cell r="E34" t="str">
            <v>vnp-m01.voice.cmctelecom.vn</v>
          </cell>
          <cell r="F34" t="str">
            <v>sip</v>
          </cell>
          <cell r="G34" t="str">
            <v>Quảng Ngãi - Tư Nghĩa - BCP Tư Nghĩa - Hiền Ngân</v>
          </cell>
          <cell r="H34" t="str">
            <v>registered</v>
          </cell>
          <cell r="J34">
            <v>55</v>
          </cell>
        </row>
        <row r="35">
          <cell r="B35">
            <v>57422002</v>
          </cell>
          <cell r="C35" t="str">
            <v>3zs46k</v>
          </cell>
          <cell r="D35" t="str">
            <v>0977948655</v>
          </cell>
          <cell r="E35" t="str">
            <v>vnp-m01.voice.cmctelecom.vn</v>
          </cell>
          <cell r="F35" t="str">
            <v>sip</v>
          </cell>
          <cell r="G35" t="str">
            <v>Quảng Ngãi - BCP Tư Nghĩa - Trúc Khuê</v>
          </cell>
          <cell r="H35" t="str">
            <v>unregistered</v>
          </cell>
          <cell r="J35">
            <v>94</v>
          </cell>
        </row>
        <row r="36">
          <cell r="B36">
            <v>57453001</v>
          </cell>
          <cell r="C36" t="str">
            <v>1r2hwv</v>
          </cell>
          <cell r="D36" t="str">
            <v>0977948655</v>
          </cell>
          <cell r="E36" t="str">
            <v>vnp-m01.voice.cmctelecom.vn</v>
          </cell>
          <cell r="F36" t="str">
            <v>sip</v>
          </cell>
          <cell r="G36" t="str">
            <v>Quảng Ngãi - TP Quảng Ngãi - BC3 Cổ Lũy - Thanh Thúy</v>
          </cell>
          <cell r="H36" t="str">
            <v>unregistered</v>
          </cell>
          <cell r="I36" t="str">
            <v>Nghỉ đi khám bệnh</v>
          </cell>
          <cell r="J36">
            <v>26</v>
          </cell>
        </row>
        <row r="37">
          <cell r="B37">
            <v>57173001</v>
          </cell>
          <cell r="C37" t="str">
            <v>hx2h6h</v>
          </cell>
          <cell r="D37" t="str">
            <v>0977948655</v>
          </cell>
          <cell r="E37" t="str">
            <v>vnp-m01.voice.cmctelecom.vn</v>
          </cell>
          <cell r="F37" t="str">
            <v>sip</v>
          </cell>
          <cell r="G37" t="str">
            <v>Quảng Ngãi - Sơn Tịnh - BCP Sơn Tịnh - Hà Thị Lệ Quyên</v>
          </cell>
          <cell r="H37" t="str">
            <v>registered</v>
          </cell>
          <cell r="J37">
            <v>59</v>
          </cell>
        </row>
        <row r="38">
          <cell r="J38">
            <v>1340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zoomScale="90" zoomScaleNormal="90" workbookViewId="0">
      <selection activeCell="A34" sqref="A34:XFD34"/>
    </sheetView>
  </sheetViews>
  <sheetFormatPr defaultRowHeight="15.75" x14ac:dyDescent="0.25"/>
  <cols>
    <col min="1" max="1" width="5.85546875" style="18" customWidth="1"/>
    <col min="2" max="2" width="11" style="18" hidden="1" customWidth="1"/>
    <col min="3" max="3" width="47" style="18" bestFit="1" customWidth="1"/>
    <col min="4" max="4" width="10.85546875" style="18" customWidth="1"/>
    <col min="5" max="5" width="13" style="18" customWidth="1"/>
    <col min="6" max="6" width="11.42578125" style="18" customWidth="1"/>
    <col min="7" max="7" width="16.5703125" style="18" customWidth="1"/>
    <col min="8" max="8" width="17.140625" style="18" customWidth="1"/>
    <col min="9" max="9" width="15.85546875" style="18" customWidth="1"/>
    <col min="10" max="10" width="15.42578125" style="18" customWidth="1"/>
    <col min="11" max="11" width="13" style="18" customWidth="1"/>
    <col min="12" max="12" width="20.28515625" style="18" hidden="1" customWidth="1"/>
    <col min="13" max="13" width="20" style="18" hidden="1" customWidth="1"/>
    <col min="14" max="14" width="20.7109375" style="18" hidden="1" customWidth="1"/>
    <col min="15" max="15" width="14.5703125" style="22" customWidth="1"/>
    <col min="16" max="16" width="11.5703125" style="18" customWidth="1"/>
    <col min="17" max="17" width="9.140625" style="18"/>
    <col min="18" max="18" width="10.140625" style="18" bestFit="1" customWidth="1"/>
    <col min="19" max="16384" width="9.140625" style="18"/>
  </cols>
  <sheetData>
    <row r="1" spans="1:20" s="16" customFormat="1" ht="68.25" customHeight="1" x14ac:dyDescent="0.25">
      <c r="A1" s="14" t="s">
        <v>32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11</v>
      </c>
      <c r="K1" s="14" t="s">
        <v>38</v>
      </c>
      <c r="L1" s="14" t="s">
        <v>8</v>
      </c>
      <c r="M1" s="14" t="s">
        <v>9</v>
      </c>
      <c r="N1" s="14" t="s">
        <v>10</v>
      </c>
      <c r="O1" s="15" t="s">
        <v>33</v>
      </c>
      <c r="P1" s="14" t="s">
        <v>36</v>
      </c>
    </row>
    <row r="2" spans="1:20" x14ac:dyDescent="0.25">
      <c r="A2" s="17">
        <v>1</v>
      </c>
      <c r="B2" s="24">
        <v>571150</v>
      </c>
      <c r="C2" s="31" t="s">
        <v>12</v>
      </c>
      <c r="D2" s="24">
        <v>57115004</v>
      </c>
      <c r="E2" s="24" t="s">
        <v>35</v>
      </c>
      <c r="F2" s="24">
        <v>161</v>
      </c>
      <c r="G2" s="24">
        <v>81</v>
      </c>
      <c r="H2" s="24">
        <v>72</v>
      </c>
      <c r="I2" s="24">
        <v>8</v>
      </c>
      <c r="J2" s="24">
        <v>0</v>
      </c>
      <c r="K2" s="24">
        <v>11</v>
      </c>
      <c r="L2" s="24">
        <v>4</v>
      </c>
      <c r="M2" s="24">
        <v>7</v>
      </c>
      <c r="N2" s="24">
        <v>0</v>
      </c>
      <c r="O2" s="30">
        <v>0.63636363636363635</v>
      </c>
      <c r="P2" s="30">
        <v>0</v>
      </c>
      <c r="R2" s="18">
        <f>VLOOKUP(D2,Sheet1!$D:$G,4,FALSE)</f>
        <v>285</v>
      </c>
      <c r="T2" s="18">
        <f>R2-F2</f>
        <v>124</v>
      </c>
    </row>
    <row r="3" spans="1:20" x14ac:dyDescent="0.25">
      <c r="A3" s="17">
        <v>2</v>
      </c>
      <c r="B3" s="24">
        <v>573050</v>
      </c>
      <c r="C3" s="24" t="s">
        <v>24</v>
      </c>
      <c r="D3" s="24">
        <v>57305001</v>
      </c>
      <c r="E3" s="24" t="s">
        <v>34</v>
      </c>
      <c r="F3" s="24">
        <v>128</v>
      </c>
      <c r="G3" s="24">
        <v>61</v>
      </c>
      <c r="H3" s="24">
        <v>60</v>
      </c>
      <c r="I3" s="24">
        <v>7</v>
      </c>
      <c r="J3" s="24">
        <v>69</v>
      </c>
      <c r="K3" s="24">
        <v>3</v>
      </c>
      <c r="L3" s="24">
        <v>3</v>
      </c>
      <c r="M3" s="24">
        <v>0</v>
      </c>
      <c r="N3" s="24">
        <v>0</v>
      </c>
      <c r="O3" s="23">
        <v>0</v>
      </c>
      <c r="P3" s="23">
        <v>0.5390625</v>
      </c>
      <c r="R3" s="18">
        <f>VLOOKUP(D3,Sheet1!$D:$G,4,FALSE)</f>
        <v>64</v>
      </c>
      <c r="T3" s="18">
        <f t="shared" ref="T3:T35" si="0">R3-F3</f>
        <v>-64</v>
      </c>
    </row>
    <row r="4" spans="1:20" x14ac:dyDescent="0.25">
      <c r="A4" s="17">
        <v>3</v>
      </c>
      <c r="B4" s="24">
        <v>573420</v>
      </c>
      <c r="C4" s="24" t="s">
        <v>26</v>
      </c>
      <c r="D4" s="24">
        <v>57342001</v>
      </c>
      <c r="E4" s="24" t="s">
        <v>34</v>
      </c>
      <c r="F4" s="24">
        <v>124</v>
      </c>
      <c r="G4" s="24">
        <v>42</v>
      </c>
      <c r="H4" s="24">
        <v>70</v>
      </c>
      <c r="I4" s="24">
        <v>12</v>
      </c>
      <c r="J4" s="24">
        <v>74</v>
      </c>
      <c r="K4" s="24">
        <v>6</v>
      </c>
      <c r="L4" s="24">
        <v>5</v>
      </c>
      <c r="M4" s="24">
        <v>1</v>
      </c>
      <c r="N4" s="24">
        <v>0</v>
      </c>
      <c r="O4" s="23">
        <v>0.16666666666666666</v>
      </c>
      <c r="P4" s="23">
        <v>0.59677419354838712</v>
      </c>
      <c r="R4" s="18">
        <f>VLOOKUP(D4,Sheet1!$D:$G,4,FALSE)</f>
        <v>168</v>
      </c>
      <c r="T4" s="18">
        <f t="shared" si="0"/>
        <v>44</v>
      </c>
    </row>
    <row r="5" spans="1:20" x14ac:dyDescent="0.25">
      <c r="A5" s="17">
        <v>4</v>
      </c>
      <c r="B5" s="24">
        <v>571730</v>
      </c>
      <c r="C5" s="31" t="s">
        <v>16</v>
      </c>
      <c r="D5" s="24">
        <v>57173001</v>
      </c>
      <c r="E5" s="24" t="s">
        <v>34</v>
      </c>
      <c r="F5" s="24">
        <v>105</v>
      </c>
      <c r="G5" s="24">
        <v>42</v>
      </c>
      <c r="H5" s="24">
        <v>58</v>
      </c>
      <c r="I5" s="24">
        <v>5</v>
      </c>
      <c r="J5" s="24">
        <v>63</v>
      </c>
      <c r="K5" s="24">
        <v>2</v>
      </c>
      <c r="L5" s="24">
        <v>0</v>
      </c>
      <c r="M5" s="24">
        <v>2</v>
      </c>
      <c r="N5" s="24">
        <v>0</v>
      </c>
      <c r="O5" s="30">
        <v>1</v>
      </c>
      <c r="P5" s="23">
        <v>0.6</v>
      </c>
      <c r="R5" s="18">
        <f>VLOOKUP(D5,Sheet1!$D:$G,4,FALSE)</f>
        <v>59</v>
      </c>
      <c r="T5" s="18">
        <f t="shared" si="0"/>
        <v>-46</v>
      </c>
    </row>
    <row r="6" spans="1:20" x14ac:dyDescent="0.25">
      <c r="A6" s="17">
        <v>5</v>
      </c>
      <c r="B6" s="24">
        <v>574220</v>
      </c>
      <c r="C6" s="24" t="s">
        <v>30</v>
      </c>
      <c r="D6" s="24">
        <v>57422001</v>
      </c>
      <c r="E6" s="24" t="s">
        <v>34</v>
      </c>
      <c r="F6" s="24">
        <v>86</v>
      </c>
      <c r="G6" s="24">
        <v>43</v>
      </c>
      <c r="H6" s="24">
        <v>39</v>
      </c>
      <c r="I6" s="24">
        <v>4</v>
      </c>
      <c r="J6" s="24">
        <v>55</v>
      </c>
      <c r="K6" s="24">
        <v>1</v>
      </c>
      <c r="L6" s="24">
        <v>1</v>
      </c>
      <c r="M6" s="24">
        <v>0</v>
      </c>
      <c r="N6" s="24">
        <v>0</v>
      </c>
      <c r="O6" s="23">
        <v>0</v>
      </c>
      <c r="P6" s="23">
        <v>0.63953488372093026</v>
      </c>
      <c r="R6" s="18">
        <f>VLOOKUP(D6,Sheet1!$D:$G,4,FALSE)</f>
        <v>55</v>
      </c>
      <c r="T6" s="18">
        <f t="shared" si="0"/>
        <v>-31</v>
      </c>
    </row>
    <row r="7" spans="1:20" x14ac:dyDescent="0.25">
      <c r="A7" s="17">
        <v>6</v>
      </c>
      <c r="B7" s="24">
        <v>572310</v>
      </c>
      <c r="C7" s="31" t="s">
        <v>20</v>
      </c>
      <c r="D7" s="24">
        <v>57231001</v>
      </c>
      <c r="E7" s="24" t="s">
        <v>34</v>
      </c>
      <c r="F7" s="24">
        <v>70</v>
      </c>
      <c r="G7" s="24">
        <v>31</v>
      </c>
      <c r="H7" s="24">
        <v>36</v>
      </c>
      <c r="I7" s="24">
        <v>3</v>
      </c>
      <c r="J7" s="24">
        <v>0</v>
      </c>
      <c r="K7" s="24">
        <v>4</v>
      </c>
      <c r="L7" s="24">
        <v>3</v>
      </c>
      <c r="M7" s="24">
        <v>1</v>
      </c>
      <c r="N7" s="24">
        <v>0</v>
      </c>
      <c r="O7" s="23">
        <v>0.25</v>
      </c>
      <c r="P7" s="30">
        <v>0</v>
      </c>
      <c r="R7" s="18">
        <f>VLOOKUP(D7,Sheet1!$D:$G,4,FALSE)</f>
        <v>50</v>
      </c>
      <c r="T7" s="18">
        <f t="shared" si="0"/>
        <v>-20</v>
      </c>
    </row>
    <row r="8" spans="1:20" x14ac:dyDescent="0.25">
      <c r="A8" s="17">
        <v>7</v>
      </c>
      <c r="B8" s="24">
        <v>574220</v>
      </c>
      <c r="C8" s="31" t="s">
        <v>30</v>
      </c>
      <c r="D8" s="24">
        <v>57422002</v>
      </c>
      <c r="E8" s="24" t="s">
        <v>35</v>
      </c>
      <c r="F8" s="24">
        <v>38</v>
      </c>
      <c r="G8" s="24">
        <v>16</v>
      </c>
      <c r="H8" s="24">
        <v>21</v>
      </c>
      <c r="I8" s="24">
        <v>1</v>
      </c>
      <c r="J8" s="24">
        <v>0</v>
      </c>
      <c r="K8" s="24">
        <v>1</v>
      </c>
      <c r="L8" s="24">
        <v>0</v>
      </c>
      <c r="M8" s="24">
        <v>1</v>
      </c>
      <c r="N8" s="24">
        <v>0</v>
      </c>
      <c r="O8" s="30">
        <v>1</v>
      </c>
      <c r="P8" s="30">
        <v>0</v>
      </c>
      <c r="R8" s="18">
        <f>VLOOKUP(D8,Sheet1!$D:$G,4,FALSE)</f>
        <v>94</v>
      </c>
      <c r="T8" s="18">
        <f t="shared" si="0"/>
        <v>56</v>
      </c>
    </row>
    <row r="9" spans="1:20" x14ac:dyDescent="0.25">
      <c r="A9" s="17">
        <v>8</v>
      </c>
      <c r="B9" s="24">
        <v>572060</v>
      </c>
      <c r="C9" s="24" t="s">
        <v>19</v>
      </c>
      <c r="D9" s="24">
        <v>57206001</v>
      </c>
      <c r="E9" s="24" t="s">
        <v>34</v>
      </c>
      <c r="F9" s="24">
        <v>36</v>
      </c>
      <c r="G9" s="24">
        <v>16</v>
      </c>
      <c r="H9" s="24">
        <v>19</v>
      </c>
      <c r="I9" s="24">
        <v>1</v>
      </c>
      <c r="J9" s="24">
        <v>30</v>
      </c>
      <c r="K9" s="24">
        <v>5</v>
      </c>
      <c r="L9" s="24">
        <v>0</v>
      </c>
      <c r="M9" s="24">
        <v>5</v>
      </c>
      <c r="N9" s="24">
        <v>0</v>
      </c>
      <c r="O9" s="30">
        <v>1</v>
      </c>
      <c r="P9" s="23">
        <v>0.83333333333333337</v>
      </c>
      <c r="R9" s="18">
        <f>VLOOKUP(D9,Sheet1!$D:$G,4,FALSE)</f>
        <v>23</v>
      </c>
      <c r="T9" s="18">
        <f t="shared" si="0"/>
        <v>-13</v>
      </c>
    </row>
    <row r="10" spans="1:20" x14ac:dyDescent="0.25">
      <c r="A10" s="17">
        <v>9</v>
      </c>
      <c r="B10" s="24">
        <v>571440</v>
      </c>
      <c r="C10" s="24" t="s">
        <v>13</v>
      </c>
      <c r="D10" s="24">
        <v>57144001</v>
      </c>
      <c r="E10" s="24" t="s">
        <v>34</v>
      </c>
      <c r="F10" s="24">
        <v>34</v>
      </c>
      <c r="G10" s="24">
        <v>14</v>
      </c>
      <c r="H10" s="24">
        <v>18</v>
      </c>
      <c r="I10" s="24">
        <v>2</v>
      </c>
      <c r="J10" s="24">
        <v>25</v>
      </c>
      <c r="K10" s="24">
        <v>1</v>
      </c>
      <c r="L10" s="24">
        <v>1</v>
      </c>
      <c r="M10" s="24">
        <v>0</v>
      </c>
      <c r="N10" s="24">
        <v>0</v>
      </c>
      <c r="O10" s="23">
        <v>0</v>
      </c>
      <c r="P10" s="23">
        <v>0.73529411764705888</v>
      </c>
      <c r="R10" s="18">
        <f>VLOOKUP(D10,Sheet1!$D:$G,4,FALSE)</f>
        <v>25</v>
      </c>
      <c r="T10" s="18">
        <f t="shared" si="0"/>
        <v>-9</v>
      </c>
    </row>
    <row r="11" spans="1:20" x14ac:dyDescent="0.25">
      <c r="A11" s="17">
        <v>10</v>
      </c>
      <c r="B11" s="24">
        <v>574530</v>
      </c>
      <c r="C11" s="31" t="s">
        <v>31</v>
      </c>
      <c r="D11" s="24">
        <v>57453001</v>
      </c>
      <c r="E11" s="24" t="s">
        <v>34</v>
      </c>
      <c r="F11" s="24">
        <v>26</v>
      </c>
      <c r="G11" s="24">
        <v>19</v>
      </c>
      <c r="H11" s="24">
        <v>6</v>
      </c>
      <c r="I11" s="24">
        <v>1</v>
      </c>
      <c r="J11" s="24">
        <v>0</v>
      </c>
      <c r="K11" s="24">
        <v>3</v>
      </c>
      <c r="L11" s="24">
        <v>3</v>
      </c>
      <c r="M11" s="24">
        <v>0</v>
      </c>
      <c r="N11" s="24">
        <v>0</v>
      </c>
      <c r="O11" s="23">
        <v>0</v>
      </c>
      <c r="P11" s="30">
        <v>0</v>
      </c>
      <c r="R11" s="18">
        <f>VLOOKUP(D11,Sheet1!$D:$G,4,FALSE)</f>
        <v>26</v>
      </c>
      <c r="T11" s="18">
        <f t="shared" si="0"/>
        <v>0</v>
      </c>
    </row>
    <row r="12" spans="1:20" x14ac:dyDescent="0.25">
      <c r="A12" s="17">
        <v>11</v>
      </c>
      <c r="B12" s="24">
        <v>572400</v>
      </c>
      <c r="C12" s="24" t="s">
        <v>21</v>
      </c>
      <c r="D12" s="24">
        <v>57240001</v>
      </c>
      <c r="E12" s="24" t="s">
        <v>34</v>
      </c>
      <c r="F12" s="24">
        <v>25</v>
      </c>
      <c r="G12" s="24">
        <v>12</v>
      </c>
      <c r="H12" s="24">
        <v>11</v>
      </c>
      <c r="I12" s="24">
        <v>2</v>
      </c>
      <c r="J12" s="24">
        <v>1</v>
      </c>
      <c r="K12" s="24">
        <v>0</v>
      </c>
      <c r="L12" s="24">
        <v>0</v>
      </c>
      <c r="M12" s="24">
        <v>0</v>
      </c>
      <c r="N12" s="24">
        <v>0</v>
      </c>
      <c r="O12" s="23"/>
      <c r="P12" s="23">
        <v>0.04</v>
      </c>
      <c r="R12" s="18">
        <f>VLOOKUP(D12,Sheet1!$D:$G,4,FALSE)</f>
        <v>16</v>
      </c>
      <c r="T12" s="18">
        <f t="shared" si="0"/>
        <v>-9</v>
      </c>
    </row>
    <row r="13" spans="1:20" x14ac:dyDescent="0.25">
      <c r="A13" s="17">
        <v>12</v>
      </c>
      <c r="B13" s="24">
        <v>572750</v>
      </c>
      <c r="C13" s="24" t="s">
        <v>22</v>
      </c>
      <c r="D13" s="24">
        <v>57275002</v>
      </c>
      <c r="E13" s="24" t="s">
        <v>35</v>
      </c>
      <c r="F13" s="24">
        <v>20</v>
      </c>
      <c r="G13" s="24">
        <v>4</v>
      </c>
      <c r="H13" s="24">
        <v>14</v>
      </c>
      <c r="I13" s="24">
        <v>2</v>
      </c>
      <c r="J13" s="24">
        <v>15</v>
      </c>
      <c r="K13" s="24">
        <v>0</v>
      </c>
      <c r="L13" s="24">
        <v>0</v>
      </c>
      <c r="M13" s="24">
        <v>0</v>
      </c>
      <c r="N13" s="24">
        <v>0</v>
      </c>
      <c r="O13" s="23"/>
      <c r="P13" s="23">
        <v>0.75</v>
      </c>
      <c r="R13" s="18">
        <f>VLOOKUP(D13,Sheet1!$D:$G,4,FALSE)</f>
        <v>61</v>
      </c>
      <c r="T13" s="18">
        <f t="shared" si="0"/>
        <v>41</v>
      </c>
    </row>
    <row r="14" spans="1:20" x14ac:dyDescent="0.25">
      <c r="A14" s="17">
        <v>13</v>
      </c>
      <c r="B14" s="24">
        <v>573890</v>
      </c>
      <c r="C14" s="24" t="s">
        <v>29</v>
      </c>
      <c r="D14" s="24">
        <v>57389002</v>
      </c>
      <c r="E14" s="24" t="s">
        <v>35</v>
      </c>
      <c r="F14" s="24">
        <v>19</v>
      </c>
      <c r="G14" s="24">
        <v>7</v>
      </c>
      <c r="H14" s="24">
        <v>12</v>
      </c>
      <c r="I14" s="24">
        <v>0</v>
      </c>
      <c r="J14" s="24">
        <v>9</v>
      </c>
      <c r="K14" s="24">
        <v>10</v>
      </c>
      <c r="L14" s="24">
        <v>10</v>
      </c>
      <c r="M14" s="24">
        <v>0</v>
      </c>
      <c r="N14" s="24">
        <v>0</v>
      </c>
      <c r="O14" s="23">
        <v>0</v>
      </c>
      <c r="P14" s="23">
        <v>0.47368421052631576</v>
      </c>
      <c r="R14" s="18">
        <f>VLOOKUP(D14,Sheet1!$D:$G,4,FALSE)</f>
        <v>77</v>
      </c>
      <c r="T14" s="18">
        <f t="shared" si="0"/>
        <v>58</v>
      </c>
    </row>
    <row r="15" spans="1:20" x14ac:dyDescent="0.25">
      <c r="A15" s="17">
        <v>14</v>
      </c>
      <c r="B15" s="24">
        <v>572060</v>
      </c>
      <c r="C15" s="24" t="s">
        <v>19</v>
      </c>
      <c r="D15" s="24">
        <v>57206004</v>
      </c>
      <c r="E15" s="24" t="s">
        <v>35</v>
      </c>
      <c r="F15" s="24">
        <v>15</v>
      </c>
      <c r="G15" s="24">
        <v>10</v>
      </c>
      <c r="H15" s="24">
        <v>4</v>
      </c>
      <c r="I15" s="24">
        <v>1</v>
      </c>
      <c r="J15" s="24">
        <v>12</v>
      </c>
      <c r="K15" s="24">
        <v>0</v>
      </c>
      <c r="L15" s="24">
        <v>0</v>
      </c>
      <c r="M15" s="24">
        <v>0</v>
      </c>
      <c r="N15" s="24">
        <v>0</v>
      </c>
      <c r="O15" s="23"/>
      <c r="P15" s="23">
        <v>0.8</v>
      </c>
      <c r="R15" s="18">
        <f>VLOOKUP(D15,Sheet1!$D:$G,4,FALSE)</f>
        <v>24</v>
      </c>
      <c r="T15" s="18">
        <f t="shared" si="0"/>
        <v>9</v>
      </c>
    </row>
    <row r="16" spans="1:20" x14ac:dyDescent="0.25">
      <c r="A16" s="17">
        <v>15</v>
      </c>
      <c r="B16" s="24">
        <v>572030</v>
      </c>
      <c r="C16" s="31" t="s">
        <v>18</v>
      </c>
      <c r="D16" s="24">
        <v>57203001</v>
      </c>
      <c r="E16" s="24" t="s">
        <v>34</v>
      </c>
      <c r="F16" s="24">
        <v>14</v>
      </c>
      <c r="G16" s="24">
        <v>8</v>
      </c>
      <c r="H16" s="24">
        <v>6</v>
      </c>
      <c r="I16" s="24">
        <v>0</v>
      </c>
      <c r="J16" s="24">
        <v>0</v>
      </c>
      <c r="K16" s="24">
        <v>1</v>
      </c>
      <c r="L16" s="24">
        <v>1</v>
      </c>
      <c r="M16" s="24">
        <v>0</v>
      </c>
      <c r="N16" s="24">
        <v>0</v>
      </c>
      <c r="O16" s="23">
        <v>0</v>
      </c>
      <c r="P16" s="30">
        <v>0</v>
      </c>
      <c r="R16" s="18">
        <f>VLOOKUP(D16,Sheet1!$D:$G,4,FALSE)</f>
        <v>45</v>
      </c>
      <c r="T16" s="18">
        <f t="shared" si="0"/>
        <v>31</v>
      </c>
    </row>
    <row r="17" spans="1:20" x14ac:dyDescent="0.25">
      <c r="A17" s="17">
        <v>16</v>
      </c>
      <c r="B17" s="24">
        <v>573660</v>
      </c>
      <c r="C17" s="31" t="s">
        <v>28</v>
      </c>
      <c r="D17" s="24">
        <v>57366001</v>
      </c>
      <c r="E17" s="24" t="s">
        <v>34</v>
      </c>
      <c r="F17" s="24">
        <v>11</v>
      </c>
      <c r="G17" s="24">
        <v>3</v>
      </c>
      <c r="H17" s="24">
        <v>8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3"/>
      <c r="P17" s="30">
        <v>0</v>
      </c>
      <c r="R17" s="18">
        <f>VLOOKUP(D17,Sheet1!$D:$G,4,FALSE)</f>
        <v>31</v>
      </c>
      <c r="T17" s="18">
        <f t="shared" si="0"/>
        <v>20</v>
      </c>
    </row>
    <row r="18" spans="1:20" x14ac:dyDescent="0.25">
      <c r="A18" s="17">
        <v>17</v>
      </c>
      <c r="B18" s="24">
        <v>572750</v>
      </c>
      <c r="C18" s="24" t="s">
        <v>22</v>
      </c>
      <c r="D18" s="24">
        <v>57275001</v>
      </c>
      <c r="E18" s="24" t="s">
        <v>34</v>
      </c>
      <c r="F18" s="24">
        <v>10</v>
      </c>
      <c r="G18" s="24">
        <v>5</v>
      </c>
      <c r="H18" s="24">
        <v>3</v>
      </c>
      <c r="I18" s="24">
        <v>2</v>
      </c>
      <c r="J18" s="24">
        <v>5</v>
      </c>
      <c r="K18" s="24">
        <v>0</v>
      </c>
      <c r="L18" s="24">
        <v>0</v>
      </c>
      <c r="M18" s="24">
        <v>0</v>
      </c>
      <c r="N18" s="24">
        <v>0</v>
      </c>
      <c r="O18" s="23"/>
      <c r="P18" s="23">
        <v>0.5</v>
      </c>
      <c r="R18" s="18">
        <f>VLOOKUP(D18,Sheet1!$D:$G,4,FALSE)</f>
        <v>10</v>
      </c>
      <c r="T18" s="18">
        <f t="shared" si="0"/>
        <v>0</v>
      </c>
    </row>
    <row r="19" spans="1:20" x14ac:dyDescent="0.25">
      <c r="A19" s="17">
        <v>18</v>
      </c>
      <c r="B19" s="24">
        <v>571150</v>
      </c>
      <c r="C19" s="24" t="s">
        <v>12</v>
      </c>
      <c r="D19" s="24">
        <v>57115003</v>
      </c>
      <c r="E19" s="24" t="s">
        <v>35</v>
      </c>
      <c r="F19" s="24">
        <v>8</v>
      </c>
      <c r="G19" s="24">
        <v>3</v>
      </c>
      <c r="H19" s="24">
        <v>5</v>
      </c>
      <c r="I19" s="24">
        <v>0</v>
      </c>
      <c r="J19" s="24">
        <v>1</v>
      </c>
      <c r="K19" s="24">
        <v>0</v>
      </c>
      <c r="L19" s="24">
        <v>0</v>
      </c>
      <c r="M19" s="24">
        <v>0</v>
      </c>
      <c r="N19" s="24">
        <v>0</v>
      </c>
      <c r="O19" s="23"/>
      <c r="P19" s="23">
        <v>0.125</v>
      </c>
      <c r="R19" s="18">
        <f>VLOOKUP(D19,Sheet1!$D:$G,4,FALSE)</f>
        <v>11</v>
      </c>
      <c r="T19" s="18">
        <f t="shared" si="0"/>
        <v>3</v>
      </c>
    </row>
    <row r="20" spans="1:20" x14ac:dyDescent="0.25">
      <c r="A20" s="17">
        <v>19</v>
      </c>
      <c r="B20" s="24">
        <v>571730</v>
      </c>
      <c r="C20" s="31" t="s">
        <v>16</v>
      </c>
      <c r="D20" s="24">
        <v>57173002</v>
      </c>
      <c r="E20" s="24" t="s">
        <v>35</v>
      </c>
      <c r="F20" s="24">
        <v>7</v>
      </c>
      <c r="G20" s="24">
        <v>2</v>
      </c>
      <c r="H20" s="24">
        <v>5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3"/>
      <c r="P20" s="30">
        <v>0</v>
      </c>
      <c r="R20" s="18">
        <f>VLOOKUP(D20,Sheet1!$D:$G,4,FALSE)</f>
        <v>1</v>
      </c>
      <c r="T20" s="18">
        <f t="shared" si="0"/>
        <v>-6</v>
      </c>
    </row>
    <row r="21" spans="1:20" x14ac:dyDescent="0.25">
      <c r="A21" s="17">
        <v>20</v>
      </c>
      <c r="B21" s="24">
        <v>571914</v>
      </c>
      <c r="C21" s="24" t="s">
        <v>17</v>
      </c>
      <c r="D21" s="24">
        <v>57191401</v>
      </c>
      <c r="E21" s="24" t="s">
        <v>34</v>
      </c>
      <c r="F21" s="24">
        <v>7</v>
      </c>
      <c r="G21" s="24">
        <v>2</v>
      </c>
      <c r="H21" s="24">
        <v>5</v>
      </c>
      <c r="I21" s="24">
        <v>0</v>
      </c>
      <c r="J21" s="24">
        <v>4</v>
      </c>
      <c r="K21" s="24">
        <v>0</v>
      </c>
      <c r="L21" s="24">
        <v>0</v>
      </c>
      <c r="M21" s="24">
        <v>0</v>
      </c>
      <c r="N21" s="24">
        <v>0</v>
      </c>
      <c r="O21" s="23"/>
      <c r="P21" s="23">
        <v>0.5714285714285714</v>
      </c>
      <c r="R21" s="18">
        <f>VLOOKUP(D21,Sheet1!$D:$G,4,FALSE)</f>
        <v>0</v>
      </c>
      <c r="T21" s="18">
        <f t="shared" si="0"/>
        <v>-7</v>
      </c>
    </row>
    <row r="22" spans="1:20" x14ac:dyDescent="0.25">
      <c r="A22" s="17">
        <v>21</v>
      </c>
      <c r="B22" s="24">
        <v>571660</v>
      </c>
      <c r="C22" s="31" t="s">
        <v>15</v>
      </c>
      <c r="D22" s="24">
        <v>57166001</v>
      </c>
      <c r="E22" s="24" t="s">
        <v>34</v>
      </c>
      <c r="F22" s="24">
        <v>6</v>
      </c>
      <c r="G22" s="24">
        <v>1</v>
      </c>
      <c r="H22" s="24">
        <v>5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3"/>
      <c r="P22" s="30">
        <v>0</v>
      </c>
      <c r="R22" s="18">
        <f>VLOOKUP(D22,Sheet1!$D:$G,4,FALSE)</f>
        <v>13</v>
      </c>
      <c r="T22" s="18">
        <f t="shared" si="0"/>
        <v>7</v>
      </c>
    </row>
    <row r="23" spans="1:20" x14ac:dyDescent="0.25">
      <c r="A23" s="17">
        <v>22</v>
      </c>
      <c r="B23" s="24">
        <v>571560</v>
      </c>
      <c r="C23" s="31" t="s">
        <v>14</v>
      </c>
      <c r="D23" s="24">
        <v>57156001</v>
      </c>
      <c r="E23" s="24" t="s">
        <v>34</v>
      </c>
      <c r="F23" s="24">
        <v>5</v>
      </c>
      <c r="G23" s="24">
        <v>4</v>
      </c>
      <c r="H23" s="24">
        <v>1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3"/>
      <c r="P23" s="30">
        <v>0</v>
      </c>
      <c r="R23" s="18">
        <f>VLOOKUP(D23,Sheet1!$D:$G,4,FALSE)</f>
        <v>16</v>
      </c>
      <c r="T23" s="18">
        <f t="shared" si="0"/>
        <v>11</v>
      </c>
    </row>
    <row r="24" spans="1:20" x14ac:dyDescent="0.25">
      <c r="A24" s="17">
        <v>23</v>
      </c>
      <c r="B24" s="24">
        <v>573560</v>
      </c>
      <c r="C24" s="31" t="s">
        <v>27</v>
      </c>
      <c r="D24" s="24">
        <v>57356001</v>
      </c>
      <c r="E24" s="24" t="s">
        <v>34</v>
      </c>
      <c r="F24" s="24">
        <v>5</v>
      </c>
      <c r="G24" s="24">
        <v>3</v>
      </c>
      <c r="H24" s="24">
        <v>1</v>
      </c>
      <c r="I24" s="24">
        <v>1</v>
      </c>
      <c r="J24" s="24">
        <v>1</v>
      </c>
      <c r="K24" s="24">
        <v>2</v>
      </c>
      <c r="L24" s="24">
        <v>0</v>
      </c>
      <c r="M24" s="24">
        <v>2</v>
      </c>
      <c r="N24" s="24">
        <v>0</v>
      </c>
      <c r="O24" s="30">
        <v>1</v>
      </c>
      <c r="P24" s="23">
        <v>0.2</v>
      </c>
      <c r="R24" s="18">
        <f>VLOOKUP(D24,Sheet1!$D:$G,4,FALSE)</f>
        <v>13</v>
      </c>
      <c r="T24" s="18">
        <f t="shared" si="0"/>
        <v>8</v>
      </c>
    </row>
    <row r="25" spans="1:20" x14ac:dyDescent="0.25">
      <c r="A25" s="17">
        <v>24</v>
      </c>
      <c r="B25" s="24">
        <v>571150</v>
      </c>
      <c r="C25" s="24" t="s">
        <v>12</v>
      </c>
      <c r="D25" s="24">
        <v>57115002</v>
      </c>
      <c r="E25" s="24" t="s">
        <v>35</v>
      </c>
      <c r="F25" s="24">
        <v>3</v>
      </c>
      <c r="G25" s="24">
        <v>3</v>
      </c>
      <c r="H25" s="24">
        <v>0</v>
      </c>
      <c r="I25" s="24">
        <v>0</v>
      </c>
      <c r="J25" s="24">
        <v>2</v>
      </c>
      <c r="K25" s="24">
        <v>0</v>
      </c>
      <c r="L25" s="24">
        <v>0</v>
      </c>
      <c r="M25" s="24">
        <v>0</v>
      </c>
      <c r="N25" s="24">
        <v>0</v>
      </c>
      <c r="O25" s="23"/>
      <c r="P25" s="23">
        <v>0.66666666666666663</v>
      </c>
      <c r="R25" s="18">
        <f>VLOOKUP(D25,Sheet1!$D:$G,4,FALSE)</f>
        <v>0</v>
      </c>
      <c r="T25" s="18">
        <f t="shared" si="0"/>
        <v>-3</v>
      </c>
    </row>
    <row r="26" spans="1:20" x14ac:dyDescent="0.25">
      <c r="A26" s="17">
        <v>25</v>
      </c>
      <c r="B26" s="24">
        <v>572890</v>
      </c>
      <c r="C26" s="24" t="s">
        <v>23</v>
      </c>
      <c r="D26" s="24">
        <v>57289001</v>
      </c>
      <c r="E26" s="24" t="s">
        <v>34</v>
      </c>
      <c r="F26" s="24">
        <v>3</v>
      </c>
      <c r="G26" s="24">
        <v>1</v>
      </c>
      <c r="H26" s="24">
        <v>2</v>
      </c>
      <c r="I26" s="24">
        <v>0</v>
      </c>
      <c r="J26" s="24">
        <v>2</v>
      </c>
      <c r="K26" s="24">
        <v>0</v>
      </c>
      <c r="L26" s="24">
        <v>0</v>
      </c>
      <c r="M26" s="24">
        <v>0</v>
      </c>
      <c r="N26" s="24">
        <v>0</v>
      </c>
      <c r="O26" s="23"/>
      <c r="P26" s="23">
        <v>0.66666666666666663</v>
      </c>
      <c r="R26" s="18">
        <f>VLOOKUP(D26,Sheet1!$D:$G,4,FALSE)</f>
        <v>7</v>
      </c>
      <c r="T26" s="18">
        <f t="shared" si="0"/>
        <v>4</v>
      </c>
    </row>
    <row r="27" spans="1:20" x14ac:dyDescent="0.25">
      <c r="A27" s="17">
        <v>26</v>
      </c>
      <c r="B27" s="24">
        <v>571150</v>
      </c>
      <c r="C27" s="24" t="s">
        <v>12</v>
      </c>
      <c r="D27" s="24">
        <v>57115001</v>
      </c>
      <c r="E27" s="24" t="s">
        <v>34</v>
      </c>
      <c r="F27" s="24">
        <v>2</v>
      </c>
      <c r="G27" s="24">
        <v>0</v>
      </c>
      <c r="H27" s="24">
        <v>2</v>
      </c>
      <c r="I27" s="24">
        <v>0</v>
      </c>
      <c r="J27" s="24">
        <v>1</v>
      </c>
      <c r="K27" s="24">
        <v>0</v>
      </c>
      <c r="L27" s="24">
        <v>0</v>
      </c>
      <c r="M27" s="24">
        <v>0</v>
      </c>
      <c r="N27" s="24">
        <v>0</v>
      </c>
      <c r="O27" s="23"/>
      <c r="P27" s="23">
        <v>0.5</v>
      </c>
      <c r="R27" s="18">
        <f>VLOOKUP(D27,Sheet1!$D:$G,4,FALSE)</f>
        <v>59</v>
      </c>
      <c r="T27" s="18">
        <f t="shared" si="0"/>
        <v>57</v>
      </c>
    </row>
    <row r="28" spans="1:20" x14ac:dyDescent="0.25">
      <c r="A28" s="17">
        <v>27</v>
      </c>
      <c r="B28" s="24">
        <v>572060</v>
      </c>
      <c r="C28" s="24" t="s">
        <v>19</v>
      </c>
      <c r="D28" s="24">
        <v>57206003</v>
      </c>
      <c r="E28" s="24" t="s">
        <v>35</v>
      </c>
      <c r="F28" s="24">
        <v>2</v>
      </c>
      <c r="G28" s="24">
        <v>1</v>
      </c>
      <c r="H28" s="24">
        <v>1</v>
      </c>
      <c r="I28" s="24">
        <v>0</v>
      </c>
      <c r="J28" s="24">
        <v>2</v>
      </c>
      <c r="K28" s="24">
        <v>0</v>
      </c>
      <c r="L28" s="24">
        <v>0</v>
      </c>
      <c r="M28" s="24">
        <v>0</v>
      </c>
      <c r="N28" s="24">
        <v>0</v>
      </c>
      <c r="O28" s="23"/>
      <c r="P28" s="23">
        <v>1</v>
      </c>
      <c r="R28" s="18">
        <f>VLOOKUP(D28,Sheet1!$D:$G,4,FALSE)</f>
        <v>5</v>
      </c>
      <c r="T28" s="18">
        <f t="shared" si="0"/>
        <v>3</v>
      </c>
    </row>
    <row r="29" spans="1:20" x14ac:dyDescent="0.25">
      <c r="A29" s="17">
        <v>28</v>
      </c>
      <c r="B29" s="24">
        <v>571150</v>
      </c>
      <c r="C29" s="31" t="s">
        <v>12</v>
      </c>
      <c r="D29" s="31">
        <v>57115005</v>
      </c>
      <c r="E29" s="31" t="s">
        <v>35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0"/>
      <c r="P29" s="30"/>
      <c r="R29" s="18">
        <f>VLOOKUP(D29,Sheet1!$D:$G,4,FALSE)</f>
        <v>0</v>
      </c>
      <c r="T29" s="18">
        <f t="shared" si="0"/>
        <v>0</v>
      </c>
    </row>
    <row r="30" spans="1:20" x14ac:dyDescent="0.25">
      <c r="A30" s="17">
        <v>29</v>
      </c>
      <c r="B30" s="24">
        <v>572060</v>
      </c>
      <c r="C30" s="31" t="s">
        <v>19</v>
      </c>
      <c r="D30" s="31">
        <v>57206002</v>
      </c>
      <c r="E30" s="31" t="s">
        <v>35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0"/>
      <c r="P30" s="30"/>
      <c r="R30" s="18">
        <f>VLOOKUP(D30,Sheet1!$D:$G,4,FALSE)</f>
        <v>1</v>
      </c>
      <c r="T30" s="18">
        <f t="shared" si="0"/>
        <v>1</v>
      </c>
    </row>
    <row r="31" spans="1:20" x14ac:dyDescent="0.25">
      <c r="A31" s="17">
        <v>30</v>
      </c>
      <c r="B31" s="24">
        <v>573050</v>
      </c>
      <c r="C31" s="31" t="s">
        <v>24</v>
      </c>
      <c r="D31" s="31">
        <v>57305002</v>
      </c>
      <c r="E31" s="31" t="s">
        <v>35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0"/>
      <c r="P31" s="30"/>
      <c r="R31" s="18">
        <f>VLOOKUP(D31,Sheet1!$D:$G,4,FALSE)</f>
        <v>0</v>
      </c>
      <c r="T31" s="18">
        <f t="shared" si="0"/>
        <v>0</v>
      </c>
    </row>
    <row r="32" spans="1:20" x14ac:dyDescent="0.25">
      <c r="A32" s="17">
        <v>31</v>
      </c>
      <c r="B32" s="24">
        <v>573170</v>
      </c>
      <c r="C32" s="31" t="s">
        <v>25</v>
      </c>
      <c r="D32" s="31">
        <v>57317001</v>
      </c>
      <c r="E32" s="31" t="s">
        <v>34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0"/>
      <c r="P32" s="30"/>
      <c r="R32" s="18">
        <f>VLOOKUP(D32,Sheet1!$D:$G,4,FALSE)</f>
        <v>92</v>
      </c>
      <c r="T32" s="18">
        <f t="shared" si="0"/>
        <v>92</v>
      </c>
    </row>
    <row r="33" spans="1:20" x14ac:dyDescent="0.25">
      <c r="A33" s="17">
        <v>32</v>
      </c>
      <c r="B33" s="24">
        <v>573420</v>
      </c>
      <c r="C33" s="31" t="s">
        <v>26</v>
      </c>
      <c r="D33" s="31">
        <v>57342002</v>
      </c>
      <c r="E33" s="31" t="s">
        <v>35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0"/>
      <c r="P33" s="30"/>
      <c r="R33" s="18">
        <f>VLOOKUP(D33,Sheet1!$D:$G,4,FALSE)</f>
        <v>0</v>
      </c>
      <c r="T33" s="18">
        <f t="shared" si="0"/>
        <v>0</v>
      </c>
    </row>
    <row r="34" spans="1:20" x14ac:dyDescent="0.25">
      <c r="A34" s="17">
        <v>33</v>
      </c>
      <c r="B34" s="24">
        <v>573560</v>
      </c>
      <c r="C34" s="31" t="s">
        <v>27</v>
      </c>
      <c r="D34" s="31">
        <v>57356002</v>
      </c>
      <c r="E34" s="31" t="s">
        <v>35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0"/>
      <c r="P34" s="30"/>
      <c r="R34" s="18">
        <f>VLOOKUP(D34,Sheet1!$D:$G,4,FALSE)</f>
        <v>9</v>
      </c>
      <c r="T34" s="18">
        <f t="shared" si="0"/>
        <v>9</v>
      </c>
    </row>
    <row r="35" spans="1:20" x14ac:dyDescent="0.25">
      <c r="A35" s="17">
        <v>34</v>
      </c>
      <c r="B35" s="24">
        <v>573890</v>
      </c>
      <c r="C35" s="31" t="s">
        <v>29</v>
      </c>
      <c r="D35" s="31">
        <v>57389001</v>
      </c>
      <c r="E35" s="31" t="s">
        <v>34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0"/>
      <c r="P35" s="30"/>
      <c r="R35" s="18">
        <f>VLOOKUP(D35,Sheet1!$D:$G,4,FALSE)</f>
        <v>0</v>
      </c>
      <c r="T35" s="18">
        <f t="shared" si="0"/>
        <v>0</v>
      </c>
    </row>
    <row r="36" spans="1:20" s="21" customFormat="1" x14ac:dyDescent="0.25">
      <c r="A36" s="32" t="s">
        <v>37</v>
      </c>
      <c r="B36" s="32"/>
      <c r="C36" s="32"/>
      <c r="D36" s="32"/>
      <c r="E36" s="32"/>
      <c r="F36" s="19">
        <f>SUM(F2:F35)</f>
        <v>970</v>
      </c>
      <c r="G36" s="19">
        <f t="shared" ref="G36:N36" si="1">SUM(G2:G35)</f>
        <v>434</v>
      </c>
      <c r="H36" s="19">
        <f t="shared" si="1"/>
        <v>484</v>
      </c>
      <c r="I36" s="19">
        <f t="shared" si="1"/>
        <v>52</v>
      </c>
      <c r="J36" s="19">
        <f t="shared" si="1"/>
        <v>371</v>
      </c>
      <c r="K36" s="19">
        <f t="shared" si="1"/>
        <v>50</v>
      </c>
      <c r="L36" s="19">
        <f t="shared" si="1"/>
        <v>31</v>
      </c>
      <c r="M36" s="19">
        <f t="shared" si="1"/>
        <v>19</v>
      </c>
      <c r="N36" s="19">
        <f t="shared" si="1"/>
        <v>0</v>
      </c>
      <c r="O36" s="20">
        <f>(M36+N36)/K36</f>
        <v>0.38</v>
      </c>
      <c r="P36" s="30">
        <f>J36/F36</f>
        <v>0.38247422680412368</v>
      </c>
    </row>
  </sheetData>
  <autoFilter ref="A1:P1">
    <sortState ref="A2:P36">
      <sortCondition descending="1" ref="F1"/>
    </sortState>
  </autoFilter>
  <sortState ref="B2:P35">
    <sortCondition descending="1" ref="F2:F35"/>
    <sortCondition ref="B2:B35"/>
    <sortCondition ref="O2:O35"/>
  </sortState>
  <mergeCells count="1">
    <mergeCell ref="A36:E36"/>
  </mergeCells>
  <pageMargins left="0.7" right="0.7" top="0.75" bottom="0.75" header="0.3" footer="0.3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27" sqref="I27"/>
    </sheetView>
  </sheetViews>
  <sheetFormatPr defaultRowHeight="15" x14ac:dyDescent="0.25"/>
  <cols>
    <col min="4" max="4" width="25" customWidth="1"/>
  </cols>
  <sheetData>
    <row r="1" spans="1:7" ht="15.75" x14ac:dyDescent="0.25">
      <c r="A1" s="36" t="s">
        <v>32</v>
      </c>
      <c r="B1" s="36" t="s">
        <v>52</v>
      </c>
      <c r="C1" s="36" t="s">
        <v>53</v>
      </c>
      <c r="D1" s="36" t="s">
        <v>54</v>
      </c>
      <c r="E1" s="36" t="s">
        <v>55</v>
      </c>
      <c r="F1" s="36" t="s">
        <v>56</v>
      </c>
      <c r="G1" s="36" t="s">
        <v>57</v>
      </c>
    </row>
    <row r="2" spans="1:7" ht="15.75" x14ac:dyDescent="0.25">
      <c r="A2" s="17">
        <v>1</v>
      </c>
      <c r="B2" s="17" t="s">
        <v>58</v>
      </c>
      <c r="C2" s="17" t="s">
        <v>59</v>
      </c>
      <c r="D2" s="17">
        <v>57342001</v>
      </c>
      <c r="E2" s="17" t="s">
        <v>60</v>
      </c>
      <c r="F2" s="17" t="s">
        <v>61</v>
      </c>
      <c r="G2" s="37">
        <f>VLOOKUP(D2,[1]DS!B:J,9, FALSE)</f>
        <v>168</v>
      </c>
    </row>
    <row r="3" spans="1:7" ht="15.75" x14ac:dyDescent="0.25">
      <c r="A3" s="17">
        <v>2</v>
      </c>
      <c r="B3" s="17" t="s">
        <v>58</v>
      </c>
      <c r="C3" s="17" t="s">
        <v>59</v>
      </c>
      <c r="D3" s="17">
        <v>57342002</v>
      </c>
      <c r="E3" s="17" t="s">
        <v>62</v>
      </c>
      <c r="F3" s="17" t="s">
        <v>63</v>
      </c>
      <c r="G3" s="37">
        <f>VLOOKUP(D3,[1]DS!B:J,9, FALSE)</f>
        <v>0</v>
      </c>
    </row>
    <row r="4" spans="1:7" ht="15.75" x14ac:dyDescent="0.25">
      <c r="A4" s="17">
        <v>3</v>
      </c>
      <c r="B4" s="17" t="s">
        <v>64</v>
      </c>
      <c r="C4" s="17" t="s">
        <v>65</v>
      </c>
      <c r="D4" s="17">
        <v>57191401</v>
      </c>
      <c r="E4" s="17" t="s">
        <v>66</v>
      </c>
      <c r="F4" s="17" t="s">
        <v>61</v>
      </c>
      <c r="G4" s="37">
        <f>VLOOKUP(D4,[1]DS!B:J,9, FALSE)</f>
        <v>0</v>
      </c>
    </row>
    <row r="5" spans="1:7" ht="15.75" x14ac:dyDescent="0.25">
      <c r="A5" s="17">
        <v>4</v>
      </c>
      <c r="B5" s="17" t="s">
        <v>64</v>
      </c>
      <c r="C5" s="17" t="s">
        <v>67</v>
      </c>
      <c r="D5" s="17">
        <v>57203001</v>
      </c>
      <c r="E5" s="17" t="s">
        <v>68</v>
      </c>
      <c r="F5" s="17" t="s">
        <v>61</v>
      </c>
      <c r="G5" s="37">
        <f>VLOOKUP(D5,[1]DS!B:J,9, FALSE)</f>
        <v>45</v>
      </c>
    </row>
    <row r="6" spans="1:7" ht="15.75" x14ac:dyDescent="0.25">
      <c r="A6" s="17">
        <v>5</v>
      </c>
      <c r="B6" s="17" t="s">
        <v>64</v>
      </c>
      <c r="C6" s="17" t="s">
        <v>69</v>
      </c>
      <c r="D6" s="17">
        <v>57206001</v>
      </c>
      <c r="E6" s="17" t="s">
        <v>70</v>
      </c>
      <c r="F6" s="17" t="s">
        <v>61</v>
      </c>
      <c r="G6" s="37">
        <f>VLOOKUP(D6,[1]DS!B:J,9, FALSE)</f>
        <v>23</v>
      </c>
    </row>
    <row r="7" spans="1:7" ht="15.75" x14ac:dyDescent="0.25">
      <c r="A7" s="17">
        <v>6</v>
      </c>
      <c r="B7" s="17" t="s">
        <v>64</v>
      </c>
      <c r="C7" s="17" t="s">
        <v>69</v>
      </c>
      <c r="D7" s="17">
        <v>57206002</v>
      </c>
      <c r="E7" s="17" t="s">
        <v>71</v>
      </c>
      <c r="F7" s="17" t="s">
        <v>63</v>
      </c>
      <c r="G7" s="37">
        <f>VLOOKUP(D7,[1]DS!B:J,9, FALSE)</f>
        <v>1</v>
      </c>
    </row>
    <row r="8" spans="1:7" ht="15.75" x14ac:dyDescent="0.25">
      <c r="A8" s="17">
        <v>7</v>
      </c>
      <c r="B8" s="17" t="s">
        <v>64</v>
      </c>
      <c r="C8" s="17" t="s">
        <v>69</v>
      </c>
      <c r="D8" s="17">
        <v>57206003</v>
      </c>
      <c r="E8" s="17" t="s">
        <v>72</v>
      </c>
      <c r="F8" s="17" t="s">
        <v>63</v>
      </c>
      <c r="G8" s="37">
        <f>VLOOKUP(D8,[1]DS!B:J,9, FALSE)</f>
        <v>5</v>
      </c>
    </row>
    <row r="9" spans="1:7" ht="15.75" x14ac:dyDescent="0.25">
      <c r="A9" s="17">
        <v>8</v>
      </c>
      <c r="B9" s="17" t="s">
        <v>64</v>
      </c>
      <c r="C9" s="17" t="s">
        <v>69</v>
      </c>
      <c r="D9" s="17">
        <v>57206004</v>
      </c>
      <c r="E9" s="17" t="s">
        <v>73</v>
      </c>
      <c r="F9" s="17" t="s">
        <v>63</v>
      </c>
      <c r="G9" s="37">
        <f>VLOOKUP(D9,[1]DS!B:J,9, FALSE)</f>
        <v>24</v>
      </c>
    </row>
    <row r="10" spans="1:7" ht="15.75" x14ac:dyDescent="0.25">
      <c r="A10" s="17">
        <v>9</v>
      </c>
      <c r="B10" s="17" t="s">
        <v>74</v>
      </c>
      <c r="C10" s="17" t="s">
        <v>75</v>
      </c>
      <c r="D10" s="17">
        <v>57356001</v>
      </c>
      <c r="E10" s="17" t="s">
        <v>76</v>
      </c>
      <c r="F10" s="17" t="s">
        <v>61</v>
      </c>
      <c r="G10" s="37">
        <f>VLOOKUP(D10,[1]DS!B:J,9, FALSE)</f>
        <v>13</v>
      </c>
    </row>
    <row r="11" spans="1:7" ht="15.75" x14ac:dyDescent="0.25">
      <c r="A11" s="17">
        <v>10</v>
      </c>
      <c r="B11" s="17" t="s">
        <v>74</v>
      </c>
      <c r="C11" s="17" t="s">
        <v>75</v>
      </c>
      <c r="D11" s="17">
        <v>57356002</v>
      </c>
      <c r="E11" s="17" t="s">
        <v>77</v>
      </c>
      <c r="F11" s="17" t="s">
        <v>63</v>
      </c>
      <c r="G11" s="37">
        <f>VLOOKUP(D11,[1]DS!B:J,9, FALSE)</f>
        <v>9</v>
      </c>
    </row>
    <row r="12" spans="1:7" ht="15.75" x14ac:dyDescent="0.25">
      <c r="A12" s="17">
        <v>11</v>
      </c>
      <c r="B12" s="17" t="s">
        <v>74</v>
      </c>
      <c r="C12" s="17" t="s">
        <v>78</v>
      </c>
      <c r="D12" s="17">
        <v>57366001</v>
      </c>
      <c r="E12" s="17" t="s">
        <v>79</v>
      </c>
      <c r="F12" s="17" t="s">
        <v>61</v>
      </c>
      <c r="G12" s="37">
        <f>VLOOKUP(D12,[1]DS!B:J,9, FALSE)</f>
        <v>31</v>
      </c>
    </row>
    <row r="13" spans="1:7" ht="15.75" x14ac:dyDescent="0.25">
      <c r="A13" s="17">
        <v>12</v>
      </c>
      <c r="B13" s="17" t="s">
        <v>80</v>
      </c>
      <c r="C13" s="17" t="s">
        <v>81</v>
      </c>
      <c r="D13" s="17">
        <v>57144001</v>
      </c>
      <c r="E13" s="17" t="s">
        <v>82</v>
      </c>
      <c r="F13" s="17" t="s">
        <v>61</v>
      </c>
      <c r="G13" s="37">
        <f>VLOOKUP(D13,[1]DS!B:J,9, FALSE)</f>
        <v>25</v>
      </c>
    </row>
    <row r="14" spans="1:7" ht="15.75" x14ac:dyDescent="0.25">
      <c r="A14" s="17">
        <v>13</v>
      </c>
      <c r="B14" s="17" t="s">
        <v>83</v>
      </c>
      <c r="C14" s="17" t="s">
        <v>84</v>
      </c>
      <c r="D14" s="17">
        <v>57317001</v>
      </c>
      <c r="E14" s="17" t="s">
        <v>85</v>
      </c>
      <c r="F14" s="17" t="s">
        <v>61</v>
      </c>
      <c r="G14" s="37">
        <f>VLOOKUP(D14,[1]DS!B:J,9, FALSE)</f>
        <v>92</v>
      </c>
    </row>
    <row r="15" spans="1:7" ht="15.75" x14ac:dyDescent="0.25">
      <c r="A15" s="17">
        <v>14</v>
      </c>
      <c r="B15" s="17" t="s">
        <v>86</v>
      </c>
      <c r="C15" s="17" t="s">
        <v>87</v>
      </c>
      <c r="D15" s="17">
        <v>57389001</v>
      </c>
      <c r="E15" s="17" t="s">
        <v>88</v>
      </c>
      <c r="F15" s="17" t="s">
        <v>61</v>
      </c>
      <c r="G15" s="37">
        <f>VLOOKUP(D15,[1]DS!B:J,9, FALSE)</f>
        <v>0</v>
      </c>
    </row>
    <row r="16" spans="1:7" ht="15.75" x14ac:dyDescent="0.25">
      <c r="A16" s="17">
        <v>15</v>
      </c>
      <c r="B16" s="17" t="s">
        <v>86</v>
      </c>
      <c r="C16" s="17" t="s">
        <v>87</v>
      </c>
      <c r="D16" s="17">
        <v>57389002</v>
      </c>
      <c r="E16" s="17" t="s">
        <v>89</v>
      </c>
      <c r="F16" s="17" t="s">
        <v>63</v>
      </c>
      <c r="G16" s="37">
        <f>VLOOKUP(D16,[1]DS!B:J,9, FALSE)</f>
        <v>77</v>
      </c>
    </row>
    <row r="17" spans="1:7" ht="15.75" x14ac:dyDescent="0.25">
      <c r="A17" s="17">
        <v>16</v>
      </c>
      <c r="B17" s="17" t="s">
        <v>90</v>
      </c>
      <c r="C17" s="17" t="s">
        <v>91</v>
      </c>
      <c r="D17" s="17">
        <v>57305001</v>
      </c>
      <c r="E17" s="17" t="s">
        <v>92</v>
      </c>
      <c r="F17" s="17" t="s">
        <v>61</v>
      </c>
      <c r="G17" s="37">
        <f>VLOOKUP(D17,[1]DS!B:J,9, FALSE)</f>
        <v>64</v>
      </c>
    </row>
    <row r="18" spans="1:7" ht="15.75" x14ac:dyDescent="0.25">
      <c r="A18" s="17">
        <v>17</v>
      </c>
      <c r="B18" s="17" t="s">
        <v>90</v>
      </c>
      <c r="C18" s="17" t="s">
        <v>91</v>
      </c>
      <c r="D18" s="17">
        <v>57305002</v>
      </c>
      <c r="E18" s="17" t="s">
        <v>93</v>
      </c>
      <c r="F18" s="17" t="s">
        <v>63</v>
      </c>
      <c r="G18" s="37">
        <f>VLOOKUP(D18,[1]DS!B:J,9, FALSE)</f>
        <v>0</v>
      </c>
    </row>
    <row r="19" spans="1:7" ht="15.75" x14ac:dyDescent="0.25">
      <c r="A19" s="17">
        <v>18</v>
      </c>
      <c r="B19" s="17" t="s">
        <v>94</v>
      </c>
      <c r="C19" s="17" t="s">
        <v>95</v>
      </c>
      <c r="D19" s="17">
        <v>57275001</v>
      </c>
      <c r="E19" s="17" t="s">
        <v>96</v>
      </c>
      <c r="F19" s="17" t="s">
        <v>61</v>
      </c>
      <c r="G19" s="37">
        <f>VLOOKUP(D19,[1]DS!B:J,9, FALSE)</f>
        <v>10</v>
      </c>
    </row>
    <row r="20" spans="1:7" ht="15.75" x14ac:dyDescent="0.25">
      <c r="A20" s="17">
        <v>19</v>
      </c>
      <c r="B20" s="17" t="s">
        <v>94</v>
      </c>
      <c r="C20" s="17" t="s">
        <v>95</v>
      </c>
      <c r="D20" s="17">
        <v>57275002</v>
      </c>
      <c r="E20" s="17" t="s">
        <v>97</v>
      </c>
      <c r="F20" s="17" t="s">
        <v>63</v>
      </c>
      <c r="G20" s="37">
        <f>VLOOKUP(D20,[1]DS!B:J,9, FALSE)</f>
        <v>61</v>
      </c>
    </row>
    <row r="21" spans="1:7" ht="15.75" x14ac:dyDescent="0.25">
      <c r="A21" s="17">
        <v>20</v>
      </c>
      <c r="B21" s="17" t="s">
        <v>98</v>
      </c>
      <c r="C21" s="17" t="s">
        <v>99</v>
      </c>
      <c r="D21" s="17">
        <v>57289001</v>
      </c>
      <c r="E21" s="17" t="s">
        <v>100</v>
      </c>
      <c r="F21" s="17" t="s">
        <v>61</v>
      </c>
      <c r="G21" s="37">
        <f>VLOOKUP(D21,[1]DS!B:J,9, FALSE)</f>
        <v>7</v>
      </c>
    </row>
    <row r="22" spans="1:7" ht="15.75" x14ac:dyDescent="0.25">
      <c r="A22" s="17">
        <v>21</v>
      </c>
      <c r="B22" s="17" t="s">
        <v>101</v>
      </c>
      <c r="C22" s="17" t="s">
        <v>102</v>
      </c>
      <c r="D22" s="17">
        <v>57166001</v>
      </c>
      <c r="E22" s="17" t="s">
        <v>103</v>
      </c>
      <c r="F22" s="17" t="s">
        <v>61</v>
      </c>
      <c r="G22" s="37">
        <f>VLOOKUP(D22,[1]DS!B:J,9, FALSE)</f>
        <v>13</v>
      </c>
    </row>
    <row r="23" spans="1:7" ht="15.75" x14ac:dyDescent="0.25">
      <c r="A23" s="17">
        <v>22</v>
      </c>
      <c r="B23" s="17" t="s">
        <v>101</v>
      </c>
      <c r="C23" s="17" t="s">
        <v>104</v>
      </c>
      <c r="D23" s="17">
        <v>57173001</v>
      </c>
      <c r="E23" s="17" t="s">
        <v>105</v>
      </c>
      <c r="F23" s="17" t="s">
        <v>61</v>
      </c>
      <c r="G23" s="37">
        <f>VLOOKUP(D23,[1]DS!B:J,9, FALSE)</f>
        <v>59</v>
      </c>
    </row>
    <row r="24" spans="1:7" ht="15.75" x14ac:dyDescent="0.25">
      <c r="A24" s="17">
        <v>23</v>
      </c>
      <c r="B24" s="17" t="s">
        <v>101</v>
      </c>
      <c r="C24" s="17" t="s">
        <v>104</v>
      </c>
      <c r="D24" s="17">
        <v>57173002</v>
      </c>
      <c r="E24" s="17" t="s">
        <v>106</v>
      </c>
      <c r="F24" s="17" t="s">
        <v>63</v>
      </c>
      <c r="G24" s="37">
        <f>VLOOKUP(D24,[1]DS!B:J,9, FALSE)</f>
        <v>1</v>
      </c>
    </row>
    <row r="25" spans="1:7" ht="15.75" x14ac:dyDescent="0.25">
      <c r="A25" s="17">
        <v>24</v>
      </c>
      <c r="B25" s="17" t="s">
        <v>107</v>
      </c>
      <c r="C25" s="17" t="s">
        <v>108</v>
      </c>
      <c r="D25" s="17">
        <v>57156001</v>
      </c>
      <c r="E25" s="17" t="s">
        <v>109</v>
      </c>
      <c r="F25" s="17" t="s">
        <v>61</v>
      </c>
      <c r="G25" s="37">
        <f>VLOOKUP(D25,[1]DS!B:J,9, FALSE)</f>
        <v>16</v>
      </c>
    </row>
    <row r="26" spans="1:7" ht="15.75" x14ac:dyDescent="0.25">
      <c r="A26" s="17">
        <v>25</v>
      </c>
      <c r="B26" s="17" t="s">
        <v>107</v>
      </c>
      <c r="C26" s="17" t="s">
        <v>110</v>
      </c>
      <c r="D26" s="17">
        <v>57453001</v>
      </c>
      <c r="E26" s="17" t="s">
        <v>111</v>
      </c>
      <c r="F26" s="17" t="s">
        <v>61</v>
      </c>
      <c r="G26" s="37">
        <f>VLOOKUP(D26,[1]DS!B:J,9, FALSE)</f>
        <v>26</v>
      </c>
    </row>
    <row r="27" spans="1:7" ht="15.75" x14ac:dyDescent="0.25">
      <c r="A27" s="17">
        <v>26</v>
      </c>
      <c r="B27" s="17" t="s">
        <v>112</v>
      </c>
      <c r="C27" s="17" t="s">
        <v>113</v>
      </c>
      <c r="D27" s="17">
        <v>57231001</v>
      </c>
      <c r="E27" s="17" t="s">
        <v>114</v>
      </c>
      <c r="F27" s="17" t="s">
        <v>61</v>
      </c>
      <c r="G27" s="37">
        <f>VLOOKUP(D27,[1]DS!B:J,9, FALSE)</f>
        <v>50</v>
      </c>
    </row>
    <row r="28" spans="1:7" ht="15.75" x14ac:dyDescent="0.25">
      <c r="A28" s="17">
        <v>27</v>
      </c>
      <c r="B28" s="17" t="s">
        <v>112</v>
      </c>
      <c r="C28" s="17" t="s">
        <v>115</v>
      </c>
      <c r="D28" s="17">
        <v>57240001</v>
      </c>
      <c r="E28" s="17" t="s">
        <v>116</v>
      </c>
      <c r="F28" s="17" t="s">
        <v>61</v>
      </c>
      <c r="G28" s="37">
        <f>VLOOKUP(D28,[1]DS!B:J,9, FALSE)</f>
        <v>16</v>
      </c>
    </row>
    <row r="29" spans="1:7" ht="15.75" x14ac:dyDescent="0.25">
      <c r="A29" s="17">
        <v>28</v>
      </c>
      <c r="B29" s="17" t="s">
        <v>117</v>
      </c>
      <c r="C29" s="17" t="s">
        <v>118</v>
      </c>
      <c r="D29" s="17">
        <v>57115001</v>
      </c>
      <c r="E29" s="17" t="s">
        <v>119</v>
      </c>
      <c r="F29" s="17" t="s">
        <v>61</v>
      </c>
      <c r="G29" s="37">
        <f>VLOOKUP(D29,[1]DS!B:J,9, FALSE)</f>
        <v>59</v>
      </c>
    </row>
    <row r="30" spans="1:7" ht="15.75" x14ac:dyDescent="0.25">
      <c r="A30" s="17">
        <v>29</v>
      </c>
      <c r="B30" s="17" t="s">
        <v>117</v>
      </c>
      <c r="C30" s="17" t="s">
        <v>118</v>
      </c>
      <c r="D30" s="17">
        <v>57115002</v>
      </c>
      <c r="E30" s="17" t="s">
        <v>120</v>
      </c>
      <c r="F30" s="17" t="s">
        <v>63</v>
      </c>
      <c r="G30" s="37">
        <f>VLOOKUP(D30,[1]DS!B:J,9, FALSE)</f>
        <v>0</v>
      </c>
    </row>
    <row r="31" spans="1:7" ht="15.75" x14ac:dyDescent="0.25">
      <c r="A31" s="17">
        <v>30</v>
      </c>
      <c r="B31" s="17" t="s">
        <v>117</v>
      </c>
      <c r="C31" s="17" t="s">
        <v>118</v>
      </c>
      <c r="D31" s="17">
        <v>57115003</v>
      </c>
      <c r="E31" s="17" t="s">
        <v>121</v>
      </c>
      <c r="F31" s="17" t="s">
        <v>63</v>
      </c>
      <c r="G31" s="37">
        <f>VLOOKUP(D31,[1]DS!B:J,9, FALSE)</f>
        <v>11</v>
      </c>
    </row>
    <row r="32" spans="1:7" ht="15.75" x14ac:dyDescent="0.25">
      <c r="A32" s="17">
        <v>31</v>
      </c>
      <c r="B32" s="17" t="s">
        <v>117</v>
      </c>
      <c r="C32" s="17" t="s">
        <v>118</v>
      </c>
      <c r="D32" s="17">
        <v>57115004</v>
      </c>
      <c r="E32" s="17" t="s">
        <v>122</v>
      </c>
      <c r="F32" s="17" t="s">
        <v>63</v>
      </c>
      <c r="G32" s="37">
        <f>VLOOKUP(D32,[1]DS!B:J,9, FALSE)</f>
        <v>285</v>
      </c>
    </row>
    <row r="33" spans="1:7" ht="15.75" x14ac:dyDescent="0.25">
      <c r="A33" s="17">
        <v>32</v>
      </c>
      <c r="B33" s="17" t="s">
        <v>117</v>
      </c>
      <c r="C33" s="17" t="s">
        <v>118</v>
      </c>
      <c r="D33" s="17">
        <v>57115005</v>
      </c>
      <c r="E33" s="17" t="s">
        <v>123</v>
      </c>
      <c r="F33" s="17" t="s">
        <v>63</v>
      </c>
      <c r="G33" s="37">
        <f>VLOOKUP(D33,[1]DS!B:J,9, FALSE)</f>
        <v>0</v>
      </c>
    </row>
    <row r="34" spans="1:7" ht="15.75" x14ac:dyDescent="0.25">
      <c r="A34" s="17">
        <v>33</v>
      </c>
      <c r="B34" s="17" t="s">
        <v>124</v>
      </c>
      <c r="C34" s="17" t="s">
        <v>125</v>
      </c>
      <c r="D34" s="17">
        <v>57422001</v>
      </c>
      <c r="E34" s="17" t="s">
        <v>126</v>
      </c>
      <c r="F34" s="17" t="s">
        <v>61</v>
      </c>
      <c r="G34" s="37">
        <f>VLOOKUP(D34,[1]DS!B:J,9, FALSE)</f>
        <v>55</v>
      </c>
    </row>
    <row r="35" spans="1:7" ht="15.75" x14ac:dyDescent="0.25">
      <c r="A35" s="17">
        <v>34</v>
      </c>
      <c r="B35" s="17" t="s">
        <v>124</v>
      </c>
      <c r="C35" s="17" t="s">
        <v>125</v>
      </c>
      <c r="D35" s="17">
        <v>57422002</v>
      </c>
      <c r="E35" s="17" t="s">
        <v>127</v>
      </c>
      <c r="F35" s="17" t="s">
        <v>61</v>
      </c>
      <c r="G35" s="37">
        <f>VLOOKUP(D35,[1]DS!B:J,9, FALSE)</f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90" zoomScaleNormal="90" workbookViewId="0">
      <selection activeCell="B2" sqref="B2:P35"/>
    </sheetView>
  </sheetViews>
  <sheetFormatPr defaultRowHeight="15" x14ac:dyDescent="0.25"/>
  <cols>
    <col min="2" max="2" width="11" customWidth="1"/>
    <col min="3" max="3" width="40.28515625" bestFit="1" customWidth="1"/>
    <col min="4" max="4" width="15.28515625" customWidth="1"/>
    <col min="5" max="5" width="13" customWidth="1"/>
    <col min="6" max="6" width="11.42578125" customWidth="1"/>
    <col min="7" max="7" width="16.5703125" customWidth="1"/>
    <col min="8" max="8" width="17.140625" customWidth="1"/>
    <col min="9" max="9" width="15.85546875" customWidth="1"/>
    <col min="10" max="11" width="15.42578125" customWidth="1"/>
    <col min="12" max="12" width="20.28515625" customWidth="1"/>
    <col min="13" max="13" width="20" customWidth="1"/>
    <col min="14" max="14" width="20.7109375" customWidth="1"/>
    <col min="15" max="15" width="20" style="10" customWidth="1"/>
    <col min="16" max="16" width="17.5703125" customWidth="1"/>
  </cols>
  <sheetData>
    <row r="1" spans="1:16" s="1" customFormat="1" ht="68.25" customHeight="1" x14ac:dyDescent="0.25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11</v>
      </c>
      <c r="K1" s="3" t="s">
        <v>38</v>
      </c>
      <c r="L1" s="3" t="s">
        <v>8</v>
      </c>
      <c r="M1" s="3" t="s">
        <v>9</v>
      </c>
      <c r="N1" s="3" t="s">
        <v>10</v>
      </c>
      <c r="O1" s="7" t="s">
        <v>33</v>
      </c>
      <c r="P1" s="3" t="s">
        <v>36</v>
      </c>
    </row>
    <row r="2" spans="1:16" x14ac:dyDescent="0.25">
      <c r="A2" s="4">
        <v>7</v>
      </c>
      <c r="B2" s="5">
        <v>571150</v>
      </c>
      <c r="C2" s="5" t="s">
        <v>12</v>
      </c>
      <c r="D2" s="5">
        <v>57115004</v>
      </c>
      <c r="E2" s="5" t="s">
        <v>35</v>
      </c>
      <c r="F2" s="12">
        <f>VLOOKUP(D2,Source!$E:$S,3,FALSE)</f>
        <v>161</v>
      </c>
      <c r="G2" s="12">
        <f>VLOOKUP(D2,Source!$E:$S,4,FALSE)</f>
        <v>81</v>
      </c>
      <c r="H2" s="12">
        <f>VLOOKUP(D2,Source!$E:$S,6,FALSE)</f>
        <v>72</v>
      </c>
      <c r="I2" s="12">
        <f>VLOOKUP(D2,Source!$E:$S,7,FALSE)</f>
        <v>8</v>
      </c>
      <c r="J2" s="12">
        <f>VLOOKUP(D2,Source!$E:$S,13,FALSE)</f>
        <v>0</v>
      </c>
      <c r="K2" s="12">
        <f>L2+M2+N2</f>
        <v>11</v>
      </c>
      <c r="L2" s="12">
        <f>VLOOKUP(D2,Source!$E:$S,8,FALSE)</f>
        <v>4</v>
      </c>
      <c r="M2" s="12">
        <f>VLOOKUP(D2,Source!$E:$S,10,FALSE)</f>
        <v>7</v>
      </c>
      <c r="N2" s="12">
        <f>VLOOKUP(D2,Source!$E:$S,11,FALSE)</f>
        <v>0</v>
      </c>
      <c r="O2" s="8">
        <f>M2/K2</f>
        <v>0.63636363636363635</v>
      </c>
      <c r="P2" s="13">
        <f>J2/F2</f>
        <v>0</v>
      </c>
    </row>
    <row r="3" spans="1:16" x14ac:dyDescent="0.25">
      <c r="A3" s="4">
        <v>6</v>
      </c>
      <c r="B3" s="5">
        <v>573420</v>
      </c>
      <c r="C3" s="5" t="s">
        <v>26</v>
      </c>
      <c r="D3" s="5">
        <v>57342001</v>
      </c>
      <c r="E3" s="5" t="s">
        <v>34</v>
      </c>
      <c r="F3" s="12">
        <f>VLOOKUP(D3,Source!$E:$S,3,FALSE)</f>
        <v>124</v>
      </c>
      <c r="G3" s="12">
        <f>VLOOKUP(D3,Source!$E:$S,4,FALSE)</f>
        <v>42</v>
      </c>
      <c r="H3" s="12">
        <f>VLOOKUP(D3,Source!$E:$S,6,FALSE)</f>
        <v>70</v>
      </c>
      <c r="I3" s="12">
        <f>VLOOKUP(D3,Source!$E:$S,7,FALSE)</f>
        <v>12</v>
      </c>
      <c r="J3" s="12">
        <f>VLOOKUP(D3,Source!$E:$S,13,FALSE)</f>
        <v>74</v>
      </c>
      <c r="K3" s="12">
        <f t="shared" ref="K3:K35" si="0">L3+M3+N3</f>
        <v>6</v>
      </c>
      <c r="L3" s="12">
        <f>VLOOKUP(D3,Source!$E:$S,8,FALSE)</f>
        <v>5</v>
      </c>
      <c r="M3" s="12">
        <f>VLOOKUP(D3,Source!$E:$S,10,FALSE)</f>
        <v>1</v>
      </c>
      <c r="N3" s="12">
        <f>VLOOKUP(D3,Source!$E:$S,11,FALSE)</f>
        <v>0</v>
      </c>
      <c r="O3" s="8">
        <f t="shared" ref="O3:O35" si="1">M3/K3</f>
        <v>0.16666666666666666</v>
      </c>
      <c r="P3" s="13">
        <f t="shared" ref="P3:P36" si="2">J3/F3</f>
        <v>0.59677419354838712</v>
      </c>
    </row>
    <row r="4" spans="1:16" x14ac:dyDescent="0.25">
      <c r="A4" s="4">
        <v>8</v>
      </c>
      <c r="B4" s="5">
        <v>573890</v>
      </c>
      <c r="C4" s="5" t="s">
        <v>29</v>
      </c>
      <c r="D4" s="5">
        <v>57389002</v>
      </c>
      <c r="E4" s="5" t="s">
        <v>35</v>
      </c>
      <c r="F4" s="12">
        <f>VLOOKUP(D4,Source!$E:$S,3,FALSE)</f>
        <v>19</v>
      </c>
      <c r="G4" s="12">
        <f>VLOOKUP(D4,Source!$E:$S,4,FALSE)</f>
        <v>7</v>
      </c>
      <c r="H4" s="12">
        <f>VLOOKUP(D4,Source!$E:$S,6,FALSE)</f>
        <v>12</v>
      </c>
      <c r="I4" s="12">
        <f>VLOOKUP(D4,Source!$E:$S,7,FALSE)</f>
        <v>0</v>
      </c>
      <c r="J4" s="12">
        <f>VLOOKUP(D4,Source!$E:$S,13,FALSE)</f>
        <v>9</v>
      </c>
      <c r="K4" s="12">
        <f t="shared" si="0"/>
        <v>10</v>
      </c>
      <c r="L4" s="12">
        <f>VLOOKUP(D4,Source!$E:$S,8,FALSE)</f>
        <v>10</v>
      </c>
      <c r="M4" s="12">
        <f>VLOOKUP(D4,Source!$E:$S,10,FALSE)</f>
        <v>0</v>
      </c>
      <c r="N4" s="12">
        <f>VLOOKUP(D4,Source!$E:$S,11,FALSE)</f>
        <v>0</v>
      </c>
      <c r="O4" s="8">
        <f t="shared" si="1"/>
        <v>0</v>
      </c>
      <c r="P4" s="13">
        <f t="shared" si="2"/>
        <v>0.47368421052631576</v>
      </c>
    </row>
    <row r="5" spans="1:16" x14ac:dyDescent="0.25">
      <c r="A5" s="4">
        <v>20</v>
      </c>
      <c r="B5" s="5">
        <v>572060</v>
      </c>
      <c r="C5" s="5" t="s">
        <v>19</v>
      </c>
      <c r="D5" s="5">
        <v>57206001</v>
      </c>
      <c r="E5" s="5" t="s">
        <v>34</v>
      </c>
      <c r="F5" s="12">
        <f>VLOOKUP(D5,Source!$E:$S,3,FALSE)</f>
        <v>36</v>
      </c>
      <c r="G5" s="12">
        <f>VLOOKUP(D5,Source!$E:$S,4,FALSE)</f>
        <v>16</v>
      </c>
      <c r="H5" s="12">
        <f>VLOOKUP(D5,Source!$E:$S,6,FALSE)</f>
        <v>19</v>
      </c>
      <c r="I5" s="12">
        <f>VLOOKUP(D5,Source!$E:$S,7,FALSE)</f>
        <v>1</v>
      </c>
      <c r="J5" s="12">
        <f>VLOOKUP(D5,Source!$E:$S,13,FALSE)</f>
        <v>30</v>
      </c>
      <c r="K5" s="12">
        <f t="shared" si="0"/>
        <v>5</v>
      </c>
      <c r="L5" s="12">
        <f>VLOOKUP(D5,Source!$E:$S,8,FALSE)</f>
        <v>0</v>
      </c>
      <c r="M5" s="12">
        <f>VLOOKUP(D5,Source!$E:$S,10,FALSE)</f>
        <v>5</v>
      </c>
      <c r="N5" s="12">
        <f>VLOOKUP(D5,Source!$E:$S,11,FALSE)</f>
        <v>0</v>
      </c>
      <c r="O5" s="8">
        <f t="shared" si="1"/>
        <v>1</v>
      </c>
      <c r="P5" s="13">
        <f t="shared" si="2"/>
        <v>0.83333333333333337</v>
      </c>
    </row>
    <row r="6" spans="1:16" x14ac:dyDescent="0.25">
      <c r="A6" s="4">
        <v>33</v>
      </c>
      <c r="B6" s="5">
        <v>574220</v>
      </c>
      <c r="C6" s="5" t="s">
        <v>30</v>
      </c>
      <c r="D6" s="5">
        <v>57422001</v>
      </c>
      <c r="E6" s="5" t="s">
        <v>34</v>
      </c>
      <c r="F6" s="12">
        <f>VLOOKUP(D6,Source!$E:$S,3,FALSE)</f>
        <v>86</v>
      </c>
      <c r="G6" s="12">
        <f>VLOOKUP(D6,Source!$E:$S,4,FALSE)</f>
        <v>43</v>
      </c>
      <c r="H6" s="12">
        <f>VLOOKUP(D6,Source!$E:$S,6,FALSE)</f>
        <v>39</v>
      </c>
      <c r="I6" s="12">
        <f>VLOOKUP(D6,Source!$E:$S,7,FALSE)</f>
        <v>4</v>
      </c>
      <c r="J6" s="12">
        <f>VLOOKUP(D6,Source!$E:$S,13,FALSE)</f>
        <v>55</v>
      </c>
      <c r="K6" s="12">
        <f t="shared" si="0"/>
        <v>1</v>
      </c>
      <c r="L6" s="12">
        <f>VLOOKUP(D6,Source!$E:$S,8,FALSE)</f>
        <v>1</v>
      </c>
      <c r="M6" s="12">
        <f>VLOOKUP(D6,Source!$E:$S,10,FALSE)</f>
        <v>0</v>
      </c>
      <c r="N6" s="12">
        <f>VLOOKUP(D6,Source!$E:$S,11,FALSE)</f>
        <v>0</v>
      </c>
      <c r="O6" s="8">
        <f t="shared" si="1"/>
        <v>0</v>
      </c>
      <c r="P6" s="13">
        <f t="shared" si="2"/>
        <v>0.63953488372093026</v>
      </c>
    </row>
    <row r="7" spans="1:16" x14ac:dyDescent="0.25">
      <c r="A7" s="4">
        <v>4</v>
      </c>
      <c r="B7" s="5">
        <v>573560</v>
      </c>
      <c r="C7" s="5" t="s">
        <v>27</v>
      </c>
      <c r="D7" s="5">
        <v>57356002</v>
      </c>
      <c r="E7" s="5" t="s">
        <v>35</v>
      </c>
      <c r="F7" s="12">
        <f>VLOOKUP(D7,Source!$E:$S,3,FALSE)</f>
        <v>0</v>
      </c>
      <c r="G7" s="12">
        <f>VLOOKUP(D7,Source!$E:$S,4,FALSE)</f>
        <v>0</v>
      </c>
      <c r="H7" s="12">
        <f>VLOOKUP(D7,Source!$E:$S,6,FALSE)</f>
        <v>0</v>
      </c>
      <c r="I7" s="12">
        <f>VLOOKUP(D7,Source!$E:$S,7,FALSE)</f>
        <v>0</v>
      </c>
      <c r="J7" s="12">
        <f>VLOOKUP(D7,Source!$E:$S,13,FALSE)</f>
        <v>0</v>
      </c>
      <c r="K7" s="12">
        <f t="shared" si="0"/>
        <v>0</v>
      </c>
      <c r="L7" s="12">
        <f>VLOOKUP(D7,Source!$E:$S,8,FALSE)</f>
        <v>0</v>
      </c>
      <c r="M7" s="12">
        <f>VLOOKUP(D7,Source!$E:$S,10,FALSE)</f>
        <v>0</v>
      </c>
      <c r="N7" s="12">
        <f>VLOOKUP(D7,Source!$E:$S,11,FALSE)</f>
        <v>0</v>
      </c>
      <c r="O7" s="8" t="e">
        <f t="shared" si="1"/>
        <v>#DIV/0!</v>
      </c>
      <c r="P7" s="13" t="e">
        <f t="shared" si="2"/>
        <v>#DIV/0!</v>
      </c>
    </row>
    <row r="8" spans="1:16" x14ac:dyDescent="0.25">
      <c r="A8" s="4">
        <v>2</v>
      </c>
      <c r="B8" s="5">
        <v>573050</v>
      </c>
      <c r="C8" s="5" t="s">
        <v>24</v>
      </c>
      <c r="D8" s="5">
        <v>57305001</v>
      </c>
      <c r="E8" s="5" t="s">
        <v>34</v>
      </c>
      <c r="F8" s="12">
        <f>VLOOKUP(D8,Source!$E:$S,3,FALSE)</f>
        <v>128</v>
      </c>
      <c r="G8" s="12">
        <f>VLOOKUP(D8,Source!$E:$S,4,FALSE)</f>
        <v>61</v>
      </c>
      <c r="H8" s="12">
        <f>VLOOKUP(D8,Source!$E:$S,6,FALSE)</f>
        <v>60</v>
      </c>
      <c r="I8" s="12">
        <f>VLOOKUP(D8,Source!$E:$S,7,FALSE)</f>
        <v>7</v>
      </c>
      <c r="J8" s="12">
        <f>VLOOKUP(D8,Source!$E:$S,13,FALSE)</f>
        <v>69</v>
      </c>
      <c r="K8" s="12">
        <f t="shared" si="0"/>
        <v>3</v>
      </c>
      <c r="L8" s="12">
        <f>VLOOKUP(D8,Source!$E:$S,8,FALSE)</f>
        <v>3</v>
      </c>
      <c r="M8" s="12">
        <f>VLOOKUP(D8,Source!$E:$S,10,FALSE)</f>
        <v>0</v>
      </c>
      <c r="N8" s="12">
        <f>VLOOKUP(D8,Source!$E:$S,11,FALSE)</f>
        <v>0</v>
      </c>
      <c r="O8" s="8">
        <f t="shared" si="1"/>
        <v>0</v>
      </c>
      <c r="P8" s="13">
        <f t="shared" si="2"/>
        <v>0.5390625</v>
      </c>
    </row>
    <row r="9" spans="1:16" x14ac:dyDescent="0.25">
      <c r="A9" s="4">
        <v>34</v>
      </c>
      <c r="B9" s="5">
        <v>574530</v>
      </c>
      <c r="C9" s="5" t="s">
        <v>31</v>
      </c>
      <c r="D9" s="5">
        <v>57453001</v>
      </c>
      <c r="E9" s="5" t="s">
        <v>34</v>
      </c>
      <c r="F9" s="12">
        <f>VLOOKUP(D9,Source!$E:$S,3,FALSE)</f>
        <v>26</v>
      </c>
      <c r="G9" s="12">
        <f>VLOOKUP(D9,Source!$E:$S,4,FALSE)</f>
        <v>19</v>
      </c>
      <c r="H9" s="12">
        <f>VLOOKUP(D9,Source!$E:$S,6,FALSE)</f>
        <v>6</v>
      </c>
      <c r="I9" s="12">
        <f>VLOOKUP(D9,Source!$E:$S,7,FALSE)</f>
        <v>1</v>
      </c>
      <c r="J9" s="12">
        <f>VLOOKUP(D9,Source!$E:$S,13,FALSE)</f>
        <v>0</v>
      </c>
      <c r="K9" s="12">
        <f t="shared" si="0"/>
        <v>3</v>
      </c>
      <c r="L9" s="12">
        <f>VLOOKUP(D9,Source!$E:$S,8,FALSE)</f>
        <v>3</v>
      </c>
      <c r="M9" s="12">
        <f>VLOOKUP(D9,Source!$E:$S,10,FALSE)</f>
        <v>0</v>
      </c>
      <c r="N9" s="12">
        <f>VLOOKUP(D9,Source!$E:$S,11,FALSE)</f>
        <v>0</v>
      </c>
      <c r="O9" s="8">
        <f t="shared" si="1"/>
        <v>0</v>
      </c>
      <c r="P9" s="13">
        <f t="shared" si="2"/>
        <v>0</v>
      </c>
    </row>
    <row r="10" spans="1:16" x14ac:dyDescent="0.25">
      <c r="A10" s="4">
        <v>16</v>
      </c>
      <c r="B10" s="5">
        <v>571730</v>
      </c>
      <c r="C10" s="5" t="s">
        <v>16</v>
      </c>
      <c r="D10" s="5">
        <v>57173001</v>
      </c>
      <c r="E10" s="5" t="s">
        <v>34</v>
      </c>
      <c r="F10" s="12">
        <f>VLOOKUP(D10,Source!$E:$S,3,FALSE)</f>
        <v>105</v>
      </c>
      <c r="G10" s="12">
        <f>VLOOKUP(D10,Source!$E:$S,4,FALSE)</f>
        <v>42</v>
      </c>
      <c r="H10" s="12">
        <f>VLOOKUP(D10,Source!$E:$S,6,FALSE)</f>
        <v>58</v>
      </c>
      <c r="I10" s="12">
        <f>VLOOKUP(D10,Source!$E:$S,7,FALSE)</f>
        <v>5</v>
      </c>
      <c r="J10" s="12">
        <f>VLOOKUP(D10,Source!$E:$S,13,FALSE)</f>
        <v>63</v>
      </c>
      <c r="K10" s="12">
        <f t="shared" si="0"/>
        <v>2</v>
      </c>
      <c r="L10" s="12">
        <f>VLOOKUP(D10,Source!$E:$S,8,FALSE)</f>
        <v>0</v>
      </c>
      <c r="M10" s="12">
        <f>VLOOKUP(D10,Source!$E:$S,10,FALSE)</f>
        <v>2</v>
      </c>
      <c r="N10" s="12">
        <f>VLOOKUP(D10,Source!$E:$S,11,FALSE)</f>
        <v>0</v>
      </c>
      <c r="O10" s="8">
        <f t="shared" si="1"/>
        <v>1</v>
      </c>
      <c r="P10" s="13">
        <f t="shared" si="2"/>
        <v>0.6</v>
      </c>
    </row>
    <row r="11" spans="1:16" x14ac:dyDescent="0.25">
      <c r="A11" s="4">
        <v>10</v>
      </c>
      <c r="B11" s="5">
        <v>571150</v>
      </c>
      <c r="C11" s="5" t="s">
        <v>12</v>
      </c>
      <c r="D11" s="5">
        <v>57115002</v>
      </c>
      <c r="E11" s="5" t="s">
        <v>35</v>
      </c>
      <c r="F11" s="12">
        <f>VLOOKUP(D11,Source!$E:$S,3,FALSE)</f>
        <v>3</v>
      </c>
      <c r="G11" s="12">
        <f>VLOOKUP(D11,Source!$E:$S,4,FALSE)</f>
        <v>3</v>
      </c>
      <c r="H11" s="12">
        <f>VLOOKUP(D11,Source!$E:$S,6,FALSE)</f>
        <v>0</v>
      </c>
      <c r="I11" s="12">
        <f>VLOOKUP(D11,Source!$E:$S,7,FALSE)</f>
        <v>0</v>
      </c>
      <c r="J11" s="12">
        <f>VLOOKUP(D11,Source!$E:$S,13,FALSE)</f>
        <v>2</v>
      </c>
      <c r="K11" s="12">
        <f t="shared" si="0"/>
        <v>0</v>
      </c>
      <c r="L11" s="12">
        <f>VLOOKUP(D11,Source!$E:$S,8,FALSE)</f>
        <v>0</v>
      </c>
      <c r="M11" s="12">
        <f>VLOOKUP(D11,Source!$E:$S,10,FALSE)</f>
        <v>0</v>
      </c>
      <c r="N11" s="12">
        <f>VLOOKUP(D11,Source!$E:$S,11,FALSE)</f>
        <v>0</v>
      </c>
      <c r="O11" s="8" t="e">
        <f>M11/K11</f>
        <v>#DIV/0!</v>
      </c>
      <c r="P11" s="13">
        <f t="shared" si="2"/>
        <v>0.66666666666666663</v>
      </c>
    </row>
    <row r="12" spans="1:16" x14ac:dyDescent="0.25">
      <c r="A12" s="4">
        <v>24</v>
      </c>
      <c r="B12" s="5">
        <v>572400</v>
      </c>
      <c r="C12" s="5" t="s">
        <v>21</v>
      </c>
      <c r="D12" s="5">
        <v>57240001</v>
      </c>
      <c r="E12" s="5" t="s">
        <v>34</v>
      </c>
      <c r="F12" s="12">
        <f>VLOOKUP(D12,Source!$E:$S,3,FALSE)</f>
        <v>25</v>
      </c>
      <c r="G12" s="12">
        <f>VLOOKUP(D12,Source!$E:$S,4,FALSE)</f>
        <v>12</v>
      </c>
      <c r="H12" s="12">
        <f>VLOOKUP(D12,Source!$E:$S,6,FALSE)</f>
        <v>11</v>
      </c>
      <c r="I12" s="12">
        <f>VLOOKUP(D12,Source!$E:$S,7,FALSE)</f>
        <v>2</v>
      </c>
      <c r="J12" s="12">
        <f>VLOOKUP(D12,Source!$E:$S,13,FALSE)</f>
        <v>1</v>
      </c>
      <c r="K12" s="12">
        <f t="shared" si="0"/>
        <v>0</v>
      </c>
      <c r="L12" s="12">
        <f>VLOOKUP(D12,Source!$E:$S,8,FALSE)</f>
        <v>0</v>
      </c>
      <c r="M12" s="12">
        <f>VLOOKUP(D12,Source!$E:$S,10,FALSE)</f>
        <v>0</v>
      </c>
      <c r="N12" s="12">
        <f>VLOOKUP(D12,Source!$E:$S,11,FALSE)</f>
        <v>0</v>
      </c>
      <c r="O12" s="8" t="e">
        <f t="shared" si="1"/>
        <v>#DIV/0!</v>
      </c>
      <c r="P12" s="13">
        <f t="shared" si="2"/>
        <v>0.04</v>
      </c>
    </row>
    <row r="13" spans="1:16" x14ac:dyDescent="0.25">
      <c r="A13" s="4">
        <v>23</v>
      </c>
      <c r="B13" s="5">
        <v>572060</v>
      </c>
      <c r="C13" s="5" t="s">
        <v>19</v>
      </c>
      <c r="D13" s="5">
        <v>57206004</v>
      </c>
      <c r="E13" s="5" t="s">
        <v>35</v>
      </c>
      <c r="F13" s="12">
        <f>VLOOKUP(D13,Source!$E:$S,3,FALSE)</f>
        <v>15</v>
      </c>
      <c r="G13" s="12">
        <f>VLOOKUP(D13,Source!$E:$S,4,FALSE)</f>
        <v>10</v>
      </c>
      <c r="H13" s="12">
        <f>VLOOKUP(D13,Source!$E:$S,6,FALSE)</f>
        <v>4</v>
      </c>
      <c r="I13" s="12">
        <f>VLOOKUP(D13,Source!$E:$S,7,FALSE)</f>
        <v>1</v>
      </c>
      <c r="J13" s="12">
        <f>VLOOKUP(D13,Source!$E:$S,13,FALSE)</f>
        <v>12</v>
      </c>
      <c r="K13" s="12">
        <f t="shared" si="0"/>
        <v>0</v>
      </c>
      <c r="L13" s="12">
        <f>VLOOKUP(D13,Source!$E:$S,8,FALSE)</f>
        <v>0</v>
      </c>
      <c r="M13" s="12">
        <f>VLOOKUP(D13,Source!$E:$S,10,FALSE)</f>
        <v>0</v>
      </c>
      <c r="N13" s="12">
        <f>VLOOKUP(D13,Source!$E:$S,11,FALSE)</f>
        <v>0</v>
      </c>
      <c r="O13" s="8" t="e">
        <f t="shared" si="1"/>
        <v>#DIV/0!</v>
      </c>
      <c r="P13" s="13">
        <f t="shared" si="2"/>
        <v>0.8</v>
      </c>
    </row>
    <row r="14" spans="1:16" x14ac:dyDescent="0.25">
      <c r="A14" s="4">
        <v>1</v>
      </c>
      <c r="B14" s="5">
        <v>572310</v>
      </c>
      <c r="C14" s="5" t="s">
        <v>20</v>
      </c>
      <c r="D14" s="5">
        <v>57231001</v>
      </c>
      <c r="E14" s="5" t="s">
        <v>34</v>
      </c>
      <c r="F14" s="12">
        <f>VLOOKUP(D14,Source!$E:$S,3,FALSE)</f>
        <v>70</v>
      </c>
      <c r="G14" s="12">
        <f>VLOOKUP(D14,Source!$E:$S,4,FALSE)</f>
        <v>31</v>
      </c>
      <c r="H14" s="12">
        <f>VLOOKUP(D14,Source!$E:$S,6,FALSE)</f>
        <v>36</v>
      </c>
      <c r="I14" s="12">
        <f>VLOOKUP(D14,Source!$E:$S,7,FALSE)</f>
        <v>3</v>
      </c>
      <c r="J14" s="12">
        <f>VLOOKUP(D14,Source!$E:$S,13,FALSE)</f>
        <v>0</v>
      </c>
      <c r="K14" s="12">
        <f t="shared" si="0"/>
        <v>4</v>
      </c>
      <c r="L14" s="12">
        <f>VLOOKUP(D14,Source!$E:$S,8,FALSE)</f>
        <v>3</v>
      </c>
      <c r="M14" s="12">
        <f>VLOOKUP(D14,Source!$E:$S,10,FALSE)</f>
        <v>1</v>
      </c>
      <c r="N14" s="12">
        <f>VLOOKUP(D14,Source!$E:$S,11,FALSE)</f>
        <v>0</v>
      </c>
      <c r="O14" s="8">
        <f t="shared" si="1"/>
        <v>0.25</v>
      </c>
      <c r="P14" s="13">
        <f t="shared" si="2"/>
        <v>0</v>
      </c>
    </row>
    <row r="15" spans="1:16" x14ac:dyDescent="0.25">
      <c r="A15" s="4">
        <v>3</v>
      </c>
      <c r="B15" s="5">
        <v>573560</v>
      </c>
      <c r="C15" s="5" t="s">
        <v>27</v>
      </c>
      <c r="D15" s="5">
        <v>57356001</v>
      </c>
      <c r="E15" s="5" t="s">
        <v>34</v>
      </c>
      <c r="F15" s="12">
        <f>VLOOKUP(D15,Source!$E:$S,3,FALSE)</f>
        <v>5</v>
      </c>
      <c r="G15" s="12">
        <f>VLOOKUP(D15,Source!$E:$S,4,FALSE)</f>
        <v>3</v>
      </c>
      <c r="H15" s="12">
        <f>VLOOKUP(D15,Source!$E:$S,6,FALSE)</f>
        <v>1</v>
      </c>
      <c r="I15" s="12">
        <f>VLOOKUP(D15,Source!$E:$S,7,FALSE)</f>
        <v>1</v>
      </c>
      <c r="J15" s="12">
        <f>VLOOKUP(D15,Source!$E:$S,13,FALSE)</f>
        <v>1</v>
      </c>
      <c r="K15" s="12">
        <f t="shared" si="0"/>
        <v>2</v>
      </c>
      <c r="L15" s="12">
        <f>VLOOKUP(D15,Source!$E:$S,8,FALSE)</f>
        <v>0</v>
      </c>
      <c r="M15" s="12">
        <f>VLOOKUP(D15,Source!$E:$S,10,FALSE)</f>
        <v>2</v>
      </c>
      <c r="N15" s="12">
        <f>VLOOKUP(D15,Source!$E:$S,11,FALSE)</f>
        <v>0</v>
      </c>
      <c r="O15" s="8">
        <f t="shared" si="1"/>
        <v>1</v>
      </c>
      <c r="P15" s="13">
        <f t="shared" si="2"/>
        <v>0.2</v>
      </c>
    </row>
    <row r="16" spans="1:16" x14ac:dyDescent="0.25">
      <c r="A16" s="4">
        <v>5</v>
      </c>
      <c r="B16" s="5">
        <v>573660</v>
      </c>
      <c r="C16" s="5" t="s">
        <v>28</v>
      </c>
      <c r="D16" s="5">
        <v>57366001</v>
      </c>
      <c r="E16" s="5" t="s">
        <v>34</v>
      </c>
      <c r="F16" s="12">
        <f>VLOOKUP(D16,Source!$E:$S,3,FALSE)</f>
        <v>11</v>
      </c>
      <c r="G16" s="12">
        <f>VLOOKUP(D16,Source!$E:$S,4,FALSE)</f>
        <v>3</v>
      </c>
      <c r="H16" s="12">
        <f>VLOOKUP(D16,Source!$E:$S,6,FALSE)</f>
        <v>8</v>
      </c>
      <c r="I16" s="12">
        <f>VLOOKUP(D16,Source!$E:$S,7,FALSE)</f>
        <v>0</v>
      </c>
      <c r="J16" s="12">
        <f>VLOOKUP(D16,Source!$E:$S,13,FALSE)</f>
        <v>0</v>
      </c>
      <c r="K16" s="12">
        <f t="shared" si="0"/>
        <v>0</v>
      </c>
      <c r="L16" s="12">
        <f>VLOOKUP(D16,Source!$E:$S,8,FALSE)</f>
        <v>0</v>
      </c>
      <c r="M16" s="12">
        <f>VLOOKUP(D16,Source!$E:$S,10,FALSE)</f>
        <v>0</v>
      </c>
      <c r="N16" s="12">
        <f>VLOOKUP(D16,Source!$E:$S,11,FALSE)</f>
        <v>0</v>
      </c>
      <c r="O16" s="8" t="e">
        <f t="shared" si="1"/>
        <v>#DIV/0!</v>
      </c>
      <c r="P16" s="13">
        <f t="shared" si="2"/>
        <v>0</v>
      </c>
    </row>
    <row r="17" spans="1:16" x14ac:dyDescent="0.25">
      <c r="A17" s="4">
        <v>19</v>
      </c>
      <c r="B17" s="5">
        <v>572030</v>
      </c>
      <c r="C17" s="5" t="s">
        <v>18</v>
      </c>
      <c r="D17" s="5">
        <v>57203001</v>
      </c>
      <c r="E17" s="5" t="s">
        <v>34</v>
      </c>
      <c r="F17" s="12">
        <f>VLOOKUP(D17,Source!$E:$S,3,FALSE)</f>
        <v>14</v>
      </c>
      <c r="G17" s="12">
        <f>VLOOKUP(D17,Source!$E:$S,4,FALSE)</f>
        <v>8</v>
      </c>
      <c r="H17" s="12">
        <f>VLOOKUP(D17,Source!$E:$S,6,FALSE)</f>
        <v>6</v>
      </c>
      <c r="I17" s="12">
        <f>VLOOKUP(D17,Source!$E:$S,7,FALSE)</f>
        <v>0</v>
      </c>
      <c r="J17" s="12">
        <f>VLOOKUP(D17,Source!$E:$S,13,FALSE)</f>
        <v>0</v>
      </c>
      <c r="K17" s="12">
        <f t="shared" si="0"/>
        <v>1</v>
      </c>
      <c r="L17" s="12">
        <f>VLOOKUP(D17,Source!$E:$S,8,FALSE)</f>
        <v>1</v>
      </c>
      <c r="M17" s="12">
        <f>VLOOKUP(D17,Source!$E:$S,10,FALSE)</f>
        <v>0</v>
      </c>
      <c r="N17" s="12">
        <f>VLOOKUP(D17,Source!$E:$S,11,FALSE)</f>
        <v>0</v>
      </c>
      <c r="O17" s="8">
        <f t="shared" si="1"/>
        <v>0</v>
      </c>
      <c r="P17" s="13">
        <f t="shared" si="2"/>
        <v>0</v>
      </c>
    </row>
    <row r="18" spans="1:16" x14ac:dyDescent="0.25">
      <c r="A18" s="4">
        <v>22</v>
      </c>
      <c r="B18" s="5">
        <v>572060</v>
      </c>
      <c r="C18" s="5" t="s">
        <v>19</v>
      </c>
      <c r="D18" s="5">
        <v>57206003</v>
      </c>
      <c r="E18" s="5" t="s">
        <v>35</v>
      </c>
      <c r="F18" s="12">
        <f>VLOOKUP(D18,Source!$E:$S,3,FALSE)</f>
        <v>2</v>
      </c>
      <c r="G18" s="12">
        <f>VLOOKUP(D18,Source!$E:$S,4,FALSE)</f>
        <v>1</v>
      </c>
      <c r="H18" s="12">
        <f>VLOOKUP(D18,Source!$E:$S,6,FALSE)</f>
        <v>1</v>
      </c>
      <c r="I18" s="12">
        <f>VLOOKUP(D18,Source!$E:$S,7,FALSE)</f>
        <v>0</v>
      </c>
      <c r="J18" s="12">
        <f>VLOOKUP(D18,Source!$E:$S,13,FALSE)</f>
        <v>2</v>
      </c>
      <c r="K18" s="12">
        <f t="shared" si="0"/>
        <v>0</v>
      </c>
      <c r="L18" s="12">
        <f>VLOOKUP(D18,Source!$E:$S,8,FALSE)</f>
        <v>0</v>
      </c>
      <c r="M18" s="12">
        <f>VLOOKUP(D18,Source!$E:$S,10,FALSE)</f>
        <v>0</v>
      </c>
      <c r="N18" s="12">
        <f>VLOOKUP(D18,Source!$E:$S,11,FALSE)</f>
        <v>0</v>
      </c>
      <c r="O18" s="8" t="e">
        <f t="shared" si="1"/>
        <v>#DIV/0!</v>
      </c>
      <c r="P18" s="13">
        <f t="shared" si="2"/>
        <v>1</v>
      </c>
    </row>
    <row r="19" spans="1:16" x14ac:dyDescent="0.25">
      <c r="A19" s="4">
        <v>9</v>
      </c>
      <c r="B19" s="5">
        <v>571150</v>
      </c>
      <c r="C19" s="5" t="s">
        <v>12</v>
      </c>
      <c r="D19" s="5">
        <v>57115001</v>
      </c>
      <c r="E19" s="5" t="s">
        <v>34</v>
      </c>
      <c r="F19" s="12">
        <f>VLOOKUP(D19,Source!$E:$S,3,FALSE)</f>
        <v>2</v>
      </c>
      <c r="G19" s="12">
        <f>VLOOKUP(D19,Source!$E:$S,4,FALSE)</f>
        <v>0</v>
      </c>
      <c r="H19" s="12">
        <f>VLOOKUP(D19,Source!$E:$S,6,FALSE)</f>
        <v>2</v>
      </c>
      <c r="I19" s="12">
        <f>VLOOKUP(D19,Source!$E:$S,7,FALSE)</f>
        <v>0</v>
      </c>
      <c r="J19" s="12">
        <f>VLOOKUP(D19,Source!$E:$S,13,FALSE)</f>
        <v>1</v>
      </c>
      <c r="K19" s="12">
        <f t="shared" si="0"/>
        <v>0</v>
      </c>
      <c r="L19" s="12">
        <f>VLOOKUP(D19,Source!$E:$S,8,FALSE)</f>
        <v>0</v>
      </c>
      <c r="M19" s="12">
        <f>VLOOKUP(D19,Source!$E:$S,10,FALSE)</f>
        <v>0</v>
      </c>
      <c r="N19" s="12">
        <f>VLOOKUP(D19,Source!$E:$S,11,FALSE)</f>
        <v>0</v>
      </c>
      <c r="O19" s="8" t="e">
        <f t="shared" si="1"/>
        <v>#DIV/0!</v>
      </c>
      <c r="P19" s="13">
        <f t="shared" si="2"/>
        <v>0.5</v>
      </c>
    </row>
    <row r="20" spans="1:16" x14ac:dyDescent="0.25">
      <c r="A20" s="4">
        <v>25</v>
      </c>
      <c r="B20" s="5">
        <v>572750</v>
      </c>
      <c r="C20" s="5" t="s">
        <v>22</v>
      </c>
      <c r="D20" s="5">
        <v>57275001</v>
      </c>
      <c r="E20" s="5" t="s">
        <v>34</v>
      </c>
      <c r="F20" s="12">
        <f>VLOOKUP(D20,Source!$E:$S,3,FALSE)</f>
        <v>10</v>
      </c>
      <c r="G20" s="12">
        <f>VLOOKUP(D20,Source!$E:$S,4,FALSE)</f>
        <v>5</v>
      </c>
      <c r="H20" s="12">
        <f>VLOOKUP(D20,Source!$E:$S,6,FALSE)</f>
        <v>3</v>
      </c>
      <c r="I20" s="12">
        <f>VLOOKUP(D20,Source!$E:$S,7,FALSE)</f>
        <v>2</v>
      </c>
      <c r="J20" s="12">
        <f>VLOOKUP(D20,Source!$E:$S,13,FALSE)</f>
        <v>5</v>
      </c>
      <c r="K20" s="12">
        <f t="shared" si="0"/>
        <v>0</v>
      </c>
      <c r="L20" s="12">
        <f>VLOOKUP(D20,Source!$E:$S,8,FALSE)</f>
        <v>0</v>
      </c>
      <c r="M20" s="12">
        <f>VLOOKUP(D20,Source!$E:$S,10,FALSE)</f>
        <v>0</v>
      </c>
      <c r="N20" s="12">
        <f>VLOOKUP(D20,Source!$E:$S,11,FALSE)</f>
        <v>0</v>
      </c>
      <c r="O20" s="8" t="e">
        <f t="shared" si="1"/>
        <v>#DIV/0!</v>
      </c>
      <c r="P20" s="13">
        <f t="shared" si="2"/>
        <v>0.5</v>
      </c>
    </row>
    <row r="21" spans="1:16" x14ac:dyDescent="0.25">
      <c r="A21" s="4">
        <v>11</v>
      </c>
      <c r="B21" s="5">
        <v>571150</v>
      </c>
      <c r="C21" s="5" t="s">
        <v>12</v>
      </c>
      <c r="D21" s="5">
        <v>57115005</v>
      </c>
      <c r="E21" s="5" t="s">
        <v>35</v>
      </c>
      <c r="F21" s="12">
        <f>VLOOKUP(D21,Source!$E:$S,3,FALSE)</f>
        <v>0</v>
      </c>
      <c r="G21" s="12">
        <f>VLOOKUP(D21,Source!$E:$S,4,FALSE)</f>
        <v>0</v>
      </c>
      <c r="H21" s="12">
        <f>VLOOKUP(D21,Source!$E:$S,6,FALSE)</f>
        <v>0</v>
      </c>
      <c r="I21" s="12">
        <f>VLOOKUP(D21,Source!$E:$S,7,FALSE)</f>
        <v>0</v>
      </c>
      <c r="J21" s="12">
        <f>VLOOKUP(D21,Source!$E:$S,13,FALSE)</f>
        <v>0</v>
      </c>
      <c r="K21" s="12">
        <f t="shared" si="0"/>
        <v>0</v>
      </c>
      <c r="L21" s="12">
        <f>VLOOKUP(D21,Source!$E:$S,8,FALSE)</f>
        <v>0</v>
      </c>
      <c r="M21" s="12">
        <f>VLOOKUP(D21,Source!$E:$S,10,FALSE)</f>
        <v>0</v>
      </c>
      <c r="N21" s="12">
        <f>VLOOKUP(D21,Source!$E:$S,11,FALSE)</f>
        <v>0</v>
      </c>
      <c r="O21" s="8" t="e">
        <f t="shared" si="1"/>
        <v>#DIV/0!</v>
      </c>
      <c r="P21" s="13" t="e">
        <f t="shared" si="2"/>
        <v>#DIV/0!</v>
      </c>
    </row>
    <row r="22" spans="1:16" x14ac:dyDescent="0.25">
      <c r="A22" s="4">
        <v>12</v>
      </c>
      <c r="B22" s="5">
        <v>571150</v>
      </c>
      <c r="C22" s="5" t="s">
        <v>12</v>
      </c>
      <c r="D22" s="5">
        <v>57115003</v>
      </c>
      <c r="E22" s="5" t="s">
        <v>35</v>
      </c>
      <c r="F22" s="12">
        <f>VLOOKUP(D22,Source!$E:$S,3,FALSE)</f>
        <v>8</v>
      </c>
      <c r="G22" s="12">
        <f>VLOOKUP(D22,Source!$E:$S,4,FALSE)</f>
        <v>3</v>
      </c>
      <c r="H22" s="12">
        <f>VLOOKUP(D22,Source!$E:$S,6,FALSE)</f>
        <v>5</v>
      </c>
      <c r="I22" s="12">
        <f>VLOOKUP(D22,Source!$E:$S,7,FALSE)</f>
        <v>0</v>
      </c>
      <c r="J22" s="12">
        <f>VLOOKUP(D22,Source!$E:$S,13,FALSE)</f>
        <v>1</v>
      </c>
      <c r="K22" s="12">
        <f t="shared" si="0"/>
        <v>0</v>
      </c>
      <c r="L22" s="12">
        <f>VLOOKUP(D22,Source!$E:$S,8,FALSE)</f>
        <v>0</v>
      </c>
      <c r="M22" s="12">
        <f>VLOOKUP(D22,Source!$E:$S,10,FALSE)</f>
        <v>0</v>
      </c>
      <c r="N22" s="12">
        <f>VLOOKUP(D22,Source!$E:$S,11,FALSE)</f>
        <v>0</v>
      </c>
      <c r="O22" s="8" t="e">
        <f t="shared" si="1"/>
        <v>#DIV/0!</v>
      </c>
      <c r="P22" s="13">
        <f t="shared" si="2"/>
        <v>0.125</v>
      </c>
    </row>
    <row r="23" spans="1:16" x14ac:dyDescent="0.25">
      <c r="A23" s="4">
        <v>13</v>
      </c>
      <c r="B23" s="5">
        <v>571440</v>
      </c>
      <c r="C23" s="5" t="s">
        <v>13</v>
      </c>
      <c r="D23" s="5">
        <v>57144001</v>
      </c>
      <c r="E23" s="5" t="s">
        <v>34</v>
      </c>
      <c r="F23" s="12">
        <f>VLOOKUP(D23,Source!$E:$S,3,FALSE)</f>
        <v>34</v>
      </c>
      <c r="G23" s="12">
        <f>VLOOKUP(D23,Source!$E:$S,4,FALSE)</f>
        <v>14</v>
      </c>
      <c r="H23" s="12">
        <f>VLOOKUP(D23,Source!$E:$S,6,FALSE)</f>
        <v>18</v>
      </c>
      <c r="I23" s="12">
        <f>VLOOKUP(D23,Source!$E:$S,7,FALSE)</f>
        <v>2</v>
      </c>
      <c r="J23" s="12">
        <f>VLOOKUP(D23,Source!$E:$S,13,FALSE)</f>
        <v>25</v>
      </c>
      <c r="K23" s="12">
        <f t="shared" si="0"/>
        <v>1</v>
      </c>
      <c r="L23" s="12">
        <f>VLOOKUP(D23,Source!$E:$S,8,FALSE)</f>
        <v>1</v>
      </c>
      <c r="M23" s="12">
        <f>VLOOKUP(D23,Source!$E:$S,10,FALSE)</f>
        <v>0</v>
      </c>
      <c r="N23" s="12">
        <f>VLOOKUP(D23,Source!$E:$S,11,FALSE)</f>
        <v>0</v>
      </c>
      <c r="O23" s="8">
        <f t="shared" si="1"/>
        <v>0</v>
      </c>
      <c r="P23" s="13">
        <f t="shared" si="2"/>
        <v>0.73529411764705888</v>
      </c>
    </row>
    <row r="24" spans="1:16" x14ac:dyDescent="0.25">
      <c r="A24" s="4">
        <v>14</v>
      </c>
      <c r="B24" s="5">
        <v>571560</v>
      </c>
      <c r="C24" s="5" t="s">
        <v>14</v>
      </c>
      <c r="D24" s="5">
        <v>57156001</v>
      </c>
      <c r="E24" s="5" t="s">
        <v>34</v>
      </c>
      <c r="F24" s="12">
        <f>VLOOKUP(D24,Source!$E:$S,3,FALSE)</f>
        <v>5</v>
      </c>
      <c r="G24" s="12">
        <f>VLOOKUP(D24,Source!$E:$S,4,FALSE)</f>
        <v>4</v>
      </c>
      <c r="H24" s="12">
        <f>VLOOKUP(D24,Source!$E:$S,6,FALSE)</f>
        <v>1</v>
      </c>
      <c r="I24" s="12">
        <f>VLOOKUP(D24,Source!$E:$S,7,FALSE)</f>
        <v>0</v>
      </c>
      <c r="J24" s="12">
        <f>VLOOKUP(D24,Source!$E:$S,13,FALSE)</f>
        <v>0</v>
      </c>
      <c r="K24" s="12">
        <f t="shared" si="0"/>
        <v>0</v>
      </c>
      <c r="L24" s="12">
        <f>VLOOKUP(D24,Source!$E:$S,8,FALSE)</f>
        <v>0</v>
      </c>
      <c r="M24" s="12">
        <f>VLOOKUP(D24,Source!$E:$S,10,FALSE)</f>
        <v>0</v>
      </c>
      <c r="N24" s="12">
        <f>VLOOKUP(D24,Source!$E:$S,11,FALSE)</f>
        <v>0</v>
      </c>
      <c r="O24" s="8" t="e">
        <f t="shared" si="1"/>
        <v>#DIV/0!</v>
      </c>
      <c r="P24" s="13">
        <f t="shared" si="2"/>
        <v>0</v>
      </c>
    </row>
    <row r="25" spans="1:16" x14ac:dyDescent="0.25">
      <c r="A25" s="4">
        <v>15</v>
      </c>
      <c r="B25" s="5">
        <v>571660</v>
      </c>
      <c r="C25" s="5" t="s">
        <v>15</v>
      </c>
      <c r="D25" s="5">
        <v>57166001</v>
      </c>
      <c r="E25" s="5" t="s">
        <v>34</v>
      </c>
      <c r="F25" s="12">
        <f>VLOOKUP(D25,Source!$E:$S,3,FALSE)</f>
        <v>6</v>
      </c>
      <c r="G25" s="12">
        <f>VLOOKUP(D25,Source!$E:$S,4,FALSE)</f>
        <v>1</v>
      </c>
      <c r="H25" s="12">
        <f>VLOOKUP(D25,Source!$E:$S,6,FALSE)</f>
        <v>5</v>
      </c>
      <c r="I25" s="12">
        <f>VLOOKUP(D25,Source!$E:$S,7,FALSE)</f>
        <v>0</v>
      </c>
      <c r="J25" s="12">
        <f>VLOOKUP(D25,Source!$E:$S,13,FALSE)</f>
        <v>0</v>
      </c>
      <c r="K25" s="12">
        <f t="shared" si="0"/>
        <v>0</v>
      </c>
      <c r="L25" s="12">
        <f>VLOOKUP(D25,Source!$E:$S,8,FALSE)</f>
        <v>0</v>
      </c>
      <c r="M25" s="12">
        <f>VLOOKUP(D25,Source!$E:$S,10,FALSE)</f>
        <v>0</v>
      </c>
      <c r="N25" s="12">
        <f>VLOOKUP(D25,Source!$E:$S,11,FALSE)</f>
        <v>0</v>
      </c>
      <c r="O25" s="8" t="e">
        <f t="shared" si="1"/>
        <v>#DIV/0!</v>
      </c>
      <c r="P25" s="13">
        <f t="shared" si="2"/>
        <v>0</v>
      </c>
    </row>
    <row r="26" spans="1:16" x14ac:dyDescent="0.25">
      <c r="A26" s="4">
        <v>17</v>
      </c>
      <c r="B26" s="5">
        <v>571730</v>
      </c>
      <c r="C26" s="5" t="s">
        <v>16</v>
      </c>
      <c r="D26" s="5">
        <v>57173002</v>
      </c>
      <c r="E26" s="5" t="s">
        <v>35</v>
      </c>
      <c r="F26" s="12">
        <f>VLOOKUP(D26,Source!$E:$S,3,FALSE)</f>
        <v>7</v>
      </c>
      <c r="G26" s="12">
        <f>VLOOKUP(D26,Source!$E:$S,4,FALSE)</f>
        <v>2</v>
      </c>
      <c r="H26" s="12">
        <f>VLOOKUP(D26,Source!$E:$S,6,FALSE)</f>
        <v>5</v>
      </c>
      <c r="I26" s="12">
        <f>VLOOKUP(D26,Source!$E:$S,7,FALSE)</f>
        <v>0</v>
      </c>
      <c r="J26" s="12">
        <f>VLOOKUP(D26,Source!$E:$S,13,FALSE)</f>
        <v>0</v>
      </c>
      <c r="K26" s="12">
        <f t="shared" si="0"/>
        <v>0</v>
      </c>
      <c r="L26" s="12">
        <f>VLOOKUP(D26,Source!$E:$S,8,FALSE)</f>
        <v>0</v>
      </c>
      <c r="M26" s="12">
        <f>VLOOKUP(D26,Source!$E:$S,10,FALSE)</f>
        <v>0</v>
      </c>
      <c r="N26" s="12">
        <f>VLOOKUP(D26,Source!$E:$S,11,FALSE)</f>
        <v>0</v>
      </c>
      <c r="O26" s="8" t="e">
        <f t="shared" si="1"/>
        <v>#DIV/0!</v>
      </c>
      <c r="P26" s="13">
        <f t="shared" si="2"/>
        <v>0</v>
      </c>
    </row>
    <row r="27" spans="1:16" x14ac:dyDescent="0.25">
      <c r="A27" s="4">
        <v>18</v>
      </c>
      <c r="B27" s="5">
        <v>571914</v>
      </c>
      <c r="C27" s="5" t="s">
        <v>17</v>
      </c>
      <c r="D27" s="5">
        <v>57191401</v>
      </c>
      <c r="E27" s="5" t="s">
        <v>34</v>
      </c>
      <c r="F27" s="12">
        <f>VLOOKUP(D27,Source!$E:$S,3,FALSE)</f>
        <v>7</v>
      </c>
      <c r="G27" s="12">
        <f>VLOOKUP(D27,Source!$E:$S,4,FALSE)</f>
        <v>2</v>
      </c>
      <c r="H27" s="12">
        <f>VLOOKUP(D27,Source!$E:$S,6,FALSE)</f>
        <v>5</v>
      </c>
      <c r="I27" s="12">
        <f>VLOOKUP(D27,Source!$E:$S,7,FALSE)</f>
        <v>0</v>
      </c>
      <c r="J27" s="12">
        <f>VLOOKUP(D27,Source!$E:$S,13,FALSE)</f>
        <v>4</v>
      </c>
      <c r="K27" s="12">
        <f t="shared" si="0"/>
        <v>0</v>
      </c>
      <c r="L27" s="12">
        <f>VLOOKUP(D27,Source!$E:$S,8,FALSE)</f>
        <v>0</v>
      </c>
      <c r="M27" s="12">
        <f>VLOOKUP(D27,Source!$E:$S,10,FALSE)</f>
        <v>0</v>
      </c>
      <c r="N27" s="12">
        <f>VLOOKUP(D27,Source!$E:$S,11,FALSE)</f>
        <v>0</v>
      </c>
      <c r="O27" s="8" t="e">
        <f t="shared" si="1"/>
        <v>#DIV/0!</v>
      </c>
      <c r="P27" s="13">
        <f t="shared" si="2"/>
        <v>0.5714285714285714</v>
      </c>
    </row>
    <row r="28" spans="1:16" x14ac:dyDescent="0.25">
      <c r="A28" s="4">
        <v>21</v>
      </c>
      <c r="B28" s="5">
        <v>572060</v>
      </c>
      <c r="C28" s="5" t="s">
        <v>19</v>
      </c>
      <c r="D28" s="5">
        <v>57206002</v>
      </c>
      <c r="E28" s="5" t="s">
        <v>35</v>
      </c>
      <c r="F28" s="12">
        <f>VLOOKUP(D28,Source!$E:$S,3,FALSE)</f>
        <v>0</v>
      </c>
      <c r="G28" s="12">
        <f>VLOOKUP(D28,Source!$E:$S,4,FALSE)</f>
        <v>0</v>
      </c>
      <c r="H28" s="12">
        <f>VLOOKUP(D28,Source!$E:$S,6,FALSE)</f>
        <v>0</v>
      </c>
      <c r="I28" s="12">
        <f>VLOOKUP(D28,Source!$E:$S,7,FALSE)</f>
        <v>0</v>
      </c>
      <c r="J28" s="12">
        <f>VLOOKUP(D28,Source!$E:$S,13,FALSE)</f>
        <v>0</v>
      </c>
      <c r="K28" s="12">
        <f t="shared" si="0"/>
        <v>0</v>
      </c>
      <c r="L28" s="12">
        <f>VLOOKUP(D28,Source!$E:$S,8,FALSE)</f>
        <v>0</v>
      </c>
      <c r="M28" s="12">
        <f>VLOOKUP(D28,Source!$E:$S,10,FALSE)</f>
        <v>0</v>
      </c>
      <c r="N28" s="12">
        <f>VLOOKUP(D28,Source!$E:$S,11,FALSE)</f>
        <v>0</v>
      </c>
      <c r="O28" s="8" t="e">
        <f t="shared" si="1"/>
        <v>#DIV/0!</v>
      </c>
      <c r="P28" s="13" t="e">
        <f t="shared" si="2"/>
        <v>#DIV/0!</v>
      </c>
    </row>
    <row r="29" spans="1:16" x14ac:dyDescent="0.25">
      <c r="A29" s="4">
        <v>26</v>
      </c>
      <c r="B29" s="5">
        <v>572750</v>
      </c>
      <c r="C29" s="5" t="s">
        <v>22</v>
      </c>
      <c r="D29" s="5">
        <v>57275002</v>
      </c>
      <c r="E29" s="5" t="s">
        <v>35</v>
      </c>
      <c r="F29" s="12">
        <f>VLOOKUP(D29,Source!$E:$S,3,FALSE)</f>
        <v>20</v>
      </c>
      <c r="G29" s="12">
        <f>VLOOKUP(D29,Source!$E:$S,4,FALSE)</f>
        <v>4</v>
      </c>
      <c r="H29" s="12">
        <f>VLOOKUP(D29,Source!$E:$S,6,FALSE)</f>
        <v>14</v>
      </c>
      <c r="I29" s="12">
        <f>VLOOKUP(D29,Source!$E:$S,7,FALSE)</f>
        <v>2</v>
      </c>
      <c r="J29" s="12">
        <f>VLOOKUP(D29,Source!$E:$S,13,FALSE)</f>
        <v>15</v>
      </c>
      <c r="K29" s="12">
        <f t="shared" si="0"/>
        <v>0</v>
      </c>
      <c r="L29" s="12">
        <f>VLOOKUP(D29,Source!$E:$S,8,FALSE)</f>
        <v>0</v>
      </c>
      <c r="M29" s="12">
        <f>VLOOKUP(D29,Source!$E:$S,10,FALSE)</f>
        <v>0</v>
      </c>
      <c r="N29" s="12">
        <f>VLOOKUP(D29,Source!$E:$S,11,FALSE)</f>
        <v>0</v>
      </c>
      <c r="O29" s="8" t="e">
        <f t="shared" si="1"/>
        <v>#DIV/0!</v>
      </c>
      <c r="P29" s="13">
        <f t="shared" si="2"/>
        <v>0.75</v>
      </c>
    </row>
    <row r="30" spans="1:16" x14ac:dyDescent="0.25">
      <c r="A30" s="4">
        <v>27</v>
      </c>
      <c r="B30" s="5">
        <v>572890</v>
      </c>
      <c r="C30" s="5" t="s">
        <v>23</v>
      </c>
      <c r="D30" s="5">
        <v>57289001</v>
      </c>
      <c r="E30" s="5" t="s">
        <v>34</v>
      </c>
      <c r="F30" s="12">
        <f>VLOOKUP(D30,Source!$E:$S,3,FALSE)</f>
        <v>3</v>
      </c>
      <c r="G30" s="12">
        <f>VLOOKUP(D30,Source!$E:$S,4,FALSE)</f>
        <v>1</v>
      </c>
      <c r="H30" s="12">
        <f>VLOOKUP(D30,Source!$E:$S,6,FALSE)</f>
        <v>2</v>
      </c>
      <c r="I30" s="12">
        <f>VLOOKUP(D30,Source!$E:$S,7,FALSE)</f>
        <v>0</v>
      </c>
      <c r="J30" s="12">
        <f>VLOOKUP(D30,Source!$E:$S,13,FALSE)</f>
        <v>2</v>
      </c>
      <c r="K30" s="12">
        <f t="shared" si="0"/>
        <v>0</v>
      </c>
      <c r="L30" s="12">
        <f>VLOOKUP(D30,Source!$E:$S,8,FALSE)</f>
        <v>0</v>
      </c>
      <c r="M30" s="12">
        <f>VLOOKUP(D30,Source!$E:$S,10,FALSE)</f>
        <v>0</v>
      </c>
      <c r="N30" s="12">
        <f>VLOOKUP(D30,Source!$E:$S,11,FALSE)</f>
        <v>0</v>
      </c>
      <c r="O30" s="8" t="e">
        <f t="shared" si="1"/>
        <v>#DIV/0!</v>
      </c>
      <c r="P30" s="13">
        <f t="shared" si="2"/>
        <v>0.66666666666666663</v>
      </c>
    </row>
    <row r="31" spans="1:16" x14ac:dyDescent="0.25">
      <c r="A31" s="4">
        <v>28</v>
      </c>
      <c r="B31" s="5">
        <v>573050</v>
      </c>
      <c r="C31" s="5" t="s">
        <v>24</v>
      </c>
      <c r="D31" s="5">
        <v>57305002</v>
      </c>
      <c r="E31" s="5" t="s">
        <v>35</v>
      </c>
      <c r="F31" s="12">
        <f>VLOOKUP(D31,Source!$E:$S,3,FALSE)</f>
        <v>0</v>
      </c>
      <c r="G31" s="12">
        <f>VLOOKUP(D31,Source!$E:$S,4,FALSE)</f>
        <v>0</v>
      </c>
      <c r="H31" s="12">
        <f>VLOOKUP(D31,Source!$E:$S,6,FALSE)</f>
        <v>0</v>
      </c>
      <c r="I31" s="12">
        <f>VLOOKUP(D31,Source!$E:$S,7,FALSE)</f>
        <v>0</v>
      </c>
      <c r="J31" s="12">
        <f>VLOOKUP(D31,Source!$E:$S,13,FALSE)</f>
        <v>0</v>
      </c>
      <c r="K31" s="12">
        <f t="shared" si="0"/>
        <v>0</v>
      </c>
      <c r="L31" s="12">
        <f>VLOOKUP(D31,Source!$E:$S,8,FALSE)</f>
        <v>0</v>
      </c>
      <c r="M31" s="12">
        <f>VLOOKUP(D31,Source!$E:$S,10,FALSE)</f>
        <v>0</v>
      </c>
      <c r="N31" s="12">
        <f>VLOOKUP(D31,Source!$E:$S,11,FALSE)</f>
        <v>0</v>
      </c>
      <c r="O31" s="8" t="e">
        <f t="shared" si="1"/>
        <v>#DIV/0!</v>
      </c>
      <c r="P31" s="13" t="e">
        <f t="shared" si="2"/>
        <v>#DIV/0!</v>
      </c>
    </row>
    <row r="32" spans="1:16" x14ac:dyDescent="0.25">
      <c r="A32" s="4">
        <v>29</v>
      </c>
      <c r="B32" s="5">
        <v>573170</v>
      </c>
      <c r="C32" s="5" t="s">
        <v>25</v>
      </c>
      <c r="D32" s="5">
        <v>57317001</v>
      </c>
      <c r="E32" s="5" t="s">
        <v>34</v>
      </c>
      <c r="F32" s="12">
        <f>VLOOKUP(D32,Source!$E:$S,3,FALSE)</f>
        <v>0</v>
      </c>
      <c r="G32" s="12">
        <f>VLOOKUP(D32,Source!$E:$S,4,FALSE)</f>
        <v>0</v>
      </c>
      <c r="H32" s="12">
        <f>VLOOKUP(D32,Source!$E:$S,6,FALSE)</f>
        <v>0</v>
      </c>
      <c r="I32" s="12">
        <f>VLOOKUP(D32,Source!$E:$S,7,FALSE)</f>
        <v>0</v>
      </c>
      <c r="J32" s="12">
        <f>VLOOKUP(D32,Source!$E:$S,13,FALSE)</f>
        <v>0</v>
      </c>
      <c r="K32" s="12">
        <f t="shared" si="0"/>
        <v>0</v>
      </c>
      <c r="L32" s="12">
        <f>VLOOKUP(D32,Source!$E:$S,8,FALSE)</f>
        <v>0</v>
      </c>
      <c r="M32" s="12">
        <f>VLOOKUP(D32,Source!$E:$S,10,FALSE)</f>
        <v>0</v>
      </c>
      <c r="N32" s="12">
        <f>VLOOKUP(D32,Source!$E:$S,11,FALSE)</f>
        <v>0</v>
      </c>
      <c r="O32" s="8" t="e">
        <f t="shared" si="1"/>
        <v>#DIV/0!</v>
      </c>
      <c r="P32" s="13" t="e">
        <f t="shared" si="2"/>
        <v>#DIV/0!</v>
      </c>
    </row>
    <row r="33" spans="1:16" x14ac:dyDescent="0.25">
      <c r="A33" s="4">
        <v>30</v>
      </c>
      <c r="B33" s="5">
        <v>573420</v>
      </c>
      <c r="C33" s="5" t="s">
        <v>26</v>
      </c>
      <c r="D33" s="5">
        <v>57342002</v>
      </c>
      <c r="E33" s="5" t="s">
        <v>35</v>
      </c>
      <c r="F33" s="12">
        <f>VLOOKUP(D33,Source!$E:$S,3,FALSE)</f>
        <v>0</v>
      </c>
      <c r="G33" s="12">
        <f>VLOOKUP(D33,Source!$E:$S,4,FALSE)</f>
        <v>0</v>
      </c>
      <c r="H33" s="12">
        <f>VLOOKUP(D33,Source!$E:$S,6,FALSE)</f>
        <v>0</v>
      </c>
      <c r="I33" s="12">
        <f>VLOOKUP(D33,Source!$E:$S,7,FALSE)</f>
        <v>0</v>
      </c>
      <c r="J33" s="12">
        <f>VLOOKUP(D33,Source!$E:$S,13,FALSE)</f>
        <v>0</v>
      </c>
      <c r="K33" s="12">
        <f t="shared" si="0"/>
        <v>0</v>
      </c>
      <c r="L33" s="12">
        <f>VLOOKUP(D33,Source!$E:$S,8,FALSE)</f>
        <v>0</v>
      </c>
      <c r="M33" s="12">
        <f>VLOOKUP(D33,Source!$E:$S,10,FALSE)</f>
        <v>0</v>
      </c>
      <c r="N33" s="12">
        <f>VLOOKUP(D33,Source!$E:$S,11,FALSE)</f>
        <v>0</v>
      </c>
      <c r="O33" s="8" t="e">
        <f t="shared" si="1"/>
        <v>#DIV/0!</v>
      </c>
      <c r="P33" s="13" t="e">
        <f t="shared" si="2"/>
        <v>#DIV/0!</v>
      </c>
    </row>
    <row r="34" spans="1:16" x14ac:dyDescent="0.25">
      <c r="A34" s="4">
        <v>31</v>
      </c>
      <c r="B34" s="5">
        <v>573890</v>
      </c>
      <c r="C34" s="5" t="s">
        <v>29</v>
      </c>
      <c r="D34" s="5">
        <v>57389001</v>
      </c>
      <c r="E34" s="5" t="s">
        <v>34</v>
      </c>
      <c r="F34" s="12">
        <f>VLOOKUP(D34,Source!$E:$S,3,FALSE)</f>
        <v>0</v>
      </c>
      <c r="G34" s="12">
        <f>VLOOKUP(D34,Source!$E:$S,4,FALSE)</f>
        <v>0</v>
      </c>
      <c r="H34" s="12">
        <f>VLOOKUP(D34,Source!$E:$S,6,FALSE)</f>
        <v>0</v>
      </c>
      <c r="I34" s="12">
        <f>VLOOKUP(D34,Source!$E:$S,7,FALSE)</f>
        <v>0</v>
      </c>
      <c r="J34" s="12">
        <f>VLOOKUP(D34,Source!$E:$S,13,FALSE)</f>
        <v>0</v>
      </c>
      <c r="K34" s="12">
        <f t="shared" si="0"/>
        <v>0</v>
      </c>
      <c r="L34" s="12">
        <f>VLOOKUP(D34,Source!$E:$S,8,FALSE)</f>
        <v>0</v>
      </c>
      <c r="M34" s="12">
        <f>VLOOKUP(D34,Source!$E:$S,10,FALSE)</f>
        <v>0</v>
      </c>
      <c r="N34" s="12">
        <f>VLOOKUP(D34,Source!$E:$S,11,FALSE)</f>
        <v>0</v>
      </c>
      <c r="O34" s="8" t="e">
        <f t="shared" si="1"/>
        <v>#DIV/0!</v>
      </c>
      <c r="P34" s="13" t="e">
        <f t="shared" si="2"/>
        <v>#DIV/0!</v>
      </c>
    </row>
    <row r="35" spans="1:16" x14ac:dyDescent="0.25">
      <c r="A35" s="4">
        <v>32</v>
      </c>
      <c r="B35" s="5">
        <v>574220</v>
      </c>
      <c r="C35" s="5" t="s">
        <v>30</v>
      </c>
      <c r="D35" s="5">
        <v>57422002</v>
      </c>
      <c r="E35" s="5" t="s">
        <v>35</v>
      </c>
      <c r="F35" s="12">
        <f>VLOOKUP(D35,Source!$E:$S,3,FALSE)</f>
        <v>38</v>
      </c>
      <c r="G35" s="12">
        <f>VLOOKUP(D35,Source!$E:$S,4,FALSE)</f>
        <v>16</v>
      </c>
      <c r="H35" s="12">
        <f>VLOOKUP(D35,Source!$E:$S,6,FALSE)</f>
        <v>21</v>
      </c>
      <c r="I35" s="12">
        <f>VLOOKUP(D35,Source!$E:$S,7,FALSE)</f>
        <v>1</v>
      </c>
      <c r="J35" s="12">
        <f>VLOOKUP(D35,Source!$E:$S,13,FALSE)</f>
        <v>0</v>
      </c>
      <c r="K35" s="12">
        <f t="shared" si="0"/>
        <v>1</v>
      </c>
      <c r="L35" s="12">
        <f>VLOOKUP(D35,Source!$E:$S,8,FALSE)</f>
        <v>0</v>
      </c>
      <c r="M35" s="12">
        <f>VLOOKUP(D35,Source!$E:$S,10,FALSE)</f>
        <v>1</v>
      </c>
      <c r="N35" s="12">
        <f>VLOOKUP(D35,Source!$E:$S,11,FALSE)</f>
        <v>0</v>
      </c>
      <c r="O35" s="8">
        <f t="shared" si="1"/>
        <v>1</v>
      </c>
      <c r="P35" s="13">
        <f t="shared" si="2"/>
        <v>0</v>
      </c>
    </row>
    <row r="36" spans="1:16" s="2" customFormat="1" x14ac:dyDescent="0.25">
      <c r="A36" s="33" t="s">
        <v>37</v>
      </c>
      <c r="B36" s="33"/>
      <c r="C36" s="33"/>
      <c r="D36" s="33"/>
      <c r="E36" s="33"/>
      <c r="F36" s="6">
        <f>SUM(F2:F35)</f>
        <v>970</v>
      </c>
      <c r="G36" s="6">
        <f t="shared" ref="G36:N36" si="3">SUM(G2:G35)</f>
        <v>434</v>
      </c>
      <c r="H36" s="6">
        <f t="shared" si="3"/>
        <v>484</v>
      </c>
      <c r="I36" s="6">
        <f t="shared" si="3"/>
        <v>52</v>
      </c>
      <c r="J36" s="6">
        <f t="shared" si="3"/>
        <v>371</v>
      </c>
      <c r="K36" s="6">
        <f t="shared" si="3"/>
        <v>50</v>
      </c>
      <c r="L36" s="6">
        <f t="shared" si="3"/>
        <v>31</v>
      </c>
      <c r="M36" s="6">
        <f t="shared" si="3"/>
        <v>19</v>
      </c>
      <c r="N36" s="6">
        <f t="shared" si="3"/>
        <v>0</v>
      </c>
      <c r="O36" s="9">
        <f>(M36+N36)/K36</f>
        <v>0.38</v>
      </c>
      <c r="P36" s="13">
        <f>J36/F36</f>
        <v>0.38247422680412368</v>
      </c>
    </row>
    <row r="37" spans="1:16" x14ac:dyDescent="0.25">
      <c r="M37" s="11">
        <f>M36/(L36+M36)</f>
        <v>0.38</v>
      </c>
    </row>
  </sheetData>
  <autoFilter ref="A1:P1">
    <sortState ref="A2:P35">
      <sortCondition descending="1" ref="F1"/>
    </sortState>
  </autoFilter>
  <mergeCells count="1">
    <mergeCell ref="A36:E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D47" sqref="D47"/>
    </sheetView>
  </sheetViews>
  <sheetFormatPr defaultRowHeight="15" x14ac:dyDescent="0.25"/>
  <cols>
    <col min="4" max="4" width="40.28515625" bestFit="1" customWidth="1"/>
    <col min="8" max="8" width="14.140625" customWidth="1"/>
    <col min="10" max="10" width="12.42578125" customWidth="1"/>
    <col min="12" max="12" width="17.85546875" customWidth="1"/>
    <col min="13" max="13" width="15.85546875" customWidth="1"/>
    <col min="14" max="14" width="16.5703125" customWidth="1"/>
    <col min="15" max="15" width="14.85546875" customWidth="1"/>
    <col min="16" max="16" width="24.7109375" customWidth="1"/>
    <col min="17" max="17" width="15.85546875" customWidth="1"/>
    <col min="18" max="18" width="18.5703125" customWidth="1"/>
  </cols>
  <sheetData>
    <row r="1" spans="1:24" ht="90" x14ac:dyDescent="0.25">
      <c r="A1" s="25" t="s">
        <v>39</v>
      </c>
      <c r="B1" s="25" t="s">
        <v>40</v>
      </c>
      <c r="C1" s="25" t="s">
        <v>0</v>
      </c>
      <c r="D1" s="25" t="s">
        <v>1</v>
      </c>
      <c r="E1" s="25" t="s">
        <v>2</v>
      </c>
      <c r="F1" s="26" t="s">
        <v>3</v>
      </c>
      <c r="G1" s="26" t="s">
        <v>4</v>
      </c>
      <c r="H1" s="27" t="s">
        <v>5</v>
      </c>
      <c r="I1" s="28" t="s">
        <v>41</v>
      </c>
      <c r="J1" s="27" t="s">
        <v>6</v>
      </c>
      <c r="K1" s="27" t="s">
        <v>7</v>
      </c>
      <c r="L1" s="27" t="s">
        <v>8</v>
      </c>
      <c r="M1" s="29" t="s">
        <v>42</v>
      </c>
      <c r="N1" s="27" t="s">
        <v>9</v>
      </c>
      <c r="O1" s="27" t="s">
        <v>10</v>
      </c>
      <c r="P1" s="27" t="s">
        <v>43</v>
      </c>
      <c r="Q1" s="27" t="s">
        <v>11</v>
      </c>
      <c r="R1" s="29" t="s">
        <v>44</v>
      </c>
      <c r="S1" s="34" t="s">
        <v>45</v>
      </c>
      <c r="T1" s="34" t="s">
        <v>46</v>
      </c>
      <c r="U1" s="27" t="s">
        <v>47</v>
      </c>
      <c r="V1" s="27" t="s">
        <v>48</v>
      </c>
      <c r="W1" s="27" t="s">
        <v>49</v>
      </c>
      <c r="X1" s="27" t="s">
        <v>50</v>
      </c>
    </row>
    <row r="2" spans="1:24" x14ac:dyDescent="0.25">
      <c r="A2">
        <v>57</v>
      </c>
      <c r="B2" s="35" t="s">
        <v>51</v>
      </c>
      <c r="C2">
        <v>571150</v>
      </c>
      <c r="D2" t="s">
        <v>12</v>
      </c>
      <c r="E2">
        <v>57115001</v>
      </c>
      <c r="G2">
        <v>2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5</v>
      </c>
      <c r="W2">
        <v>0</v>
      </c>
      <c r="X2">
        <v>0</v>
      </c>
    </row>
    <row r="3" spans="1:24" x14ac:dyDescent="0.25">
      <c r="A3">
        <v>57</v>
      </c>
      <c r="B3" s="35" t="s">
        <v>51</v>
      </c>
      <c r="C3">
        <v>571730</v>
      </c>
      <c r="D3" t="s">
        <v>16</v>
      </c>
      <c r="E3">
        <v>57173001</v>
      </c>
      <c r="G3">
        <v>105</v>
      </c>
      <c r="H3">
        <v>42</v>
      </c>
      <c r="I3">
        <v>26.25</v>
      </c>
      <c r="J3">
        <v>58</v>
      </c>
      <c r="K3">
        <v>5</v>
      </c>
      <c r="L3">
        <v>0</v>
      </c>
      <c r="M3">
        <v>0</v>
      </c>
      <c r="N3">
        <v>2</v>
      </c>
      <c r="O3">
        <v>0</v>
      </c>
      <c r="P3">
        <v>54</v>
      </c>
      <c r="Q3">
        <v>63</v>
      </c>
      <c r="R3">
        <v>1.94</v>
      </c>
      <c r="S3">
        <v>1</v>
      </c>
      <c r="T3">
        <v>107</v>
      </c>
      <c r="U3">
        <v>1</v>
      </c>
      <c r="V3">
        <v>2</v>
      </c>
      <c r="W3">
        <v>0</v>
      </c>
      <c r="X3">
        <v>0</v>
      </c>
    </row>
    <row r="4" spans="1:24" x14ac:dyDescent="0.25">
      <c r="A4">
        <v>57</v>
      </c>
      <c r="B4" s="35" t="s">
        <v>51</v>
      </c>
      <c r="C4">
        <v>571730</v>
      </c>
      <c r="D4" t="s">
        <v>16</v>
      </c>
      <c r="E4">
        <v>57173002</v>
      </c>
      <c r="G4">
        <v>7</v>
      </c>
      <c r="H4">
        <v>2</v>
      </c>
      <c r="I4">
        <v>0.95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1</v>
      </c>
      <c r="V4">
        <v>2</v>
      </c>
      <c r="W4">
        <v>0</v>
      </c>
      <c r="X4">
        <v>0</v>
      </c>
    </row>
    <row r="5" spans="1:24" x14ac:dyDescent="0.25">
      <c r="A5">
        <v>57</v>
      </c>
      <c r="B5" s="35" t="s">
        <v>51</v>
      </c>
      <c r="C5">
        <v>571150</v>
      </c>
      <c r="D5" t="s">
        <v>12</v>
      </c>
      <c r="E5">
        <v>57115004</v>
      </c>
      <c r="G5">
        <v>161</v>
      </c>
      <c r="H5">
        <v>81</v>
      </c>
      <c r="I5">
        <v>47.633333333333333</v>
      </c>
      <c r="J5">
        <v>72</v>
      </c>
      <c r="K5">
        <v>8</v>
      </c>
      <c r="L5">
        <v>4</v>
      </c>
      <c r="M5">
        <v>3.53</v>
      </c>
      <c r="N5">
        <v>7</v>
      </c>
      <c r="O5">
        <v>0</v>
      </c>
      <c r="P5">
        <v>0</v>
      </c>
      <c r="Q5">
        <v>0</v>
      </c>
      <c r="R5">
        <v>0</v>
      </c>
      <c r="S5">
        <v>1</v>
      </c>
      <c r="T5">
        <v>172</v>
      </c>
      <c r="U5">
        <v>1</v>
      </c>
      <c r="V5">
        <v>5</v>
      </c>
      <c r="W5">
        <v>0</v>
      </c>
      <c r="X5">
        <v>0</v>
      </c>
    </row>
    <row r="6" spans="1:24" x14ac:dyDescent="0.25">
      <c r="A6">
        <v>57</v>
      </c>
      <c r="B6" s="35" t="s">
        <v>51</v>
      </c>
      <c r="C6">
        <v>571660</v>
      </c>
      <c r="D6" t="s">
        <v>15</v>
      </c>
      <c r="E6">
        <v>57166001</v>
      </c>
      <c r="G6">
        <v>6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6</v>
      </c>
      <c r="U6">
        <v>1</v>
      </c>
      <c r="V6">
        <v>1</v>
      </c>
      <c r="W6">
        <v>0</v>
      </c>
      <c r="X6">
        <v>0</v>
      </c>
    </row>
    <row r="7" spans="1:24" x14ac:dyDescent="0.25">
      <c r="A7">
        <v>57</v>
      </c>
      <c r="B7" s="35" t="s">
        <v>51</v>
      </c>
      <c r="C7">
        <v>572060</v>
      </c>
      <c r="D7" t="s">
        <v>19</v>
      </c>
      <c r="E7">
        <v>57206001</v>
      </c>
      <c r="G7">
        <v>36</v>
      </c>
      <c r="H7">
        <v>16</v>
      </c>
      <c r="I7">
        <v>20.2</v>
      </c>
      <c r="J7">
        <v>19</v>
      </c>
      <c r="K7">
        <v>1</v>
      </c>
      <c r="L7">
        <v>0</v>
      </c>
      <c r="M7">
        <v>0</v>
      </c>
      <c r="N7">
        <v>5</v>
      </c>
      <c r="O7">
        <v>0</v>
      </c>
      <c r="P7">
        <v>26</v>
      </c>
      <c r="Q7">
        <v>30</v>
      </c>
      <c r="R7">
        <v>1.35</v>
      </c>
      <c r="S7">
        <v>1</v>
      </c>
      <c r="T7">
        <v>41</v>
      </c>
      <c r="U7">
        <v>1</v>
      </c>
      <c r="V7">
        <v>4</v>
      </c>
      <c r="W7">
        <v>0</v>
      </c>
      <c r="X7">
        <v>0</v>
      </c>
    </row>
    <row r="8" spans="1:24" x14ac:dyDescent="0.25">
      <c r="A8">
        <v>57</v>
      </c>
      <c r="B8" s="35" t="s">
        <v>51</v>
      </c>
      <c r="C8">
        <v>573560</v>
      </c>
      <c r="D8" t="s">
        <v>27</v>
      </c>
      <c r="E8">
        <v>57356001</v>
      </c>
      <c r="G8">
        <v>5</v>
      </c>
      <c r="H8">
        <v>3</v>
      </c>
      <c r="I8">
        <v>0.6333333333333333</v>
      </c>
      <c r="J8">
        <v>1</v>
      </c>
      <c r="K8">
        <v>1</v>
      </c>
      <c r="L8">
        <v>0</v>
      </c>
      <c r="M8">
        <v>0</v>
      </c>
      <c r="N8">
        <v>2</v>
      </c>
      <c r="O8">
        <v>0</v>
      </c>
      <c r="P8">
        <v>1</v>
      </c>
      <c r="Q8">
        <v>1</v>
      </c>
      <c r="R8">
        <v>1</v>
      </c>
      <c r="S8">
        <v>1</v>
      </c>
      <c r="T8">
        <v>7</v>
      </c>
      <c r="U8">
        <v>1</v>
      </c>
      <c r="V8">
        <v>2</v>
      </c>
      <c r="W8">
        <v>0</v>
      </c>
      <c r="X8">
        <v>0</v>
      </c>
    </row>
    <row r="9" spans="1:24" x14ac:dyDescent="0.25">
      <c r="A9">
        <v>57</v>
      </c>
      <c r="B9" s="35" t="s">
        <v>51</v>
      </c>
      <c r="C9">
        <v>572750</v>
      </c>
      <c r="D9" t="s">
        <v>22</v>
      </c>
      <c r="E9">
        <v>57275001</v>
      </c>
      <c r="G9">
        <v>10</v>
      </c>
      <c r="H9">
        <v>5</v>
      </c>
      <c r="I9">
        <v>4.0666666666666664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5</v>
      </c>
      <c r="Q9">
        <v>5</v>
      </c>
      <c r="R9">
        <v>1.4</v>
      </c>
      <c r="S9">
        <v>1</v>
      </c>
      <c r="T9">
        <v>10</v>
      </c>
      <c r="U9">
        <v>1</v>
      </c>
      <c r="V9">
        <v>2</v>
      </c>
      <c r="W9">
        <v>0</v>
      </c>
      <c r="X9">
        <v>0</v>
      </c>
    </row>
    <row r="10" spans="1:24" x14ac:dyDescent="0.25">
      <c r="A10">
        <v>57</v>
      </c>
      <c r="B10" s="35" t="s">
        <v>51</v>
      </c>
      <c r="C10">
        <v>571150</v>
      </c>
      <c r="D10" t="s">
        <v>12</v>
      </c>
      <c r="E10">
        <v>57115002</v>
      </c>
      <c r="G10">
        <v>3</v>
      </c>
      <c r="H10">
        <v>3</v>
      </c>
      <c r="I10">
        <v>3.0333333333333332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1</v>
      </c>
      <c r="S10">
        <v>1</v>
      </c>
      <c r="T10">
        <v>3</v>
      </c>
      <c r="U10">
        <v>1</v>
      </c>
      <c r="V10">
        <v>5</v>
      </c>
      <c r="W10">
        <v>0</v>
      </c>
      <c r="X10">
        <v>0</v>
      </c>
    </row>
    <row r="11" spans="1:24" x14ac:dyDescent="0.25">
      <c r="A11">
        <v>57</v>
      </c>
      <c r="B11" s="35" t="s">
        <v>51</v>
      </c>
      <c r="C11">
        <v>572030</v>
      </c>
      <c r="D11" t="s">
        <v>18</v>
      </c>
      <c r="E11">
        <v>57203001</v>
      </c>
      <c r="G11">
        <v>14</v>
      </c>
      <c r="H11">
        <v>8</v>
      </c>
      <c r="I11">
        <v>4.9000000000000004</v>
      </c>
      <c r="J11">
        <v>6</v>
      </c>
      <c r="K11">
        <v>0</v>
      </c>
      <c r="L11">
        <v>1</v>
      </c>
      <c r="M11">
        <v>0.73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15</v>
      </c>
      <c r="U11">
        <v>1</v>
      </c>
      <c r="V11">
        <v>1</v>
      </c>
      <c r="W11">
        <v>0</v>
      </c>
      <c r="X11">
        <v>0</v>
      </c>
    </row>
    <row r="12" spans="1:24" x14ac:dyDescent="0.25">
      <c r="A12">
        <v>57</v>
      </c>
      <c r="B12" s="35" t="s">
        <v>51</v>
      </c>
      <c r="C12">
        <v>573890</v>
      </c>
      <c r="D12" t="s">
        <v>29</v>
      </c>
      <c r="E12">
        <v>57389001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</row>
    <row r="13" spans="1:24" x14ac:dyDescent="0.25">
      <c r="A13">
        <v>57</v>
      </c>
      <c r="B13" s="35" t="s">
        <v>51</v>
      </c>
      <c r="C13">
        <v>573050</v>
      </c>
      <c r="D13" t="s">
        <v>24</v>
      </c>
      <c r="E13">
        <v>57305001</v>
      </c>
      <c r="G13">
        <v>128</v>
      </c>
      <c r="H13">
        <v>61</v>
      </c>
      <c r="I13">
        <v>42.55</v>
      </c>
      <c r="J13">
        <v>60</v>
      </c>
      <c r="K13">
        <v>7</v>
      </c>
      <c r="L13">
        <v>3</v>
      </c>
      <c r="M13">
        <v>1.52</v>
      </c>
      <c r="N13">
        <v>0</v>
      </c>
      <c r="O13">
        <v>0</v>
      </c>
      <c r="P13">
        <v>53</v>
      </c>
      <c r="Q13">
        <v>69</v>
      </c>
      <c r="R13">
        <v>1.94</v>
      </c>
      <c r="S13">
        <v>1</v>
      </c>
      <c r="T13">
        <v>131</v>
      </c>
      <c r="U13">
        <v>1</v>
      </c>
      <c r="V13">
        <v>2</v>
      </c>
      <c r="W13">
        <v>0</v>
      </c>
      <c r="X13">
        <v>0</v>
      </c>
    </row>
    <row r="14" spans="1:24" x14ac:dyDescent="0.25">
      <c r="A14">
        <v>57</v>
      </c>
      <c r="B14" s="35" t="s">
        <v>51</v>
      </c>
      <c r="C14">
        <v>572400</v>
      </c>
      <c r="D14" t="s">
        <v>21</v>
      </c>
      <c r="E14">
        <v>57240001</v>
      </c>
      <c r="G14">
        <v>25</v>
      </c>
      <c r="H14">
        <v>12</v>
      </c>
      <c r="I14">
        <v>7</v>
      </c>
      <c r="J14">
        <v>11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25</v>
      </c>
      <c r="U14">
        <v>1</v>
      </c>
      <c r="V14">
        <v>1</v>
      </c>
      <c r="W14">
        <v>0</v>
      </c>
      <c r="X14">
        <v>0</v>
      </c>
    </row>
    <row r="15" spans="1:24" x14ac:dyDescent="0.25">
      <c r="A15">
        <v>57</v>
      </c>
      <c r="B15" s="35" t="s">
        <v>51</v>
      </c>
      <c r="C15">
        <v>573170</v>
      </c>
      <c r="D15" t="s">
        <v>25</v>
      </c>
      <c r="E15">
        <v>57317001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</row>
    <row r="16" spans="1:24" x14ac:dyDescent="0.25">
      <c r="A16">
        <v>57</v>
      </c>
      <c r="B16" s="35" t="s">
        <v>51</v>
      </c>
      <c r="C16">
        <v>574220</v>
      </c>
      <c r="D16" t="s">
        <v>30</v>
      </c>
      <c r="E16">
        <v>57422002</v>
      </c>
      <c r="G16">
        <v>38</v>
      </c>
      <c r="H16">
        <v>16</v>
      </c>
      <c r="I16">
        <v>12.55</v>
      </c>
      <c r="J16">
        <v>21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39</v>
      </c>
      <c r="U16">
        <v>1</v>
      </c>
      <c r="V16">
        <v>2</v>
      </c>
      <c r="W16">
        <v>0</v>
      </c>
      <c r="X16">
        <v>0</v>
      </c>
    </row>
    <row r="17" spans="1:24" x14ac:dyDescent="0.25">
      <c r="A17">
        <v>57</v>
      </c>
      <c r="B17" s="35" t="s">
        <v>51</v>
      </c>
      <c r="C17">
        <v>572060</v>
      </c>
      <c r="D17" t="s">
        <v>19</v>
      </c>
      <c r="E17">
        <v>57206002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4</v>
      </c>
      <c r="W17">
        <v>0</v>
      </c>
      <c r="X17">
        <v>0</v>
      </c>
    </row>
    <row r="18" spans="1:24" x14ac:dyDescent="0.25">
      <c r="A18">
        <v>57</v>
      </c>
      <c r="B18" s="35" t="s">
        <v>51</v>
      </c>
      <c r="C18">
        <v>571440</v>
      </c>
      <c r="D18" t="s">
        <v>13</v>
      </c>
      <c r="E18">
        <v>57144001</v>
      </c>
      <c r="G18">
        <v>34</v>
      </c>
      <c r="H18">
        <v>14</v>
      </c>
      <c r="I18">
        <v>7.75</v>
      </c>
      <c r="J18">
        <v>18</v>
      </c>
      <c r="K18">
        <v>2</v>
      </c>
      <c r="L18">
        <v>1</v>
      </c>
      <c r="M18">
        <v>0.1</v>
      </c>
      <c r="N18">
        <v>0</v>
      </c>
      <c r="O18">
        <v>0</v>
      </c>
      <c r="P18">
        <v>24</v>
      </c>
      <c r="Q18">
        <v>25</v>
      </c>
      <c r="R18">
        <v>1.33</v>
      </c>
      <c r="S18">
        <v>1</v>
      </c>
      <c r="T18">
        <v>35</v>
      </c>
      <c r="U18">
        <v>1</v>
      </c>
      <c r="V18">
        <v>1</v>
      </c>
      <c r="W18">
        <v>0</v>
      </c>
      <c r="X18">
        <v>0</v>
      </c>
    </row>
    <row r="19" spans="1:24" x14ac:dyDescent="0.25">
      <c r="A19">
        <v>57</v>
      </c>
      <c r="B19" s="35" t="s">
        <v>51</v>
      </c>
      <c r="C19">
        <v>571150</v>
      </c>
      <c r="D19" t="s">
        <v>12</v>
      </c>
      <c r="E19">
        <v>57115005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5</v>
      </c>
      <c r="W19">
        <v>0</v>
      </c>
      <c r="X19">
        <v>0</v>
      </c>
    </row>
    <row r="20" spans="1:24" x14ac:dyDescent="0.25">
      <c r="A20">
        <v>57</v>
      </c>
      <c r="B20" s="35" t="s">
        <v>51</v>
      </c>
      <c r="C20">
        <v>572310</v>
      </c>
      <c r="D20" t="s">
        <v>20</v>
      </c>
      <c r="E20">
        <v>57231001</v>
      </c>
      <c r="G20">
        <v>70</v>
      </c>
      <c r="H20">
        <v>31</v>
      </c>
      <c r="I20">
        <v>24.683333333333334</v>
      </c>
      <c r="J20">
        <v>36</v>
      </c>
      <c r="K20">
        <v>3</v>
      </c>
      <c r="L20">
        <v>3</v>
      </c>
      <c r="M20">
        <v>0.9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74</v>
      </c>
      <c r="U20">
        <v>1</v>
      </c>
      <c r="V20">
        <v>1</v>
      </c>
      <c r="W20">
        <v>0</v>
      </c>
      <c r="X20">
        <v>0</v>
      </c>
    </row>
    <row r="21" spans="1:24" x14ac:dyDescent="0.25">
      <c r="A21">
        <v>57</v>
      </c>
      <c r="B21" s="35" t="s">
        <v>51</v>
      </c>
      <c r="C21">
        <v>573890</v>
      </c>
      <c r="D21" t="s">
        <v>29</v>
      </c>
      <c r="E21">
        <v>57389002</v>
      </c>
      <c r="G21">
        <v>19</v>
      </c>
      <c r="H21">
        <v>7</v>
      </c>
      <c r="I21">
        <v>10.333333333333334</v>
      </c>
      <c r="J21">
        <v>12</v>
      </c>
      <c r="K21">
        <v>0</v>
      </c>
      <c r="L21">
        <v>10</v>
      </c>
      <c r="M21">
        <v>5.92</v>
      </c>
      <c r="N21">
        <v>0</v>
      </c>
      <c r="O21">
        <v>0</v>
      </c>
      <c r="P21">
        <v>6</v>
      </c>
      <c r="Q21">
        <v>9</v>
      </c>
      <c r="R21">
        <v>2.67</v>
      </c>
      <c r="S21">
        <v>1</v>
      </c>
      <c r="T21">
        <v>29</v>
      </c>
      <c r="U21">
        <v>1</v>
      </c>
      <c r="V21">
        <v>2</v>
      </c>
      <c r="W21">
        <v>0</v>
      </c>
      <c r="X21">
        <v>0</v>
      </c>
    </row>
    <row r="22" spans="1:24" x14ac:dyDescent="0.25">
      <c r="A22">
        <v>57</v>
      </c>
      <c r="B22" s="35" t="s">
        <v>51</v>
      </c>
      <c r="C22">
        <v>573050</v>
      </c>
      <c r="D22" t="s">
        <v>24</v>
      </c>
      <c r="E22">
        <v>57305002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2</v>
      </c>
      <c r="W22">
        <v>0</v>
      </c>
      <c r="X22">
        <v>0</v>
      </c>
    </row>
    <row r="23" spans="1:24" x14ac:dyDescent="0.25">
      <c r="A23">
        <v>57</v>
      </c>
      <c r="B23" s="35" t="s">
        <v>51</v>
      </c>
      <c r="C23">
        <v>574530</v>
      </c>
      <c r="D23" t="s">
        <v>31</v>
      </c>
      <c r="E23">
        <v>57453001</v>
      </c>
      <c r="G23">
        <v>26</v>
      </c>
      <c r="H23">
        <v>19</v>
      </c>
      <c r="I23">
        <v>9.1833333333333336</v>
      </c>
      <c r="J23">
        <v>6</v>
      </c>
      <c r="K23">
        <v>1</v>
      </c>
      <c r="L23">
        <v>3</v>
      </c>
      <c r="M23">
        <v>1.82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29</v>
      </c>
      <c r="U23">
        <v>1</v>
      </c>
      <c r="V23">
        <v>1</v>
      </c>
      <c r="W23">
        <v>0</v>
      </c>
      <c r="X23">
        <v>0</v>
      </c>
    </row>
    <row r="24" spans="1:24" x14ac:dyDescent="0.25">
      <c r="A24">
        <v>57</v>
      </c>
      <c r="B24" s="35" t="s">
        <v>51</v>
      </c>
      <c r="C24">
        <v>571150</v>
      </c>
      <c r="D24" t="s">
        <v>12</v>
      </c>
      <c r="E24">
        <v>57115003</v>
      </c>
      <c r="G24">
        <v>8</v>
      </c>
      <c r="H24">
        <v>3</v>
      </c>
      <c r="I24">
        <v>1.7833333333333334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8</v>
      </c>
      <c r="U24">
        <v>1</v>
      </c>
      <c r="V24">
        <v>5</v>
      </c>
      <c r="W24">
        <v>0</v>
      </c>
      <c r="X24">
        <v>0</v>
      </c>
    </row>
    <row r="25" spans="1:24" x14ac:dyDescent="0.25">
      <c r="A25">
        <v>57</v>
      </c>
      <c r="B25" s="35" t="s">
        <v>51</v>
      </c>
      <c r="C25">
        <v>572060</v>
      </c>
      <c r="D25" t="s">
        <v>19</v>
      </c>
      <c r="E25">
        <v>57206003</v>
      </c>
      <c r="G25">
        <v>2</v>
      </c>
      <c r="H25">
        <v>1</v>
      </c>
      <c r="I25">
        <v>0.31666666666666665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2</v>
      </c>
      <c r="S25">
        <v>1</v>
      </c>
      <c r="T25">
        <v>2</v>
      </c>
      <c r="U25">
        <v>1</v>
      </c>
      <c r="V25">
        <v>4</v>
      </c>
      <c r="W25">
        <v>0</v>
      </c>
      <c r="X25">
        <v>0</v>
      </c>
    </row>
    <row r="26" spans="1:24" x14ac:dyDescent="0.25">
      <c r="A26">
        <v>57</v>
      </c>
      <c r="B26" s="35" t="s">
        <v>51</v>
      </c>
      <c r="C26">
        <v>573420</v>
      </c>
      <c r="D26" t="s">
        <v>26</v>
      </c>
      <c r="E26">
        <v>57342001</v>
      </c>
      <c r="G26">
        <v>124</v>
      </c>
      <c r="H26">
        <v>42</v>
      </c>
      <c r="I26">
        <v>29.566666666666666</v>
      </c>
      <c r="J26">
        <v>70</v>
      </c>
      <c r="K26">
        <v>12</v>
      </c>
      <c r="L26">
        <v>5</v>
      </c>
      <c r="M26">
        <v>4.1500000000000004</v>
      </c>
      <c r="N26">
        <v>1</v>
      </c>
      <c r="O26">
        <v>0</v>
      </c>
      <c r="P26">
        <v>60</v>
      </c>
      <c r="Q26">
        <v>74</v>
      </c>
      <c r="R26">
        <v>2.0699999999999998</v>
      </c>
      <c r="S26">
        <v>1</v>
      </c>
      <c r="T26">
        <v>130</v>
      </c>
      <c r="U26">
        <v>1</v>
      </c>
      <c r="V26">
        <v>2</v>
      </c>
      <c r="W26">
        <v>0</v>
      </c>
      <c r="X26">
        <v>0</v>
      </c>
    </row>
    <row r="27" spans="1:24" x14ac:dyDescent="0.25">
      <c r="A27">
        <v>57</v>
      </c>
      <c r="B27" s="35" t="s">
        <v>51</v>
      </c>
      <c r="C27">
        <v>573420</v>
      </c>
      <c r="D27" t="s">
        <v>26</v>
      </c>
      <c r="E27">
        <v>57342002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2</v>
      </c>
      <c r="W27">
        <v>0</v>
      </c>
      <c r="X27">
        <v>0</v>
      </c>
    </row>
    <row r="28" spans="1:24" x14ac:dyDescent="0.25">
      <c r="A28">
        <v>57</v>
      </c>
      <c r="B28" s="35" t="s">
        <v>51</v>
      </c>
      <c r="C28">
        <v>573560</v>
      </c>
      <c r="D28" t="s">
        <v>27</v>
      </c>
      <c r="E28">
        <v>57356002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2</v>
      </c>
      <c r="W28">
        <v>0</v>
      </c>
      <c r="X28">
        <v>0</v>
      </c>
    </row>
    <row r="29" spans="1:24" x14ac:dyDescent="0.25">
      <c r="A29">
        <v>57</v>
      </c>
      <c r="B29" s="35" t="s">
        <v>51</v>
      </c>
      <c r="C29">
        <v>572060</v>
      </c>
      <c r="D29" t="s">
        <v>19</v>
      </c>
      <c r="E29">
        <v>57206004</v>
      </c>
      <c r="G29">
        <v>15</v>
      </c>
      <c r="H29">
        <v>10</v>
      </c>
      <c r="I29">
        <v>7.7166666666666668</v>
      </c>
      <c r="J29">
        <v>4</v>
      </c>
      <c r="K29">
        <v>1</v>
      </c>
      <c r="L29">
        <v>0</v>
      </c>
      <c r="M29">
        <v>0</v>
      </c>
      <c r="N29">
        <v>0</v>
      </c>
      <c r="O29">
        <v>0</v>
      </c>
      <c r="P29">
        <v>10</v>
      </c>
      <c r="Q29">
        <v>12</v>
      </c>
      <c r="R29">
        <v>1.4</v>
      </c>
      <c r="S29">
        <v>1</v>
      </c>
      <c r="T29">
        <v>15</v>
      </c>
      <c r="U29">
        <v>1</v>
      </c>
      <c r="V29">
        <v>4</v>
      </c>
      <c r="W29">
        <v>0</v>
      </c>
      <c r="X29">
        <v>0</v>
      </c>
    </row>
    <row r="30" spans="1:24" x14ac:dyDescent="0.25">
      <c r="A30">
        <v>57</v>
      </c>
      <c r="B30" s="35" t="s">
        <v>51</v>
      </c>
      <c r="C30">
        <v>571560</v>
      </c>
      <c r="D30" t="s">
        <v>14</v>
      </c>
      <c r="E30">
        <v>57156001</v>
      </c>
      <c r="G30">
        <v>5</v>
      </c>
      <c r="H30">
        <v>4</v>
      </c>
      <c r="I30">
        <v>2.1166666666666667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5</v>
      </c>
      <c r="U30">
        <v>1</v>
      </c>
      <c r="V30">
        <v>1</v>
      </c>
      <c r="W30">
        <v>0</v>
      </c>
      <c r="X30">
        <v>0</v>
      </c>
    </row>
    <row r="31" spans="1:24" x14ac:dyDescent="0.25">
      <c r="A31">
        <v>57</v>
      </c>
      <c r="B31" s="35" t="s">
        <v>51</v>
      </c>
      <c r="C31">
        <v>572750</v>
      </c>
      <c r="D31" t="s">
        <v>22</v>
      </c>
      <c r="E31">
        <v>57275002</v>
      </c>
      <c r="G31">
        <v>20</v>
      </c>
      <c r="H31">
        <v>4</v>
      </c>
      <c r="I31">
        <v>4.8833333333333337</v>
      </c>
      <c r="J31">
        <v>14</v>
      </c>
      <c r="K31">
        <v>2</v>
      </c>
      <c r="L31">
        <v>0</v>
      </c>
      <c r="M31">
        <v>0</v>
      </c>
      <c r="N31">
        <v>0</v>
      </c>
      <c r="O31">
        <v>0</v>
      </c>
      <c r="P31">
        <v>13</v>
      </c>
      <c r="Q31">
        <v>15</v>
      </c>
      <c r="R31">
        <v>1.54</v>
      </c>
      <c r="S31">
        <v>1</v>
      </c>
      <c r="T31">
        <v>20</v>
      </c>
      <c r="U31">
        <v>1</v>
      </c>
      <c r="V31">
        <v>2</v>
      </c>
      <c r="W31">
        <v>0</v>
      </c>
      <c r="X31">
        <v>0</v>
      </c>
    </row>
    <row r="32" spans="1:24" x14ac:dyDescent="0.25">
      <c r="A32">
        <v>57</v>
      </c>
      <c r="B32" s="35" t="s">
        <v>51</v>
      </c>
      <c r="C32">
        <v>572890</v>
      </c>
      <c r="D32" t="s">
        <v>23</v>
      </c>
      <c r="E32">
        <v>57289001</v>
      </c>
      <c r="G32">
        <v>3</v>
      </c>
      <c r="H32">
        <v>1</v>
      </c>
      <c r="I32">
        <v>0.66666666666666663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2</v>
      </c>
      <c r="S32">
        <v>1</v>
      </c>
      <c r="T32">
        <v>3</v>
      </c>
      <c r="U32">
        <v>1</v>
      </c>
      <c r="V32">
        <v>1</v>
      </c>
      <c r="W32">
        <v>0</v>
      </c>
      <c r="X32">
        <v>0</v>
      </c>
    </row>
    <row r="33" spans="1:24" x14ac:dyDescent="0.25">
      <c r="A33">
        <v>57</v>
      </c>
      <c r="B33" s="35" t="s">
        <v>51</v>
      </c>
      <c r="C33">
        <v>574220</v>
      </c>
      <c r="D33" t="s">
        <v>30</v>
      </c>
      <c r="E33">
        <v>57422001</v>
      </c>
      <c r="G33">
        <v>86</v>
      </c>
      <c r="H33">
        <v>43</v>
      </c>
      <c r="I33">
        <v>38.65</v>
      </c>
      <c r="J33">
        <v>39</v>
      </c>
      <c r="K33">
        <v>4</v>
      </c>
      <c r="L33">
        <v>1</v>
      </c>
      <c r="M33">
        <v>0.92</v>
      </c>
      <c r="N33">
        <v>0</v>
      </c>
      <c r="O33">
        <v>0</v>
      </c>
      <c r="P33">
        <v>51</v>
      </c>
      <c r="Q33">
        <v>55</v>
      </c>
      <c r="R33">
        <v>1.18</v>
      </c>
      <c r="S33">
        <v>1</v>
      </c>
      <c r="T33">
        <v>87</v>
      </c>
      <c r="U33">
        <v>1</v>
      </c>
      <c r="V33">
        <v>2</v>
      </c>
      <c r="W33">
        <v>0</v>
      </c>
      <c r="X33">
        <v>0</v>
      </c>
    </row>
    <row r="34" spans="1:24" x14ac:dyDescent="0.25">
      <c r="A34">
        <v>57</v>
      </c>
      <c r="B34" s="35" t="s">
        <v>51</v>
      </c>
      <c r="C34">
        <v>571914</v>
      </c>
      <c r="D34" t="s">
        <v>17</v>
      </c>
      <c r="E34">
        <v>57191401</v>
      </c>
      <c r="G34">
        <v>7</v>
      </c>
      <c r="H34">
        <v>2</v>
      </c>
      <c r="I34">
        <v>1.65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</v>
      </c>
      <c r="R34">
        <v>3.5</v>
      </c>
      <c r="S34">
        <v>1</v>
      </c>
      <c r="T34">
        <v>7</v>
      </c>
      <c r="U34">
        <v>1</v>
      </c>
      <c r="V34">
        <v>1</v>
      </c>
      <c r="W34">
        <v>0</v>
      </c>
      <c r="X34">
        <v>0</v>
      </c>
    </row>
    <row r="35" spans="1:24" x14ac:dyDescent="0.25">
      <c r="A35">
        <v>57</v>
      </c>
      <c r="B35" s="35" t="s">
        <v>51</v>
      </c>
      <c r="C35">
        <v>573660</v>
      </c>
      <c r="D35" t="s">
        <v>28</v>
      </c>
      <c r="E35">
        <v>57366001</v>
      </c>
      <c r="G35">
        <v>11</v>
      </c>
      <c r="H35">
        <v>3</v>
      </c>
      <c r="I35">
        <v>1.6333333333333333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11</v>
      </c>
      <c r="U35">
        <v>1</v>
      </c>
      <c r="V35">
        <v>1</v>
      </c>
      <c r="W35">
        <v>0</v>
      </c>
      <c r="X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cáo</vt:lpstr>
      <vt:lpstr>Sheet1</vt:lpstr>
      <vt:lpstr>Temp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2023-03-24T03:32:52Z</dcterms:modified>
</cp:coreProperties>
</file>