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bo/Downloads/"/>
    </mc:Choice>
  </mc:AlternateContent>
  <xr:revisionPtr revIDLastSave="0" documentId="13_ncr:1_{44773A92-78DB-2941-BB47-2C45B050A1F0}" xr6:coauthVersionLast="36" xr6:coauthVersionMax="36" xr10:uidLastSave="{00000000-0000-0000-0000-000000000000}"/>
  <bookViews>
    <workbookView xWindow="380" yWindow="60" windowWidth="28040" windowHeight="17440" activeTab="6" xr2:uid="{BB2A176D-A439-C34D-9982-033887B8F901}"/>
  </bookViews>
  <sheets>
    <sheet name="16N_5" sheetId="1" r:id="rId1"/>
    <sheet name="14N_6" sheetId="2" r:id="rId2"/>
    <sheet name="19M_5" sheetId="3" r:id="rId3"/>
    <sheet name="17N_6_A" sheetId="4" r:id="rId4"/>
    <sheet name="17N_6_B" sheetId="5" r:id="rId5"/>
    <sheet name="GDP" sheetId="6" r:id="rId6"/>
    <sheet name="17M_5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7" l="1"/>
  <c r="C10" i="7"/>
  <c r="B9" i="7"/>
  <c r="A8" i="7"/>
  <c r="D5" i="7"/>
  <c r="C4" i="7"/>
  <c r="B3" i="7"/>
  <c r="A2" i="7"/>
  <c r="C7" i="5" l="1"/>
  <c r="D7" i="5"/>
  <c r="E7" i="5"/>
  <c r="B7" i="5"/>
  <c r="C4" i="5"/>
  <c r="D4" i="5"/>
  <c r="E4" i="5"/>
  <c r="B4" i="5"/>
  <c r="C7" i="4"/>
  <c r="D7" i="4"/>
  <c r="E7" i="4"/>
  <c r="B7" i="4"/>
  <c r="H116" i="3" l="1"/>
  <c r="H117" i="3"/>
  <c r="H118" i="3"/>
  <c r="H119" i="3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4" i="3"/>
  <c r="H5" i="3" s="1"/>
  <c r="H6" i="3" s="1"/>
  <c r="H7" i="3" s="1"/>
  <c r="H8" i="3" s="1"/>
  <c r="H9" i="3" s="1"/>
  <c r="H3" i="3"/>
  <c r="H2" i="3"/>
  <c r="F2" i="3"/>
  <c r="C8" i="2"/>
  <c r="C9" i="2"/>
  <c r="C10" i="2" s="1"/>
  <c r="C11" i="2" s="1"/>
  <c r="C4" i="2"/>
  <c r="C5" i="2"/>
  <c r="C6" i="2" s="1"/>
  <c r="C7" i="2" s="1"/>
  <c r="C3" i="2"/>
  <c r="C2" i="2"/>
  <c r="H6" i="1" l="1"/>
  <c r="H7" i="1" s="1"/>
  <c r="H8" i="1" s="1"/>
  <c r="H9" i="1" s="1"/>
  <c r="H10" i="1" s="1"/>
  <c r="H11" i="1" s="1"/>
  <c r="H12" i="1" s="1"/>
  <c r="H13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H4" i="1"/>
  <c r="H3" i="1"/>
  <c r="G4" i="1"/>
  <c r="G3" i="1"/>
  <c r="E4" i="1"/>
  <c r="E5" i="1"/>
  <c r="E6" i="1"/>
  <c r="E7" i="1" s="1"/>
  <c r="E3" i="1"/>
  <c r="E2" i="1"/>
  <c r="D4" i="1"/>
  <c r="D5" i="1"/>
  <c r="D6" i="1"/>
  <c r="D7" i="1"/>
  <c r="D3" i="1"/>
  <c r="D2" i="1"/>
  <c r="H5" i="1" l="1"/>
</calcChain>
</file>

<file path=xl/sharedStrings.xml><?xml version="1.0" encoding="utf-8"?>
<sst xmlns="http://schemas.openxmlformats.org/spreadsheetml/2006/main" count="51" uniqueCount="46">
  <si>
    <t>P0</t>
  </si>
  <si>
    <t>k</t>
  </si>
  <si>
    <t>Pn</t>
  </si>
  <si>
    <t>CSR</t>
  </si>
  <si>
    <t>Pn with CSR</t>
  </si>
  <si>
    <t>Change SR</t>
  </si>
  <si>
    <t>r</t>
  </si>
  <si>
    <t>Pn with Change SR</t>
  </si>
  <si>
    <t>P</t>
  </si>
  <si>
    <t>growth</t>
  </si>
  <si>
    <t>Temperature</t>
  </si>
  <si>
    <t>Albedo Ice</t>
  </si>
  <si>
    <t>Albedo Sea</t>
  </si>
  <si>
    <t>Average Albedo</t>
  </si>
  <si>
    <t>Current Ice</t>
  </si>
  <si>
    <t>Ice Area</t>
  </si>
  <si>
    <t>Sea Area</t>
  </si>
  <si>
    <t>Year</t>
  </si>
  <si>
    <t>Account Receivable</t>
  </si>
  <si>
    <t>Inventory</t>
  </si>
  <si>
    <t>Temporary Payment</t>
  </si>
  <si>
    <t xml:space="preserve">Other Current Assets </t>
  </si>
  <si>
    <t>Q1</t>
  </si>
  <si>
    <t>Q2</t>
  </si>
  <si>
    <t>Q3</t>
  </si>
  <si>
    <t>Q4</t>
  </si>
  <si>
    <t>TOTAL CURRENT ASSETS</t>
  </si>
  <si>
    <t>Cash</t>
  </si>
  <si>
    <t>CURRENT ASSETS</t>
  </si>
  <si>
    <t>FIXED ASSETS</t>
  </si>
  <si>
    <t>Long Term Investments</t>
  </si>
  <si>
    <t>Property, Plant and Equipment</t>
  </si>
  <si>
    <t>Other ASSETS</t>
  </si>
  <si>
    <t>TOTAL ASSETS</t>
  </si>
  <si>
    <t>TOTAL FIXED ASSETS</t>
  </si>
  <si>
    <t>time</t>
  </si>
  <si>
    <t>CD</t>
  </si>
  <si>
    <t>GS</t>
  </si>
  <si>
    <t>tax</t>
  </si>
  <si>
    <t>sale of bond</t>
  </si>
  <si>
    <t>Income</t>
  </si>
  <si>
    <t>GDP</t>
  </si>
  <si>
    <t>debt</t>
  </si>
  <si>
    <t>Total Assets = Total Current Assets + Total Fixed Assets + Other Assets (+ Other Current Assets + Goodwill + Intangible Assets + Depreciation &amp; Amortization)</t>
  </si>
  <si>
    <t>Prob</t>
  </si>
  <si>
    <t>Prob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</si>
</sst>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AA94-F4C8-5846-9DA8-D77C4CD96998}">
  <dimension ref="A1:H20"/>
  <sheetViews>
    <sheetView zoomScale="178" workbookViewId="0">
      <selection activeCell="J7" sqref="J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6</v>
      </c>
      <c r="G1" t="s">
        <v>5</v>
      </c>
      <c r="H1" t="s">
        <v>7</v>
      </c>
    </row>
    <row r="2" spans="1:8" x14ac:dyDescent="0.2">
      <c r="A2">
        <v>100</v>
      </c>
      <c r="B2">
        <v>3</v>
      </c>
      <c r="C2">
        <v>0.4</v>
      </c>
      <c r="D2">
        <f>B2*A2</f>
        <v>300</v>
      </c>
      <c r="E2">
        <f>B2*A2*C2</f>
        <v>120</v>
      </c>
      <c r="F2">
        <v>3</v>
      </c>
      <c r="G2">
        <v>0.4</v>
      </c>
      <c r="H2">
        <v>100</v>
      </c>
    </row>
    <row r="3" spans="1:8" x14ac:dyDescent="0.2">
      <c r="D3">
        <f>$B$2*D2</f>
        <v>900</v>
      </c>
      <c r="E3">
        <f>E2*$B$2*$C$2</f>
        <v>144</v>
      </c>
      <c r="G3">
        <f>$F$2*G2*(1-G2)</f>
        <v>0.72000000000000008</v>
      </c>
      <c r="H3">
        <f>H2*3*G3</f>
        <v>216.00000000000003</v>
      </c>
    </row>
    <row r="4" spans="1:8" x14ac:dyDescent="0.2">
      <c r="D4">
        <f t="shared" ref="D4:D7" si="0">$B$2*D3</f>
        <v>2700</v>
      </c>
      <c r="E4">
        <f t="shared" ref="E4:E7" si="1">E3*$B$2*$C$2</f>
        <v>172.8</v>
      </c>
      <c r="G4">
        <f t="shared" ref="G4:G20" si="2">$F$2*G3*(1-G3)</f>
        <v>0.60479999999999989</v>
      </c>
      <c r="H4">
        <f t="shared" ref="H4:H13" si="3">H3*3*G4</f>
        <v>391.91039999999998</v>
      </c>
    </row>
    <row r="5" spans="1:8" x14ac:dyDescent="0.2">
      <c r="D5">
        <f t="shared" si="0"/>
        <v>8100</v>
      </c>
      <c r="E5">
        <f t="shared" si="1"/>
        <v>207.36000000000004</v>
      </c>
      <c r="G5">
        <f t="shared" si="2"/>
        <v>0.71705088000000006</v>
      </c>
      <c r="H5">
        <f t="shared" si="3"/>
        <v>843.05909160345607</v>
      </c>
    </row>
    <row r="6" spans="1:8" x14ac:dyDescent="0.2">
      <c r="D6">
        <f t="shared" si="0"/>
        <v>24300</v>
      </c>
      <c r="E6">
        <f t="shared" si="1"/>
        <v>248.83200000000008</v>
      </c>
      <c r="G6">
        <f t="shared" si="2"/>
        <v>0.6086667464736768</v>
      </c>
      <c r="H6">
        <f t="shared" si="3"/>
        <v>1539.4261031139872</v>
      </c>
    </row>
    <row r="7" spans="1:8" x14ac:dyDescent="0.2">
      <c r="D7">
        <f t="shared" si="0"/>
        <v>72900</v>
      </c>
      <c r="E7">
        <f t="shared" si="1"/>
        <v>298.59840000000008</v>
      </c>
      <c r="G7">
        <f t="shared" si="2"/>
        <v>0.71457461463247696</v>
      </c>
      <c r="H7">
        <f t="shared" si="3"/>
        <v>3300.1044431635596</v>
      </c>
    </row>
    <row r="8" spans="1:8" x14ac:dyDescent="0.2">
      <c r="G8">
        <f t="shared" si="2"/>
        <v>0.61187320426597192</v>
      </c>
      <c r="H8">
        <f t="shared" si="3"/>
        <v>6057.7364401525747</v>
      </c>
    </row>
    <row r="9" spans="1:8" x14ac:dyDescent="0.2">
      <c r="G9">
        <f t="shared" si="2"/>
        <v>0.71245315850179236</v>
      </c>
      <c r="H9">
        <f t="shared" si="3"/>
        <v>12947.560380474319</v>
      </c>
    </row>
    <row r="10" spans="1:8" x14ac:dyDescent="0.2">
      <c r="G10">
        <f t="shared" si="2"/>
        <v>0.61459096632783694</v>
      </c>
      <c r="H10">
        <f t="shared" si="3"/>
        <v>23872.360937471185</v>
      </c>
    </row>
    <row r="11" spans="1:8" x14ac:dyDescent="0.2">
      <c r="G11">
        <f t="shared" si="2"/>
        <v>0.71060673130815755</v>
      </c>
      <c r="H11">
        <f t="shared" si="3"/>
        <v>50891.581123154829</v>
      </c>
    </row>
    <row r="12" spans="1:8" x14ac:dyDescent="0.2">
      <c r="G12">
        <f t="shared" si="2"/>
        <v>0.61693441418308059</v>
      </c>
      <c r="H12">
        <f t="shared" si="3"/>
        <v>94190.303361192739</v>
      </c>
    </row>
    <row r="13" spans="1:8" x14ac:dyDescent="0.2">
      <c r="G13">
        <f t="shared" si="2"/>
        <v>0.7089790283389793</v>
      </c>
      <c r="H13">
        <f t="shared" si="3"/>
        <v>200336.84926791638</v>
      </c>
    </row>
    <row r="14" spans="1:8" x14ac:dyDescent="0.2">
      <c r="G14">
        <f t="shared" si="2"/>
        <v>0.61898329714348821</v>
      </c>
    </row>
    <row r="15" spans="1:8" x14ac:dyDescent="0.2">
      <c r="G15">
        <f t="shared" si="2"/>
        <v>0.70752892500259323</v>
      </c>
    </row>
    <row r="16" spans="1:8" x14ac:dyDescent="0.2">
      <c r="G16">
        <f t="shared" si="2"/>
        <v>0.62079523586180418</v>
      </c>
    </row>
    <row r="17" spans="7:7" x14ac:dyDescent="0.2">
      <c r="G17">
        <f t="shared" si="2"/>
        <v>0.70622553297927337</v>
      </c>
    </row>
    <row r="18" spans="7:7" x14ac:dyDescent="0.2">
      <c r="G18">
        <f t="shared" si="2"/>
        <v>0.62241308864224387</v>
      </c>
    </row>
    <row r="19" spans="7:7" x14ac:dyDescent="0.2">
      <c r="G19">
        <f t="shared" si="2"/>
        <v>0.70504510718719848</v>
      </c>
    </row>
    <row r="20" spans="7:7" x14ac:dyDescent="0.2">
      <c r="G20">
        <f t="shared" si="2"/>
        <v>0.6238695120557709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2204-0059-AE43-8FF7-EEAEE0193AB0}">
  <dimension ref="A1:C11"/>
  <sheetViews>
    <sheetView zoomScale="170" workbookViewId="0">
      <selection activeCell="C3" sqref="C3:C11"/>
    </sheetView>
  </sheetViews>
  <sheetFormatPr baseColWidth="10" defaultRowHeight="16" x14ac:dyDescent="0.2"/>
  <sheetData>
    <row r="1" spans="1:3" x14ac:dyDescent="0.2">
      <c r="A1" t="s">
        <v>8</v>
      </c>
      <c r="B1" t="s">
        <v>9</v>
      </c>
      <c r="C1" t="s">
        <v>2</v>
      </c>
    </row>
    <row r="2" spans="1:3" x14ac:dyDescent="0.2">
      <c r="A2">
        <v>25000</v>
      </c>
      <c r="B2">
        <v>7.0000000000000007E-2</v>
      </c>
      <c r="C2">
        <f>A2*(1+B2)</f>
        <v>26750</v>
      </c>
    </row>
    <row r="3" spans="1:3" x14ac:dyDescent="0.2">
      <c r="C3">
        <f>C2*(1+$B$2)</f>
        <v>28622.5</v>
      </c>
    </row>
    <row r="4" spans="1:3" x14ac:dyDescent="0.2">
      <c r="C4">
        <f t="shared" ref="C4:C11" si="0">C3*(1+$B$2)</f>
        <v>30626.075000000001</v>
      </c>
    </row>
    <row r="5" spans="1:3" x14ac:dyDescent="0.2">
      <c r="C5">
        <f t="shared" si="0"/>
        <v>32769.900250000006</v>
      </c>
    </row>
    <row r="6" spans="1:3" x14ac:dyDescent="0.2">
      <c r="C6">
        <f t="shared" si="0"/>
        <v>35063.793267500012</v>
      </c>
    </row>
    <row r="7" spans="1:3" x14ac:dyDescent="0.2">
      <c r="C7">
        <f t="shared" si="0"/>
        <v>37518.258796225018</v>
      </c>
    </row>
    <row r="8" spans="1:3" x14ac:dyDescent="0.2">
      <c r="C8">
        <f>C7*(1+$B$2)</f>
        <v>40144.536911960771</v>
      </c>
    </row>
    <row r="9" spans="1:3" x14ac:dyDescent="0.2">
      <c r="C9">
        <f t="shared" si="0"/>
        <v>42954.65449579803</v>
      </c>
    </row>
    <row r="10" spans="1:3" x14ac:dyDescent="0.2">
      <c r="C10">
        <f t="shared" si="0"/>
        <v>45961.480310503895</v>
      </c>
    </row>
    <row r="11" spans="1:3" x14ac:dyDescent="0.2">
      <c r="C11">
        <f t="shared" si="0"/>
        <v>49178.783932239174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CE20-4FB4-5142-9CAA-348103869AB5}">
  <dimension ref="A1:I187"/>
  <sheetViews>
    <sheetView topLeftCell="A167" zoomScale="141" workbookViewId="0">
      <selection activeCell="I188" sqref="I188"/>
    </sheetView>
  </sheetViews>
  <sheetFormatPr baseColWidth="10" defaultRowHeight="16" x14ac:dyDescent="0.2"/>
  <sheetData>
    <row r="1" spans="1:9" x14ac:dyDescent="0.2">
      <c r="A1" t="s">
        <v>15</v>
      </c>
      <c r="B1" t="s">
        <v>16</v>
      </c>
      <c r="C1" t="s">
        <v>10</v>
      </c>
      <c r="D1" t="s">
        <v>11</v>
      </c>
      <c r="E1" t="s">
        <v>12</v>
      </c>
      <c r="F1" t="s">
        <v>13</v>
      </c>
      <c r="H1" t="s">
        <v>14</v>
      </c>
      <c r="I1" t="s">
        <v>17</v>
      </c>
    </row>
    <row r="2" spans="1:9" x14ac:dyDescent="0.2">
      <c r="A2">
        <v>1000000</v>
      </c>
      <c r="B2">
        <v>1000000</v>
      </c>
      <c r="C2">
        <v>0</v>
      </c>
      <c r="D2">
        <v>0.6</v>
      </c>
      <c r="E2">
        <v>0.1</v>
      </c>
      <c r="F2">
        <f>(A2*D2+B2*E2)/(A2+B2)</f>
        <v>0.35</v>
      </c>
      <c r="H2">
        <f>(1-0.01*0.3/POWER(F2, 2))*A2</f>
        <v>975510.20408163266</v>
      </c>
      <c r="I2">
        <v>2021</v>
      </c>
    </row>
    <row r="3" spans="1:9" x14ac:dyDescent="0.2">
      <c r="H3">
        <f>(1-0.01*0.3/POWER($F$2, 2))*H2</f>
        <v>951620.15826738859</v>
      </c>
      <c r="I3">
        <v>2023</v>
      </c>
    </row>
    <row r="4" spans="1:9" x14ac:dyDescent="0.2">
      <c r="H4">
        <f t="shared" ref="H4:H67" si="0">(1-0.01*0.3/POWER($F$2, 2))*H3</f>
        <v>928315.17479961587</v>
      </c>
      <c r="I4">
        <v>2025</v>
      </c>
    </row>
    <row r="5" spans="1:9" x14ac:dyDescent="0.2">
      <c r="H5">
        <f t="shared" si="0"/>
        <v>905580.92562084983</v>
      </c>
      <c r="I5">
        <v>2027</v>
      </c>
    </row>
    <row r="6" spans="1:9" x14ac:dyDescent="0.2">
      <c r="H6">
        <f t="shared" si="0"/>
        <v>883403.43356482906</v>
      </c>
      <c r="I6">
        <v>2029</v>
      </c>
    </row>
    <row r="7" spans="1:9" x14ac:dyDescent="0.2">
      <c r="H7">
        <f t="shared" si="0"/>
        <v>861769.0637632414</v>
      </c>
      <c r="I7">
        <v>2031</v>
      </c>
    </row>
    <row r="8" spans="1:9" x14ac:dyDescent="0.2">
      <c r="H8">
        <f t="shared" si="0"/>
        <v>840664.51526291715</v>
      </c>
      <c r="I8">
        <v>2033</v>
      </c>
    </row>
    <row r="9" spans="1:9" x14ac:dyDescent="0.2">
      <c r="H9">
        <f t="shared" si="0"/>
        <v>820076.81284831511</v>
      </c>
      <c r="I9">
        <v>2035</v>
      </c>
    </row>
    <row r="10" spans="1:9" x14ac:dyDescent="0.2">
      <c r="H10">
        <f t="shared" si="0"/>
        <v>799993.29906427476</v>
      </c>
      <c r="I10">
        <v>2037</v>
      </c>
    </row>
    <row r="11" spans="1:9" x14ac:dyDescent="0.2">
      <c r="H11">
        <f t="shared" si="0"/>
        <v>780401.62643412931</v>
      </c>
      <c r="I11">
        <v>2039</v>
      </c>
    </row>
    <row r="12" spans="1:9" x14ac:dyDescent="0.2">
      <c r="H12">
        <f t="shared" si="0"/>
        <v>761289.74986839562</v>
      </c>
      <c r="I12">
        <v>2041</v>
      </c>
    </row>
    <row r="13" spans="1:9" x14ac:dyDescent="0.2">
      <c r="H13">
        <f t="shared" si="0"/>
        <v>742645.91925937368</v>
      </c>
      <c r="I13">
        <v>2043</v>
      </c>
    </row>
    <row r="14" spans="1:9" x14ac:dyDescent="0.2">
      <c r="H14">
        <f t="shared" si="0"/>
        <v>724458.67225710338</v>
      </c>
      <c r="I14">
        <v>2045</v>
      </c>
    </row>
    <row r="15" spans="1:9" x14ac:dyDescent="0.2">
      <c r="H15">
        <f t="shared" si="0"/>
        <v>706716.82722223562</v>
      </c>
      <c r="I15">
        <v>2047</v>
      </c>
    </row>
    <row r="16" spans="1:9" x14ac:dyDescent="0.2">
      <c r="H16">
        <f t="shared" si="0"/>
        <v>689409.47635148698</v>
      </c>
      <c r="I16">
        <v>2049</v>
      </c>
    </row>
    <row r="17" spans="8:9" x14ac:dyDescent="0.2">
      <c r="H17">
        <f t="shared" si="0"/>
        <v>672525.97897145059</v>
      </c>
      <c r="I17">
        <v>2051</v>
      </c>
    </row>
    <row r="18" spans="8:9" x14ac:dyDescent="0.2">
      <c r="H18">
        <f t="shared" si="0"/>
        <v>656055.95499663963</v>
      </c>
      <c r="I18">
        <v>2053</v>
      </c>
    </row>
    <row r="19" spans="8:9" x14ac:dyDescent="0.2">
      <c r="H19">
        <f t="shared" si="0"/>
        <v>639989.2785477424</v>
      </c>
      <c r="I19">
        <v>2055</v>
      </c>
    </row>
    <row r="20" spans="8:9" x14ac:dyDescent="0.2">
      <c r="H20">
        <f t="shared" si="0"/>
        <v>624316.07172616501</v>
      </c>
      <c r="I20">
        <v>2057</v>
      </c>
    </row>
    <row r="21" spans="8:9" x14ac:dyDescent="0.2">
      <c r="H21">
        <f t="shared" si="0"/>
        <v>609026.69854103448</v>
      </c>
      <c r="I21">
        <v>2059</v>
      </c>
    </row>
    <row r="22" spans="8:9" x14ac:dyDescent="0.2">
      <c r="H22">
        <f t="shared" si="0"/>
        <v>594111.75898492755</v>
      </c>
      <c r="I22">
        <v>2061</v>
      </c>
    </row>
    <row r="23" spans="8:9" x14ac:dyDescent="0.2">
      <c r="H23">
        <f t="shared" si="0"/>
        <v>579562.08325468446</v>
      </c>
      <c r="I23">
        <v>2063</v>
      </c>
    </row>
    <row r="24" spans="8:9" x14ac:dyDescent="0.2">
      <c r="H24">
        <f t="shared" si="0"/>
        <v>565368.72611375339</v>
      </c>
      <c r="I24">
        <v>2065</v>
      </c>
    </row>
    <row r="25" spans="8:9" x14ac:dyDescent="0.2">
      <c r="H25">
        <f t="shared" si="0"/>
        <v>551522.96139260032</v>
      </c>
      <c r="I25">
        <v>2067</v>
      </c>
    </row>
    <row r="26" spans="8:9" x14ac:dyDescent="0.2">
      <c r="H26">
        <f t="shared" si="0"/>
        <v>538016.27662380203</v>
      </c>
      <c r="I26">
        <v>2069</v>
      </c>
    </row>
    <row r="27" spans="8:9" x14ac:dyDescent="0.2">
      <c r="H27">
        <f t="shared" si="0"/>
        <v>524840.36780852522</v>
      </c>
      <c r="I27">
        <v>2071</v>
      </c>
    </row>
    <row r="28" spans="8:9" x14ac:dyDescent="0.2">
      <c r="H28">
        <f t="shared" si="0"/>
        <v>511987.13431117358</v>
      </c>
      <c r="I28">
        <v>2073</v>
      </c>
    </row>
    <row r="29" spans="8:9" x14ac:dyDescent="0.2">
      <c r="H29">
        <f t="shared" si="0"/>
        <v>499448.67387906322</v>
      </c>
      <c r="I29">
        <v>2075</v>
      </c>
    </row>
    <row r="30" spans="8:9" x14ac:dyDescent="0.2">
      <c r="H30">
        <f t="shared" si="0"/>
        <v>487217.27778406575</v>
      </c>
      <c r="I30">
        <v>2077</v>
      </c>
    </row>
    <row r="31" spans="8:9" x14ac:dyDescent="0.2">
      <c r="H31">
        <f t="shared" si="0"/>
        <v>475285.42608323152</v>
      </c>
      <c r="I31">
        <v>2079</v>
      </c>
    </row>
    <row r="32" spans="8:9" x14ac:dyDescent="0.2">
      <c r="H32">
        <f t="shared" si="0"/>
        <v>463645.78299547895</v>
      </c>
      <c r="I32">
        <v>2081</v>
      </c>
    </row>
    <row r="33" spans="8:9" x14ac:dyDescent="0.2">
      <c r="H33">
        <f t="shared" si="0"/>
        <v>452291.19239150803</v>
      </c>
      <c r="I33">
        <v>2083</v>
      </c>
    </row>
    <row r="34" spans="8:9" x14ac:dyDescent="0.2">
      <c r="H34">
        <f t="shared" si="0"/>
        <v>441214.673394165</v>
      </c>
      <c r="I34">
        <v>2085</v>
      </c>
    </row>
    <row r="35" spans="8:9" x14ac:dyDescent="0.2">
      <c r="H35">
        <f t="shared" si="0"/>
        <v>430409.41608655284</v>
      </c>
      <c r="I35">
        <v>2087</v>
      </c>
    </row>
    <row r="36" spans="8:9" x14ac:dyDescent="0.2">
      <c r="H36">
        <f t="shared" si="0"/>
        <v>419868.77732524951</v>
      </c>
      <c r="I36">
        <v>2089</v>
      </c>
    </row>
    <row r="37" spans="8:9" x14ac:dyDescent="0.2">
      <c r="H37">
        <f t="shared" si="0"/>
        <v>409586.27665605972</v>
      </c>
      <c r="I37">
        <v>2091</v>
      </c>
    </row>
    <row r="38" spans="8:9" x14ac:dyDescent="0.2">
      <c r="H38">
        <f t="shared" si="0"/>
        <v>399555.59232978889</v>
      </c>
      <c r="I38">
        <v>2093</v>
      </c>
    </row>
    <row r="39" spans="8:9" x14ac:dyDescent="0.2">
      <c r="H39">
        <f t="shared" si="0"/>
        <v>389770.55741558998</v>
      </c>
      <c r="I39">
        <v>2095</v>
      </c>
    </row>
    <row r="40" spans="8:9" x14ac:dyDescent="0.2">
      <c r="H40">
        <f t="shared" si="0"/>
        <v>380225.15600949392</v>
      </c>
      <c r="I40">
        <v>2097</v>
      </c>
    </row>
    <row r="41" spans="8:9" x14ac:dyDescent="0.2">
      <c r="H41">
        <f t="shared" si="0"/>
        <v>370913.51953579206</v>
      </c>
      <c r="I41">
        <v>2099</v>
      </c>
    </row>
    <row r="42" spans="8:9" x14ac:dyDescent="0.2">
      <c r="H42">
        <f t="shared" si="0"/>
        <v>361829.92313899717</v>
      </c>
      <c r="I42">
        <v>2101</v>
      </c>
    </row>
    <row r="43" spans="8:9" x14ac:dyDescent="0.2">
      <c r="H43">
        <f t="shared" si="0"/>
        <v>352968.78216416459</v>
      </c>
      <c r="I43">
        <v>2103</v>
      </c>
    </row>
    <row r="44" spans="8:9" x14ac:dyDescent="0.2">
      <c r="H44">
        <f t="shared" si="0"/>
        <v>344324.64872340957</v>
      </c>
      <c r="I44">
        <v>2105</v>
      </c>
    </row>
    <row r="45" spans="8:9" x14ac:dyDescent="0.2">
      <c r="H45">
        <f t="shared" si="0"/>
        <v>335892.20834650978</v>
      </c>
      <c r="I45">
        <v>2107</v>
      </c>
    </row>
    <row r="46" spans="8:9" x14ac:dyDescent="0.2">
      <c r="H46">
        <f t="shared" si="0"/>
        <v>327666.27671353403</v>
      </c>
      <c r="I46">
        <v>2109</v>
      </c>
    </row>
    <row r="47" spans="8:9" x14ac:dyDescent="0.2">
      <c r="H47">
        <f t="shared" si="0"/>
        <v>319641.79646748828</v>
      </c>
      <c r="I47">
        <v>2111</v>
      </c>
    </row>
    <row r="48" spans="8:9" x14ac:dyDescent="0.2">
      <c r="H48">
        <f t="shared" si="0"/>
        <v>311813.83410501917</v>
      </c>
      <c r="I48">
        <v>2113</v>
      </c>
    </row>
    <row r="49" spans="8:9" x14ac:dyDescent="0.2">
      <c r="H49">
        <f t="shared" si="0"/>
        <v>304177.57694326359</v>
      </c>
      <c r="I49">
        <v>2115</v>
      </c>
    </row>
    <row r="50" spans="8:9" x14ac:dyDescent="0.2">
      <c r="H50">
        <f t="shared" si="0"/>
        <v>296728.33016097959</v>
      </c>
      <c r="I50">
        <v>2117</v>
      </c>
    </row>
    <row r="51" spans="8:9" x14ac:dyDescent="0.2">
      <c r="H51">
        <f t="shared" si="0"/>
        <v>289461.51391213929</v>
      </c>
      <c r="I51">
        <v>2119</v>
      </c>
    </row>
    <row r="52" spans="8:9" x14ac:dyDescent="0.2">
      <c r="H52">
        <f t="shared" si="0"/>
        <v>282372.66051020933</v>
      </c>
      <c r="I52">
        <v>2121</v>
      </c>
    </row>
    <row r="53" spans="8:9" x14ac:dyDescent="0.2">
      <c r="H53">
        <f t="shared" si="0"/>
        <v>275457.41168138786</v>
      </c>
      <c r="I53">
        <v>2123</v>
      </c>
    </row>
    <row r="54" spans="8:9" x14ac:dyDescent="0.2">
      <c r="H54">
        <f t="shared" si="0"/>
        <v>268711.51588510897</v>
      </c>
      <c r="I54">
        <v>2125</v>
      </c>
    </row>
    <row r="55" spans="8:9" x14ac:dyDescent="0.2">
      <c r="H55">
        <f t="shared" si="0"/>
        <v>262130.82570016754</v>
      </c>
      <c r="I55">
        <v>2127</v>
      </c>
    </row>
    <row r="56" spans="8:9" x14ac:dyDescent="0.2">
      <c r="H56">
        <f t="shared" si="0"/>
        <v>255711.29527485732</v>
      </c>
      <c r="I56">
        <v>2129</v>
      </c>
    </row>
    <row r="57" spans="8:9" x14ac:dyDescent="0.2">
      <c r="H57">
        <f t="shared" si="0"/>
        <v>249448.97783955469</v>
      </c>
      <c r="I57">
        <v>2131</v>
      </c>
    </row>
    <row r="58" spans="8:9" x14ac:dyDescent="0.2">
      <c r="H58">
        <f t="shared" si="0"/>
        <v>243340.02328021868</v>
      </c>
      <c r="I58">
        <v>2133</v>
      </c>
    </row>
    <row r="59" spans="8:9" x14ac:dyDescent="0.2">
      <c r="H59">
        <f t="shared" si="0"/>
        <v>237380.67577131538</v>
      </c>
      <c r="I59">
        <v>2135</v>
      </c>
    </row>
    <row r="60" spans="8:9" x14ac:dyDescent="0.2">
      <c r="H60">
        <f t="shared" si="0"/>
        <v>231567.27146671174</v>
      </c>
      <c r="I60">
        <v>2137</v>
      </c>
    </row>
    <row r="61" spans="8:9" x14ac:dyDescent="0.2">
      <c r="H61">
        <f t="shared" si="0"/>
        <v>225896.2362471188</v>
      </c>
      <c r="I61">
        <v>2139</v>
      </c>
    </row>
    <row r="62" spans="8:9" x14ac:dyDescent="0.2">
      <c r="H62">
        <f t="shared" si="0"/>
        <v>220364.08352269957</v>
      </c>
      <c r="I62">
        <v>2141</v>
      </c>
    </row>
    <row r="63" spans="8:9" x14ac:dyDescent="0.2">
      <c r="H63">
        <f t="shared" si="0"/>
        <v>214967.41208949062</v>
      </c>
      <c r="I63">
        <v>2143</v>
      </c>
    </row>
    <row r="64" spans="8:9" x14ac:dyDescent="0.2">
      <c r="H64">
        <f t="shared" si="0"/>
        <v>209702.90403831942</v>
      </c>
      <c r="I64">
        <v>2145</v>
      </c>
    </row>
    <row r="65" spans="8:9" x14ac:dyDescent="0.2">
      <c r="H65">
        <f t="shared" si="0"/>
        <v>204567.32271493203</v>
      </c>
      <c r="I65">
        <v>2147</v>
      </c>
    </row>
    <row r="66" spans="8:9" x14ac:dyDescent="0.2">
      <c r="H66">
        <f t="shared" si="0"/>
        <v>199557.51073007655</v>
      </c>
      <c r="I66">
        <v>2149</v>
      </c>
    </row>
    <row r="67" spans="8:9" x14ac:dyDescent="0.2">
      <c r="H67">
        <f t="shared" si="0"/>
        <v>194670.38801831959</v>
      </c>
      <c r="I67">
        <v>2151</v>
      </c>
    </row>
    <row r="68" spans="8:9" x14ac:dyDescent="0.2">
      <c r="H68">
        <f t="shared" ref="H68:H131" si="1">(1-0.01*0.3/POWER($F$2, 2))*H67</f>
        <v>189902.94994440157</v>
      </c>
      <c r="I68">
        <v>2153</v>
      </c>
    </row>
    <row r="69" spans="8:9" x14ac:dyDescent="0.2">
      <c r="H69">
        <f t="shared" si="1"/>
        <v>185252.26545596725</v>
      </c>
      <c r="I69">
        <v>2155</v>
      </c>
    </row>
    <row r="70" spans="8:9" x14ac:dyDescent="0.2">
      <c r="H70">
        <f t="shared" si="1"/>
        <v>180715.47528153541</v>
      </c>
      <c r="I70">
        <v>2157</v>
      </c>
    </row>
    <row r="71" spans="8:9" x14ac:dyDescent="0.2">
      <c r="H71">
        <f t="shared" si="1"/>
        <v>176289.79017259987</v>
      </c>
      <c r="I71">
        <v>2159</v>
      </c>
    </row>
    <row r="72" spans="8:9" x14ac:dyDescent="0.2">
      <c r="H72">
        <f t="shared" si="1"/>
        <v>171972.4891887811</v>
      </c>
      <c r="I72">
        <v>2161</v>
      </c>
    </row>
    <row r="73" spans="8:9" x14ac:dyDescent="0.2">
      <c r="H73">
        <f t="shared" si="1"/>
        <v>167760.91802497421</v>
      </c>
      <c r="I73">
        <v>2163</v>
      </c>
    </row>
    <row r="74" spans="8:9" x14ac:dyDescent="0.2">
      <c r="H74">
        <f t="shared" si="1"/>
        <v>163652.48737946464</v>
      </c>
      <c r="I74">
        <v>2165</v>
      </c>
    </row>
    <row r="75" spans="8:9" x14ac:dyDescent="0.2">
      <c r="H75">
        <f t="shared" si="1"/>
        <v>159644.67136200838</v>
      </c>
      <c r="I75">
        <v>2167</v>
      </c>
    </row>
    <row r="76" spans="8:9" x14ac:dyDescent="0.2">
      <c r="H76">
        <f t="shared" si="1"/>
        <v>155735.00594089797</v>
      </c>
      <c r="I76">
        <v>2169</v>
      </c>
    </row>
    <row r="77" spans="8:9" x14ac:dyDescent="0.2">
      <c r="H77">
        <f t="shared" si="1"/>
        <v>151921.08742805966</v>
      </c>
      <c r="I77">
        <v>2171</v>
      </c>
    </row>
    <row r="78" spans="8:9" x14ac:dyDescent="0.2">
      <c r="H78">
        <f t="shared" si="1"/>
        <v>148200.57100125003</v>
      </c>
      <c r="I78">
        <v>2173</v>
      </c>
    </row>
    <row r="79" spans="8:9" x14ac:dyDescent="0.2">
      <c r="H79">
        <f t="shared" si="1"/>
        <v>144571.16926244393</v>
      </c>
      <c r="I79">
        <v>2175</v>
      </c>
    </row>
    <row r="80" spans="8:9" x14ac:dyDescent="0.2">
      <c r="H80">
        <f t="shared" si="1"/>
        <v>141030.65083152693</v>
      </c>
      <c r="I80">
        <v>2177</v>
      </c>
    </row>
    <row r="81" spans="8:9" x14ac:dyDescent="0.2">
      <c r="H81">
        <f t="shared" si="1"/>
        <v>137576.8389744283</v>
      </c>
      <c r="I81">
        <v>2179</v>
      </c>
    </row>
    <row r="82" spans="8:9" x14ac:dyDescent="0.2">
      <c r="H82">
        <f t="shared" si="1"/>
        <v>134207.61026485046</v>
      </c>
      <c r="I82">
        <v>2181</v>
      </c>
    </row>
    <row r="83" spans="8:9" x14ac:dyDescent="0.2">
      <c r="H83">
        <f t="shared" si="1"/>
        <v>130920.89327877249</v>
      </c>
      <c r="I83">
        <v>2183</v>
      </c>
    </row>
    <row r="84" spans="8:9" x14ac:dyDescent="0.2">
      <c r="H84">
        <f t="shared" si="1"/>
        <v>127714.667320925</v>
      </c>
      <c r="I84">
        <v>2185</v>
      </c>
    </row>
    <row r="85" spans="8:9" x14ac:dyDescent="0.2">
      <c r="H85">
        <f t="shared" si="1"/>
        <v>124586.96118245338</v>
      </c>
      <c r="I85">
        <v>2187</v>
      </c>
    </row>
    <row r="86" spans="8:9" x14ac:dyDescent="0.2">
      <c r="H86">
        <f t="shared" si="1"/>
        <v>121535.85192900554</v>
      </c>
      <c r="I86">
        <v>2189</v>
      </c>
    </row>
    <row r="87" spans="8:9" x14ac:dyDescent="0.2">
      <c r="H87">
        <f t="shared" si="1"/>
        <v>118559.46371849929</v>
      </c>
      <c r="I87">
        <v>2191</v>
      </c>
    </row>
    <row r="88" spans="8:9" x14ac:dyDescent="0.2">
      <c r="H88">
        <f t="shared" si="1"/>
        <v>115655.96664784217</v>
      </c>
      <c r="I88">
        <v>2193</v>
      </c>
    </row>
    <row r="89" spans="8:9" x14ac:dyDescent="0.2">
      <c r="H89">
        <f t="shared" si="1"/>
        <v>112823.57562789501</v>
      </c>
      <c r="I89">
        <v>2195</v>
      </c>
    </row>
    <row r="90" spans="8:9" x14ac:dyDescent="0.2">
      <c r="H90">
        <f t="shared" si="1"/>
        <v>110060.54928598739</v>
      </c>
      <c r="I90">
        <v>2197</v>
      </c>
    </row>
    <row r="91" spans="8:9" x14ac:dyDescent="0.2">
      <c r="H91">
        <f t="shared" si="1"/>
        <v>107365.18889531016</v>
      </c>
      <c r="I91">
        <v>2199</v>
      </c>
    </row>
    <row r="92" spans="8:9" x14ac:dyDescent="0.2">
      <c r="H92">
        <f t="shared" si="1"/>
        <v>104735.83733052705</v>
      </c>
      <c r="I92">
        <v>2201</v>
      </c>
    </row>
    <row r="93" spans="8:9" x14ac:dyDescent="0.2">
      <c r="H93">
        <f t="shared" si="1"/>
        <v>102170.87804896313</v>
      </c>
      <c r="I93">
        <v>2203</v>
      </c>
    </row>
    <row r="94" spans="8:9" x14ac:dyDescent="0.2">
      <c r="H94">
        <f t="shared" si="1"/>
        <v>99668.734096743632</v>
      </c>
      <c r="I94">
        <v>2205</v>
      </c>
    </row>
    <row r="95" spans="8:9" x14ac:dyDescent="0.2">
      <c r="H95">
        <f t="shared" si="1"/>
        <v>97227.867139272363</v>
      </c>
      <c r="I95">
        <v>2207</v>
      </c>
    </row>
    <row r="96" spans="8:9" x14ac:dyDescent="0.2">
      <c r="H96">
        <f t="shared" si="1"/>
        <v>94846.776515453457</v>
      </c>
      <c r="I96">
        <v>2209</v>
      </c>
    </row>
    <row r="97" spans="8:9" x14ac:dyDescent="0.2">
      <c r="H97">
        <f t="shared" si="1"/>
        <v>92523.998315075005</v>
      </c>
      <c r="I97">
        <v>2211</v>
      </c>
    </row>
    <row r="98" spans="8:9" x14ac:dyDescent="0.2">
      <c r="H98">
        <f t="shared" si="1"/>
        <v>90258.104478787456</v>
      </c>
      <c r="I98">
        <v>2213</v>
      </c>
    </row>
    <row r="99" spans="8:9" x14ac:dyDescent="0.2">
      <c r="H99">
        <f t="shared" si="1"/>
        <v>88047.701920123276</v>
      </c>
      <c r="I99">
        <v>2215</v>
      </c>
    </row>
    <row r="100" spans="8:9" x14ac:dyDescent="0.2">
      <c r="H100">
        <f t="shared" si="1"/>
        <v>85891.431669018217</v>
      </c>
      <c r="I100">
        <v>2217</v>
      </c>
    </row>
    <row r="101" spans="8:9" x14ac:dyDescent="0.2">
      <c r="H101">
        <f t="shared" si="1"/>
        <v>83787.968036307575</v>
      </c>
      <c r="I101">
        <v>2219</v>
      </c>
    </row>
    <row r="102" spans="8:9" x14ac:dyDescent="0.2">
      <c r="H102">
        <f t="shared" si="1"/>
        <v>81736.017798683723</v>
      </c>
      <c r="I102">
        <v>2221</v>
      </c>
    </row>
    <row r="103" spans="8:9" x14ac:dyDescent="0.2">
      <c r="H103">
        <f t="shared" si="1"/>
        <v>79734.319403613918</v>
      </c>
      <c r="I103">
        <v>2223</v>
      </c>
    </row>
    <row r="104" spans="8:9" x14ac:dyDescent="0.2">
      <c r="H104">
        <f t="shared" si="1"/>
        <v>77781.642193729494</v>
      </c>
      <c r="I104">
        <v>2225</v>
      </c>
    </row>
    <row r="105" spans="8:9" x14ac:dyDescent="0.2">
      <c r="H105">
        <f t="shared" si="1"/>
        <v>75876.785650209596</v>
      </c>
      <c r="I105">
        <v>2227</v>
      </c>
    </row>
    <row r="106" spans="8:9" x14ac:dyDescent="0.2">
      <c r="H106">
        <f t="shared" si="1"/>
        <v>74018.578654694269</v>
      </c>
      <c r="I106">
        <v>2229</v>
      </c>
    </row>
    <row r="107" spans="8:9" x14ac:dyDescent="0.2">
      <c r="H107">
        <f t="shared" si="1"/>
        <v>72205.878769273186</v>
      </c>
      <c r="I107">
        <v>2231</v>
      </c>
    </row>
    <row r="108" spans="8:9" x14ac:dyDescent="0.2">
      <c r="H108">
        <f t="shared" si="1"/>
        <v>70437.571534107308</v>
      </c>
      <c r="I108">
        <v>2233</v>
      </c>
    </row>
    <row r="109" spans="8:9" x14ac:dyDescent="0.2">
      <c r="H109">
        <f t="shared" si="1"/>
        <v>68712.569782251623</v>
      </c>
      <c r="I109">
        <v>2235</v>
      </c>
    </row>
    <row r="110" spans="8:9" x14ac:dyDescent="0.2">
      <c r="H110">
        <f t="shared" si="1"/>
        <v>67029.812971257707</v>
      </c>
      <c r="I110">
        <v>2237</v>
      </c>
    </row>
    <row r="111" spans="8:9" x14ac:dyDescent="0.2">
      <c r="H111">
        <f t="shared" si="1"/>
        <v>65388.266531145273</v>
      </c>
      <c r="I111">
        <v>2239</v>
      </c>
    </row>
    <row r="112" spans="8:9" x14ac:dyDescent="0.2">
      <c r="H112">
        <f t="shared" si="1"/>
        <v>63786.921228341715</v>
      </c>
      <c r="I112">
        <v>2241</v>
      </c>
    </row>
    <row r="113" spans="8:9" x14ac:dyDescent="0.2">
      <c r="H113">
        <f t="shared" si="1"/>
        <v>62224.792545198652</v>
      </c>
      <c r="I113">
        <v>2243</v>
      </c>
    </row>
    <row r="114" spans="8:9" x14ac:dyDescent="0.2">
      <c r="H114">
        <f t="shared" si="1"/>
        <v>60700.920074703994</v>
      </c>
      <c r="I114">
        <v>2245</v>
      </c>
    </row>
    <row r="115" spans="8:9" x14ac:dyDescent="0.2">
      <c r="H115">
        <f t="shared" si="1"/>
        <v>59214.366930017371</v>
      </c>
      <c r="I115">
        <v>2247</v>
      </c>
    </row>
    <row r="116" spans="8:9" x14ac:dyDescent="0.2">
      <c r="H116">
        <f t="shared" si="1"/>
        <v>57764.219168465926</v>
      </c>
      <c r="I116">
        <v>2249</v>
      </c>
    </row>
    <row r="117" spans="8:9" x14ac:dyDescent="0.2">
      <c r="H117">
        <f t="shared" si="1"/>
        <v>56349.585229646356</v>
      </c>
      <c r="I117">
        <v>2251</v>
      </c>
    </row>
    <row r="118" spans="8:9" x14ac:dyDescent="0.2">
      <c r="H118">
        <f t="shared" si="1"/>
        <v>54969.595387287671</v>
      </c>
      <c r="I118">
        <v>2253</v>
      </c>
    </row>
    <row r="119" spans="8:9" x14ac:dyDescent="0.2">
      <c r="H119">
        <f t="shared" si="1"/>
        <v>53623.401214537771</v>
      </c>
      <c r="I119">
        <v>2255</v>
      </c>
    </row>
    <row r="120" spans="8:9" x14ac:dyDescent="0.2">
      <c r="H120">
        <f t="shared" si="1"/>
        <v>52310.175062345013</v>
      </c>
      <c r="I120">
        <v>2257</v>
      </c>
    </row>
    <row r="121" spans="8:9" x14ac:dyDescent="0.2">
      <c r="H121">
        <f t="shared" si="1"/>
        <v>51029.109550614114</v>
      </c>
      <c r="I121">
        <v>2259</v>
      </c>
    </row>
    <row r="122" spans="8:9" x14ac:dyDescent="0.2">
      <c r="H122">
        <f t="shared" si="1"/>
        <v>49779.417071823569</v>
      </c>
      <c r="I122">
        <v>2261</v>
      </c>
    </row>
    <row r="123" spans="8:9" x14ac:dyDescent="0.2">
      <c r="H123">
        <f t="shared" si="1"/>
        <v>48560.329306799322</v>
      </c>
      <c r="I123">
        <v>2263</v>
      </c>
    </row>
    <row r="124" spans="8:9" x14ac:dyDescent="0.2">
      <c r="H124">
        <f t="shared" si="1"/>
        <v>47371.096752347097</v>
      </c>
      <c r="I124">
        <v>2265</v>
      </c>
    </row>
    <row r="125" spans="8:9" x14ac:dyDescent="0.2">
      <c r="H125">
        <f t="shared" si="1"/>
        <v>46210.988260452883</v>
      </c>
      <c r="I125">
        <v>2267</v>
      </c>
    </row>
    <row r="126" spans="8:9" x14ac:dyDescent="0.2">
      <c r="H126">
        <f t="shared" si="1"/>
        <v>45079.290588768323</v>
      </c>
      <c r="I126">
        <v>2269</v>
      </c>
    </row>
    <row r="127" spans="8:9" x14ac:dyDescent="0.2">
      <c r="H127">
        <f t="shared" si="1"/>
        <v>43975.307962104613</v>
      </c>
      <c r="I127">
        <v>2271</v>
      </c>
    </row>
    <row r="128" spans="8:9" x14ac:dyDescent="0.2">
      <c r="H128">
        <f t="shared" si="1"/>
        <v>42898.361644665318</v>
      </c>
      <c r="I128">
        <v>2273</v>
      </c>
    </row>
    <row r="129" spans="8:9" x14ac:dyDescent="0.2">
      <c r="H129">
        <f t="shared" si="1"/>
        <v>41847.789522755149</v>
      </c>
      <c r="I129">
        <v>2275</v>
      </c>
    </row>
    <row r="130" spans="8:9" x14ac:dyDescent="0.2">
      <c r="H130">
        <f t="shared" si="1"/>
        <v>40822.945697708084</v>
      </c>
      <c r="I130">
        <v>2277</v>
      </c>
    </row>
    <row r="131" spans="8:9" x14ac:dyDescent="0.2">
      <c r="H131">
        <f t="shared" si="1"/>
        <v>39823.200088784622</v>
      </c>
      <c r="I131">
        <v>2279</v>
      </c>
    </row>
    <row r="132" spans="8:9" x14ac:dyDescent="0.2">
      <c r="H132">
        <f t="shared" ref="H132:H187" si="2">(1-0.01*0.3/POWER($F$2, 2))*H131</f>
        <v>38847.938045793977</v>
      </c>
      <c r="I132">
        <v>2281</v>
      </c>
    </row>
    <row r="133" spans="8:9" x14ac:dyDescent="0.2">
      <c r="H133">
        <f t="shared" si="2"/>
        <v>37896.559971203103</v>
      </c>
      <c r="I133">
        <v>2283</v>
      </c>
    </row>
    <row r="134" spans="8:9" x14ac:dyDescent="0.2">
      <c r="H134">
        <f t="shared" si="2"/>
        <v>36968.480951500169</v>
      </c>
      <c r="I134">
        <v>2285</v>
      </c>
    </row>
    <row r="135" spans="8:9" x14ac:dyDescent="0.2">
      <c r="H135">
        <f t="shared" si="2"/>
        <v>36063.130397585883</v>
      </c>
      <c r="I135">
        <v>2287</v>
      </c>
    </row>
    <row r="136" spans="8:9" x14ac:dyDescent="0.2">
      <c r="H136">
        <f t="shared" si="2"/>
        <v>35179.951693971539</v>
      </c>
      <c r="I136">
        <v>2289</v>
      </c>
    </row>
    <row r="137" spans="8:9" x14ac:dyDescent="0.2">
      <c r="H137">
        <f t="shared" si="2"/>
        <v>34318.401856568154</v>
      </c>
      <c r="I137">
        <v>2291</v>
      </c>
    </row>
    <row r="138" spans="8:9" x14ac:dyDescent="0.2">
      <c r="H138">
        <f t="shared" si="2"/>
        <v>33477.951198856281</v>
      </c>
      <c r="I138">
        <v>2293</v>
      </c>
    </row>
    <row r="139" spans="8:9" x14ac:dyDescent="0.2">
      <c r="H139">
        <f t="shared" si="2"/>
        <v>32658.083006231231</v>
      </c>
      <c r="I139">
        <v>2295</v>
      </c>
    </row>
    <row r="140" spans="8:9" x14ac:dyDescent="0.2">
      <c r="H140">
        <f t="shared" si="2"/>
        <v>31858.293218323528</v>
      </c>
      <c r="I140">
        <v>2297</v>
      </c>
    </row>
    <row r="141" spans="8:9" x14ac:dyDescent="0.2">
      <c r="H141">
        <f t="shared" si="2"/>
        <v>31078.090119099281</v>
      </c>
      <c r="I141">
        <v>2299</v>
      </c>
    </row>
    <row r="142" spans="8:9" x14ac:dyDescent="0.2">
      <c r="H142">
        <f t="shared" si="2"/>
        <v>30316.994034549913</v>
      </c>
      <c r="I142">
        <v>2301</v>
      </c>
    </row>
    <row r="143" spans="8:9" x14ac:dyDescent="0.2">
      <c r="H143">
        <f t="shared" si="2"/>
        <v>29574.537037785427</v>
      </c>
      <c r="I143">
        <v>2303</v>
      </c>
    </row>
    <row r="144" spans="8:9" x14ac:dyDescent="0.2">
      <c r="H144">
        <f t="shared" si="2"/>
        <v>28850.262661349865</v>
      </c>
      <c r="I144">
        <v>2305</v>
      </c>
    </row>
    <row r="145" spans="8:9" x14ac:dyDescent="0.2">
      <c r="H145">
        <f t="shared" si="2"/>
        <v>28143.725616582113</v>
      </c>
      <c r="I145">
        <v>2307</v>
      </c>
    </row>
    <row r="146" spans="8:9" x14ac:dyDescent="0.2">
      <c r="H146">
        <f t="shared" si="2"/>
        <v>27454.491519849489</v>
      </c>
      <c r="I146">
        <v>2309</v>
      </c>
    </row>
    <row r="147" spans="8:9" x14ac:dyDescent="0.2">
      <c r="H147">
        <f t="shared" si="2"/>
        <v>26782.136625485829</v>
      </c>
      <c r="I147">
        <v>2311</v>
      </c>
    </row>
    <row r="148" spans="8:9" x14ac:dyDescent="0.2">
      <c r="H148">
        <f t="shared" si="2"/>
        <v>26126.247565269852</v>
      </c>
      <c r="I148">
        <v>2313</v>
      </c>
    </row>
    <row r="149" spans="8:9" x14ac:dyDescent="0.2">
      <c r="H149">
        <f t="shared" si="2"/>
        <v>25486.421094283654</v>
      </c>
      <c r="I149">
        <v>2315</v>
      </c>
    </row>
    <row r="150" spans="8:9" x14ac:dyDescent="0.2">
      <c r="H150">
        <f t="shared" si="2"/>
        <v>24862.263842995075</v>
      </c>
      <c r="I150">
        <v>2317</v>
      </c>
    </row>
    <row r="151" spans="8:9" x14ac:dyDescent="0.2">
      <c r="H151">
        <f t="shared" si="2"/>
        <v>24253.392075411524</v>
      </c>
      <c r="I151">
        <v>2319</v>
      </c>
    </row>
    <row r="152" spans="8:9" x14ac:dyDescent="0.2">
      <c r="H152">
        <f t="shared" si="2"/>
        <v>23659.431453156551</v>
      </c>
      <c r="I152">
        <v>2321</v>
      </c>
    </row>
    <row r="153" spans="8:9" x14ac:dyDescent="0.2">
      <c r="H153">
        <f t="shared" si="2"/>
        <v>23080.016805324147</v>
      </c>
      <c r="I153">
        <v>2323</v>
      </c>
    </row>
    <row r="154" spans="8:9" x14ac:dyDescent="0.2">
      <c r="H154">
        <f t="shared" si="2"/>
        <v>22514.791903969272</v>
      </c>
      <c r="I154">
        <v>2325</v>
      </c>
    </row>
    <row r="155" spans="8:9" x14ac:dyDescent="0.2">
      <c r="H155">
        <f t="shared" si="2"/>
        <v>21963.409245096555</v>
      </c>
      <c r="I155">
        <v>2327</v>
      </c>
    </row>
    <row r="156" spans="8:9" x14ac:dyDescent="0.2">
      <c r="H156">
        <f t="shared" si="2"/>
        <v>21425.529835012559</v>
      </c>
      <c r="I156">
        <v>2329</v>
      </c>
    </row>
    <row r="157" spans="8:9" x14ac:dyDescent="0.2">
      <c r="H157">
        <f t="shared" si="2"/>
        <v>20900.822981910213</v>
      </c>
      <c r="I157">
        <v>2331</v>
      </c>
    </row>
    <row r="158" spans="8:9" x14ac:dyDescent="0.2">
      <c r="H158">
        <f t="shared" si="2"/>
        <v>20388.966092557312</v>
      </c>
      <c r="I158">
        <v>2333</v>
      </c>
    </row>
    <row r="159" spans="8:9" x14ac:dyDescent="0.2">
      <c r="H159">
        <f t="shared" si="2"/>
        <v>19889.644473964072</v>
      </c>
      <c r="I159">
        <v>2335</v>
      </c>
    </row>
    <row r="160" spans="8:9" x14ac:dyDescent="0.2">
      <c r="H160">
        <f t="shared" si="2"/>
        <v>19402.55113990781</v>
      </c>
      <c r="I160">
        <v>2337</v>
      </c>
    </row>
    <row r="161" spans="8:9" x14ac:dyDescent="0.2">
      <c r="H161">
        <f t="shared" si="2"/>
        <v>18927.386622195783</v>
      </c>
      <c r="I161">
        <v>2339</v>
      </c>
    </row>
    <row r="162" spans="8:9" x14ac:dyDescent="0.2">
      <c r="H162">
        <f t="shared" si="2"/>
        <v>18463.858786550172</v>
      </c>
      <c r="I162">
        <v>2341</v>
      </c>
    </row>
    <row r="163" spans="8:9" x14ac:dyDescent="0.2">
      <c r="H163">
        <f t="shared" si="2"/>
        <v>18011.682653002004</v>
      </c>
      <c r="I163">
        <v>2343</v>
      </c>
    </row>
    <row r="164" spans="8:9" x14ac:dyDescent="0.2">
      <c r="H164">
        <f t="shared" si="2"/>
        <v>17570.580220683587</v>
      </c>
      <c r="I164">
        <v>2345</v>
      </c>
    </row>
    <row r="165" spans="8:9" x14ac:dyDescent="0.2">
      <c r="H165">
        <f t="shared" si="2"/>
        <v>17140.280296911744</v>
      </c>
      <c r="I165">
        <v>2347</v>
      </c>
    </row>
    <row r="166" spans="8:9" x14ac:dyDescent="0.2">
      <c r="H166">
        <f t="shared" si="2"/>
        <v>16720.518330456762</v>
      </c>
      <c r="I166">
        <v>2349</v>
      </c>
    </row>
    <row r="167" spans="8:9" x14ac:dyDescent="0.2">
      <c r="H167">
        <f t="shared" si="2"/>
        <v>16311.036248894556</v>
      </c>
      <c r="I167">
        <v>2351</v>
      </c>
    </row>
    <row r="168" spans="8:9" x14ac:dyDescent="0.2">
      <c r="H168">
        <f t="shared" si="2"/>
        <v>15911.582299942036</v>
      </c>
      <c r="I168">
        <v>2353</v>
      </c>
    </row>
    <row r="169" spans="8:9" x14ac:dyDescent="0.2">
      <c r="H169">
        <f t="shared" si="2"/>
        <v>15521.91089667815</v>
      </c>
      <c r="I169">
        <v>2355</v>
      </c>
    </row>
    <row r="170" spans="8:9" x14ac:dyDescent="0.2">
      <c r="H170">
        <f t="shared" si="2"/>
        <v>15141.78246655542</v>
      </c>
      <c r="I170">
        <v>2357</v>
      </c>
    </row>
    <row r="171" spans="8:9" x14ac:dyDescent="0.2">
      <c r="H171">
        <f t="shared" si="2"/>
        <v>14770.963304109166</v>
      </c>
      <c r="I171">
        <v>2359</v>
      </c>
    </row>
    <row r="172" spans="8:9" x14ac:dyDescent="0.2">
      <c r="H172">
        <f t="shared" si="2"/>
        <v>14409.225427273839</v>
      </c>
      <c r="I172">
        <v>2361</v>
      </c>
    </row>
    <row r="173" spans="8:9" x14ac:dyDescent="0.2">
      <c r="H173">
        <f t="shared" si="2"/>
        <v>14056.346437218153</v>
      </c>
      <c r="I173">
        <v>2363</v>
      </c>
    </row>
    <row r="174" spans="8:9" x14ac:dyDescent="0.2">
      <c r="H174">
        <f t="shared" si="2"/>
        <v>13712.109381612812</v>
      </c>
      <c r="I174">
        <v>2365</v>
      </c>
    </row>
    <row r="175" spans="8:9" x14ac:dyDescent="0.2">
      <c r="H175">
        <f t="shared" si="2"/>
        <v>13376.302621246785</v>
      </c>
      <c r="I175">
        <v>2367</v>
      </c>
    </row>
    <row r="176" spans="8:9" x14ac:dyDescent="0.2">
      <c r="H176">
        <f t="shared" si="2"/>
        <v>13048.719699910129</v>
      </c>
      <c r="I176">
        <v>2369</v>
      </c>
    </row>
    <row r="177" spans="8:9" x14ac:dyDescent="0.2">
      <c r="H177">
        <f t="shared" si="2"/>
        <v>12729.159217463352</v>
      </c>
      <c r="I177">
        <v>2371</v>
      </c>
    </row>
    <row r="178" spans="8:9" x14ac:dyDescent="0.2">
      <c r="H178">
        <f t="shared" si="2"/>
        <v>12417.42470601527</v>
      </c>
      <c r="I178">
        <v>2373</v>
      </c>
    </row>
    <row r="179" spans="8:9" x14ac:dyDescent="0.2">
      <c r="H179">
        <f t="shared" si="2"/>
        <v>12113.324509133265</v>
      </c>
      <c r="I179">
        <v>2375</v>
      </c>
    </row>
    <row r="180" spans="8:9" x14ac:dyDescent="0.2">
      <c r="H180">
        <f t="shared" si="2"/>
        <v>11816.671664011634</v>
      </c>
      <c r="I180">
        <v>2377</v>
      </c>
    </row>
    <row r="181" spans="8:9" x14ac:dyDescent="0.2">
      <c r="H181">
        <f t="shared" si="2"/>
        <v>11527.283786525635</v>
      </c>
      <c r="I181">
        <v>2379</v>
      </c>
    </row>
    <row r="182" spans="8:9" x14ac:dyDescent="0.2">
      <c r="H182">
        <f t="shared" si="2"/>
        <v>11244.982959100518</v>
      </c>
      <c r="I182">
        <v>2381</v>
      </c>
    </row>
    <row r="183" spans="8:9" x14ac:dyDescent="0.2">
      <c r="H183">
        <f t="shared" si="2"/>
        <v>10969.595621326629</v>
      </c>
      <c r="I183">
        <v>2383</v>
      </c>
    </row>
    <row r="184" spans="8:9" x14ac:dyDescent="0.2">
      <c r="H184">
        <f t="shared" si="2"/>
        <v>10700.952463253325</v>
      </c>
      <c r="I184">
        <v>2385</v>
      </c>
    </row>
    <row r="185" spans="8:9" x14ac:dyDescent="0.2">
      <c r="H185">
        <f t="shared" si="2"/>
        <v>10438.888321296101</v>
      </c>
      <c r="I185">
        <v>2387</v>
      </c>
    </row>
    <row r="186" spans="8:9" x14ac:dyDescent="0.2">
      <c r="H186">
        <f t="shared" si="2"/>
        <v>10183.242076692932</v>
      </c>
      <c r="I186">
        <v>2389</v>
      </c>
    </row>
    <row r="187" spans="8:9" x14ac:dyDescent="0.2">
      <c r="H187">
        <f t="shared" si="2"/>
        <v>9933.8565564473902</v>
      </c>
      <c r="I187">
        <v>2391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4B0E-BC62-8B4B-849C-75910990B4C3}">
  <dimension ref="A1:E7"/>
  <sheetViews>
    <sheetView zoomScale="163" workbookViewId="0">
      <selection activeCell="D10" sqref="D10"/>
    </sheetView>
  </sheetViews>
  <sheetFormatPr baseColWidth="10" defaultRowHeight="16" x14ac:dyDescent="0.2"/>
  <cols>
    <col min="1" max="1" width="21.6640625" customWidth="1"/>
  </cols>
  <sheetData>
    <row r="1" spans="1:5" x14ac:dyDescent="0.2">
      <c r="A1" s="1" t="s">
        <v>28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5" x14ac:dyDescent="0.2">
      <c r="A2" t="s">
        <v>27</v>
      </c>
      <c r="B2">
        <v>25913000</v>
      </c>
      <c r="C2">
        <v>20289000</v>
      </c>
      <c r="D2">
        <v>20484000</v>
      </c>
      <c r="E2">
        <v>21120000</v>
      </c>
    </row>
    <row r="3" spans="1:5" x14ac:dyDescent="0.2">
      <c r="A3" t="s">
        <v>18</v>
      </c>
      <c r="B3">
        <v>48995000</v>
      </c>
      <c r="C3">
        <v>35673000</v>
      </c>
      <c r="D3">
        <v>29299000</v>
      </c>
      <c r="E3">
        <v>30343000</v>
      </c>
    </row>
    <row r="4" spans="1:5" x14ac:dyDescent="0.2">
      <c r="A4" t="s">
        <v>19</v>
      </c>
      <c r="B4">
        <v>3956000</v>
      </c>
      <c r="C4">
        <v>4855000</v>
      </c>
      <c r="D4">
        <v>2132000</v>
      </c>
      <c r="E4">
        <v>2349000</v>
      </c>
    </row>
    <row r="5" spans="1:5" x14ac:dyDescent="0.2">
      <c r="A5" t="s">
        <v>20</v>
      </c>
      <c r="B5">
        <v>40388000</v>
      </c>
      <c r="C5">
        <v>53892000</v>
      </c>
      <c r="D5">
        <v>46671000</v>
      </c>
      <c r="E5">
        <v>20481000</v>
      </c>
    </row>
    <row r="6" spans="1:5" x14ac:dyDescent="0.2">
      <c r="A6" t="s">
        <v>21</v>
      </c>
      <c r="B6">
        <v>12087000</v>
      </c>
      <c r="C6">
        <v>13936000</v>
      </c>
      <c r="D6">
        <v>8283000</v>
      </c>
      <c r="E6">
        <v>14691000</v>
      </c>
    </row>
    <row r="7" spans="1:5" x14ac:dyDescent="0.2">
      <c r="A7" s="1" t="s">
        <v>26</v>
      </c>
      <c r="B7">
        <f>SUM(B2:B6)</f>
        <v>131339000</v>
      </c>
      <c r="C7">
        <f t="shared" ref="C7:E7" si="0">SUM(C2:C6)</f>
        <v>128645000</v>
      </c>
      <c r="D7">
        <f t="shared" si="0"/>
        <v>106869000</v>
      </c>
      <c r="E7">
        <f t="shared" si="0"/>
        <v>88984000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93D2-A542-3540-A81E-CAA51D473330}">
  <dimension ref="A1:E9"/>
  <sheetViews>
    <sheetView zoomScale="166" workbookViewId="0">
      <selection activeCell="E11" sqref="E11"/>
    </sheetView>
  </sheetViews>
  <sheetFormatPr baseColWidth="10" defaultRowHeight="16" x14ac:dyDescent="0.2"/>
  <cols>
    <col min="1" max="1" width="26.83203125" customWidth="1"/>
  </cols>
  <sheetData>
    <row r="1" spans="1:5" x14ac:dyDescent="0.2">
      <c r="A1" s="1" t="s">
        <v>29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5" x14ac:dyDescent="0.2">
      <c r="A2" t="s">
        <v>30</v>
      </c>
      <c r="B2">
        <v>170799000</v>
      </c>
      <c r="C2">
        <v>194714000</v>
      </c>
      <c r="D2">
        <v>170430000</v>
      </c>
      <c r="E2">
        <v>164065000</v>
      </c>
    </row>
    <row r="3" spans="1:5" x14ac:dyDescent="0.2">
      <c r="A3" t="s">
        <v>31</v>
      </c>
      <c r="B3">
        <v>41304000</v>
      </c>
      <c r="C3">
        <v>33783000</v>
      </c>
      <c r="D3">
        <v>27010000</v>
      </c>
      <c r="E3">
        <v>22471000</v>
      </c>
    </row>
    <row r="4" spans="1:5" x14ac:dyDescent="0.2">
      <c r="A4" s="1" t="s">
        <v>34</v>
      </c>
      <c r="B4">
        <f>B2+B3</f>
        <v>212103000</v>
      </c>
      <c r="C4">
        <f t="shared" ref="C4:E4" si="0">C2+C3</f>
        <v>228497000</v>
      </c>
      <c r="D4">
        <f t="shared" si="0"/>
        <v>197440000</v>
      </c>
      <c r="E4">
        <f t="shared" si="0"/>
        <v>186536000</v>
      </c>
    </row>
    <row r="6" spans="1:5" x14ac:dyDescent="0.2">
      <c r="A6" s="1" t="s">
        <v>32</v>
      </c>
      <c r="B6">
        <v>12087000</v>
      </c>
      <c r="C6">
        <v>13936000</v>
      </c>
      <c r="D6">
        <v>8283000</v>
      </c>
      <c r="E6">
        <v>14691000</v>
      </c>
    </row>
    <row r="7" spans="1:5" x14ac:dyDescent="0.2">
      <c r="A7" s="1" t="s">
        <v>33</v>
      </c>
      <c r="B7">
        <f>B4+B6+'17N_6_A'!B7</f>
        <v>355529000</v>
      </c>
      <c r="C7">
        <f>C4+C6+'17N_6_A'!C7</f>
        <v>371078000</v>
      </c>
      <c r="D7">
        <f>D4+D6+'17N_6_A'!D7</f>
        <v>312592000</v>
      </c>
      <c r="E7">
        <f>E4+E6+'17N_6_A'!E7</f>
        <v>290211000</v>
      </c>
    </row>
    <row r="9" spans="1:5" x14ac:dyDescent="0.2">
      <c r="A9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2961-4BFF-BB4D-9171-084C880C6F04}">
  <dimension ref="A1:H9"/>
  <sheetViews>
    <sheetView zoomScale="177" workbookViewId="0">
      <selection activeCell="H9" sqref="H9"/>
    </sheetView>
  </sheetViews>
  <sheetFormatPr baseColWidth="10" defaultRowHeight="16" x14ac:dyDescent="0.2"/>
  <sheetData>
    <row r="1" spans="1:8" x14ac:dyDescent="0.2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2">
      <c r="A2" s="3">
        <v>43627</v>
      </c>
      <c r="B2" s="2">
        <v>1717256</v>
      </c>
      <c r="C2" s="2">
        <v>500000</v>
      </c>
      <c r="D2" s="2">
        <v>200000</v>
      </c>
      <c r="E2" s="2">
        <v>200000</v>
      </c>
      <c r="F2" s="2">
        <v>400000</v>
      </c>
      <c r="G2" s="2">
        <v>1996583</v>
      </c>
      <c r="H2" s="2">
        <v>86.009749999999997</v>
      </c>
    </row>
    <row r="3" spans="1:8" x14ac:dyDescent="0.2">
      <c r="A3" s="3">
        <v>43719</v>
      </c>
      <c r="B3" s="2">
        <v>1817256</v>
      </c>
      <c r="C3" s="2">
        <v>520000</v>
      </c>
      <c r="D3" s="2">
        <v>215000</v>
      </c>
      <c r="E3" s="2">
        <v>195000</v>
      </c>
      <c r="F3" s="2">
        <v>410000</v>
      </c>
      <c r="G3" s="2">
        <v>2076583</v>
      </c>
      <c r="H3" s="2">
        <v>87.511840000000007</v>
      </c>
    </row>
    <row r="4" spans="1:8" x14ac:dyDescent="0.2">
      <c r="A4" s="3">
        <v>43810</v>
      </c>
      <c r="B4" s="2">
        <v>1927256</v>
      </c>
      <c r="C4" s="2">
        <v>540000</v>
      </c>
      <c r="D4" s="2">
        <v>230000</v>
      </c>
      <c r="E4" s="2">
        <v>190000</v>
      </c>
      <c r="F4" s="2">
        <v>420000</v>
      </c>
      <c r="G4" s="2">
        <v>2156583</v>
      </c>
      <c r="H4" s="2">
        <v>89.366190000000003</v>
      </c>
    </row>
    <row r="5" spans="1:8" x14ac:dyDescent="0.2">
      <c r="A5" s="3">
        <v>43536</v>
      </c>
      <c r="B5" s="2">
        <v>2047256</v>
      </c>
      <c r="C5" s="2">
        <v>560000</v>
      </c>
      <c r="D5" s="2">
        <v>245000</v>
      </c>
      <c r="E5" s="2">
        <v>185000</v>
      </c>
      <c r="F5" s="2">
        <v>430000</v>
      </c>
      <c r="G5" s="2">
        <v>2236583</v>
      </c>
      <c r="H5" s="2">
        <v>91.534989999999993</v>
      </c>
    </row>
    <row r="6" spans="1:8" x14ac:dyDescent="0.2">
      <c r="A6" s="3">
        <v>43628</v>
      </c>
      <c r="B6" s="2">
        <v>2177256</v>
      </c>
      <c r="C6" s="2">
        <v>580000</v>
      </c>
      <c r="D6" s="2">
        <v>260000</v>
      </c>
      <c r="E6" s="2">
        <v>180000</v>
      </c>
      <c r="F6" s="2">
        <v>440000</v>
      </c>
      <c r="G6" s="2">
        <v>2316583</v>
      </c>
      <c r="H6" s="2">
        <v>93.985669999999999</v>
      </c>
    </row>
    <row r="7" spans="1:8" x14ac:dyDescent="0.2">
      <c r="A7" s="3">
        <v>43720</v>
      </c>
      <c r="B7" s="2">
        <v>2317256</v>
      </c>
      <c r="C7" s="2">
        <v>600000</v>
      </c>
      <c r="D7" s="2">
        <v>275000</v>
      </c>
      <c r="E7" s="2">
        <v>175000</v>
      </c>
      <c r="F7" s="2">
        <v>450000</v>
      </c>
      <c r="G7" s="2">
        <v>2396583</v>
      </c>
      <c r="H7" s="2">
        <v>96.69</v>
      </c>
    </row>
    <row r="8" spans="1:8" x14ac:dyDescent="0.2">
      <c r="A8" s="3">
        <v>43811</v>
      </c>
      <c r="B8" s="2">
        <v>2467256</v>
      </c>
      <c r="C8" s="2">
        <v>620000</v>
      </c>
      <c r="D8" s="2">
        <v>290000</v>
      </c>
      <c r="E8" s="2">
        <v>170000</v>
      </c>
      <c r="F8" s="2">
        <v>460000</v>
      </c>
      <c r="G8" s="2">
        <v>2476583</v>
      </c>
      <c r="H8" s="2">
        <v>99.623390000000001</v>
      </c>
    </row>
    <row r="9" spans="1:8" x14ac:dyDescent="0.2">
      <c r="A9" s="3">
        <v>43537</v>
      </c>
      <c r="B9" s="2">
        <v>2627256</v>
      </c>
      <c r="C9" s="2">
        <v>640000</v>
      </c>
      <c r="D9" s="2">
        <v>305000</v>
      </c>
      <c r="E9" s="2">
        <v>165000</v>
      </c>
      <c r="F9" s="2">
        <v>470000</v>
      </c>
      <c r="G9" s="2">
        <v>2556583</v>
      </c>
      <c r="H9" s="2">
        <v>102.76439999999999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00DA-6D7B-2544-8504-64424F31EC63}">
  <dimension ref="A1:D11"/>
  <sheetViews>
    <sheetView tabSelected="1" zoomScale="220" workbookViewId="0">
      <selection activeCell="D13" sqref="D13"/>
    </sheetView>
  </sheetViews>
  <sheetFormatPr baseColWidth="10" defaultRowHeight="16" x14ac:dyDescent="0.2"/>
  <sheetData>
    <row r="1" spans="1:4" x14ac:dyDescent="0.2">
      <c r="A1" t="s">
        <v>44</v>
      </c>
      <c r="B1" s="4"/>
      <c r="C1" s="4"/>
    </row>
    <row r="2" spans="1:4" x14ac:dyDescent="0.2">
      <c r="A2">
        <f>3-B2-A3-C2-D2-A4-A5</f>
        <v>0.59999999999999987</v>
      </c>
      <c r="B2">
        <v>0.5</v>
      </c>
      <c r="C2">
        <v>0</v>
      </c>
      <c r="D2">
        <v>0.5</v>
      </c>
    </row>
    <row r="3" spans="1:4" x14ac:dyDescent="0.2">
      <c r="A3">
        <v>0.2</v>
      </c>
      <c r="B3">
        <f>3-B2-A3-C3-D3-B4-B5</f>
        <v>0.3999999999999998</v>
      </c>
      <c r="C3">
        <v>0.8</v>
      </c>
      <c r="D3">
        <v>0.5</v>
      </c>
    </row>
    <row r="4" spans="1:4" x14ac:dyDescent="0.2">
      <c r="A4">
        <v>0.9</v>
      </c>
      <c r="B4">
        <v>0.1</v>
      </c>
      <c r="C4">
        <f>3-C3-C2-D4-C5-B4-A4</f>
        <v>0.40000000000000024</v>
      </c>
      <c r="D4">
        <v>0.4</v>
      </c>
    </row>
    <row r="5" spans="1:4" x14ac:dyDescent="0.2">
      <c r="A5">
        <v>0.3</v>
      </c>
      <c r="B5">
        <v>0.5</v>
      </c>
      <c r="C5">
        <v>0.4</v>
      </c>
      <c r="D5">
        <f>3-D2-D3-D4-A5-B5-C5</f>
        <v>0.4</v>
      </c>
    </row>
    <row r="7" spans="1:4" x14ac:dyDescent="0.2">
      <c r="A7" t="s">
        <v>45</v>
      </c>
    </row>
    <row r="8" spans="1:4" x14ac:dyDescent="0.2">
      <c r="A8">
        <f>30-B8-A9-C8-D8-A10-A11</f>
        <v>6</v>
      </c>
      <c r="B8">
        <v>5</v>
      </c>
      <c r="C8">
        <v>0</v>
      </c>
      <c r="D8">
        <v>5</v>
      </c>
    </row>
    <row r="9" spans="1:4" x14ac:dyDescent="0.2">
      <c r="A9">
        <v>2</v>
      </c>
      <c r="B9">
        <f>30-B8-A9-C9-D9-B10-B11</f>
        <v>4</v>
      </c>
      <c r="C9">
        <v>8</v>
      </c>
      <c r="D9">
        <v>5</v>
      </c>
    </row>
    <row r="10" spans="1:4" x14ac:dyDescent="0.2">
      <c r="A10">
        <v>9</v>
      </c>
      <c r="B10">
        <v>1</v>
      </c>
      <c r="C10">
        <f>30-C9-C8-D10-C11-B10-A10</f>
        <v>4</v>
      </c>
      <c r="D10">
        <v>4</v>
      </c>
    </row>
    <row r="11" spans="1:4" x14ac:dyDescent="0.2">
      <c r="A11">
        <v>3</v>
      </c>
      <c r="B11">
        <v>5</v>
      </c>
      <c r="C11">
        <v>4</v>
      </c>
      <c r="D11">
        <f>30-D8-D9-D10-A11-B11-C11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16N_5</vt:lpstr>
      <vt:lpstr>14N_6</vt:lpstr>
      <vt:lpstr>19M_5</vt:lpstr>
      <vt:lpstr>17N_6_A</vt:lpstr>
      <vt:lpstr>17N_6_B</vt:lpstr>
      <vt:lpstr>GDP</vt:lpstr>
      <vt:lpstr>17M_5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Hanbo Guo</dc:creator>
  <cp:lastModifiedBy>Hanbo Guo</cp:lastModifiedBy>
  <dcterms:created xsi:type="dcterms:W3CDTF">2019-12-11T01:00:44Z</dcterms:created>
  <dcterms:modified xsi:type="dcterms:W3CDTF">2019-12-11T15:17:44Z</dcterms:modified>
</cp:coreProperties>
</file>