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d4138093392b1c/Desktop/Project/"/>
    </mc:Choice>
  </mc:AlternateContent>
  <xr:revisionPtr revIDLastSave="3" documentId="13_ncr:1_{E571E803-0A03-4E2F-BAAC-28B9221A65D7}" xr6:coauthVersionLast="47" xr6:coauthVersionMax="47" xr10:uidLastSave="{6759DEE1-F028-4DDF-B991-34A5A30913D0}"/>
  <bookViews>
    <workbookView xWindow="-120" yWindow="-120" windowWidth="20730" windowHeight="11160" activeTab="3" xr2:uid="{2AEF46C9-B234-4134-BF6B-24C035D30AFA}"/>
  </bookViews>
  <sheets>
    <sheet name="Question 1" sheetId="1" r:id="rId1"/>
    <sheet name="Question 2" sheetId="4" r:id="rId2"/>
    <sheet name="Question 3" sheetId="5" r:id="rId3"/>
    <sheet name="Question 4" sheetId="6" r:id="rId4"/>
  </sheets>
  <definedNames>
    <definedName name="_xlnm._FilterDatabase" localSheetId="1" hidden="1">'Question 2'!$D$5:$E$11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5" l="1"/>
  <c r="E6" i="6"/>
  <c r="E7" i="6"/>
  <c r="E8" i="6"/>
  <c r="E9" i="6"/>
  <c r="E10" i="6"/>
  <c r="E11" i="6"/>
  <c r="E12" i="6"/>
  <c r="E13" i="6"/>
  <c r="E14" i="6"/>
  <c r="E15" i="6"/>
  <c r="E16" i="6"/>
  <c r="E5" i="6"/>
  <c r="E6" i="5"/>
  <c r="F6" i="5" s="1"/>
  <c r="E5" i="5"/>
  <c r="F5" i="5" s="1"/>
  <c r="E4" i="5"/>
  <c r="F4" i="5" s="1"/>
  <c r="M22" i="5"/>
  <c r="S22" i="5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J35" i="4" s="1"/>
  <c r="K35" i="4" s="1"/>
  <c r="L6" i="1" l="1"/>
  <c r="H82" i="1"/>
  <c r="K6" i="1"/>
  <c r="O6" i="1"/>
  <c r="N6" i="1"/>
  <c r="P6" i="1"/>
  <c r="M6" i="1"/>
</calcChain>
</file>

<file path=xl/sharedStrings.xml><?xml version="1.0" encoding="utf-8"?>
<sst xmlns="http://schemas.openxmlformats.org/spreadsheetml/2006/main" count="463" uniqueCount="92">
  <si>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</si>
  <si>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</si>
  <si>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</si>
  <si>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</si>
  <si>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</si>
  <si>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</si>
  <si>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</si>
  <si>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</si>
  <si>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</si>
  <si>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</si>
  <si>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</si>
  <si>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</si>
  <si>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</si>
  <si>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</si>
  <si>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</si>
  <si>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</si>
  <si>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</si>
  <si>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</si>
  <si>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</si>
  <si>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</si>
  <si>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</si>
  <si>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</si>
  <si>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</si>
  <si>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</si>
  <si>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SUM</t>
  </si>
  <si>
    <t>Column Labels</t>
  </si>
  <si>
    <t>Grand Total</t>
  </si>
  <si>
    <t>Sum of Total Sales (BDT)</t>
  </si>
  <si>
    <t>Total</t>
  </si>
  <si>
    <t>Row Labels</t>
  </si>
  <si>
    <t>Sum of Quantity</t>
  </si>
  <si>
    <t>Smartphone sales by Arif Hossain</t>
  </si>
  <si>
    <t>Statistics of sales represantative</t>
  </si>
  <si>
    <t>January</t>
  </si>
  <si>
    <t>ID</t>
  </si>
  <si>
    <t>Name</t>
  </si>
  <si>
    <t>Salary</t>
  </si>
  <si>
    <t>Sales</t>
  </si>
  <si>
    <t>Bonus</t>
  </si>
  <si>
    <t>Parvej Hasan</t>
  </si>
  <si>
    <t>Jan</t>
  </si>
  <si>
    <t>Sum of Total</t>
  </si>
  <si>
    <t>Average</t>
  </si>
  <si>
    <t>2(a,b)</t>
  </si>
  <si>
    <t>2(c)</t>
  </si>
  <si>
    <t>2(d)</t>
  </si>
  <si>
    <t>Round</t>
  </si>
  <si>
    <t>1(c)</t>
  </si>
  <si>
    <t>1(a,b)</t>
  </si>
  <si>
    <t>1(e)</t>
  </si>
  <si>
    <t>1(d)</t>
  </si>
  <si>
    <t>Month</t>
  </si>
  <si>
    <t>Expenses</t>
  </si>
  <si>
    <t>Retail Profit</t>
  </si>
  <si>
    <t>Profit/Loss</t>
  </si>
  <si>
    <t>February</t>
  </si>
  <si>
    <t>March</t>
  </si>
  <si>
    <t>Expenses report of XYZ company</t>
  </si>
  <si>
    <t>Item</t>
  </si>
  <si>
    <t>Category</t>
  </si>
  <si>
    <t>Unit Price</t>
  </si>
  <si>
    <t>Feb</t>
  </si>
  <si>
    <t>Mar</t>
  </si>
  <si>
    <t>Febuary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</si>
  <si>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</si>
  <si>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</si>
  <si>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</si>
  <si>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</si>
  <si>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</si>
  <si>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</si>
  <si>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</si>
  <si>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</si>
  <si>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</si>
  <si>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</si>
  <si>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</si>
  <si>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</si>
  <si>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</si>
  <si>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</si>
  <si>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3(a)</t>
  </si>
  <si>
    <t>3(b)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</si>
  <si>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</si>
  <si>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</si>
  <si>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</si>
  <si>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</si>
  <si>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</si>
  <si>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</si>
  <si>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</si>
  <si>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</si>
  <si>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</si>
  <si>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</si>
  <si>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</si>
  <si>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 has the lowest "product"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</si>
</sst>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3" xfId="0" applyBorder="1"/>
    <xf numFmtId="0" fontId="0" fillId="0" borderId="7" xfId="0" applyBorder="1"/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7" xfId="0" applyBorder="1" applyAlignment="1">
      <alignment horizontal="center" wrapText="1"/>
    </xf>
    <xf numFmtId="164" fontId="0" fillId="3" borderId="2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10" borderId="0" xfId="0" applyNumberFormat="1" applyFill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31"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330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rgb="FFFF99CC"/>
        </patternFill>
      </fill>
    </dxf>
    <dxf>
      <fill>
        <patternFill>
          <bgColor theme="9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F33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</a:t>
            </a:r>
            <a:r>
              <a:rPr lang="en-US" sz="1200" b="1" baseline="0"/>
              <a:t> Sales in every region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6-4DC2-91AF-9A52975B85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6-4DC2-91AF-9A52975B85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6-4DC2-91AF-9A52975B85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6-4DC2-91AF-9A52975B85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6-4DC2-91AF-9A52975B85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6-4DC2-91AF-9A52975B85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1'!$K$5:$P$5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'Question 1'!$K$6:$P$6</c:f>
              <c:numCache>
                <c:formatCode>General</c:formatCode>
                <c:ptCount val="6"/>
                <c:pt idx="0">
                  <c:v>4860000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8-4978-92FD-F90C2596C4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Desktop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6950000</c:v>
              </c:pt>
            </c:numLit>
          </c:val>
          <c:extLst>
            <c:ext xmlns:c16="http://schemas.microsoft.com/office/drawing/2014/chart" uri="{C3380CC4-5D6E-409C-BE32-E72D297353CC}">
              <c16:uniqueId val="{00000000-B7C0-471C-A164-F634AEF1C8D3}"/>
            </c:ext>
          </c:extLst>
        </c:ser>
        <c:ser>
          <c:idx val="1"/>
          <c:order val="1"/>
          <c:tx>
            <c:v>Laptop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12250000</c:v>
              </c:pt>
            </c:numLit>
          </c:val>
          <c:extLst>
            <c:ext xmlns:c16="http://schemas.microsoft.com/office/drawing/2014/chart" uri="{C3380CC4-5D6E-409C-BE32-E72D297353CC}">
              <c16:uniqueId val="{00000001-B7C0-471C-A164-F634AEF1C8D3}"/>
            </c:ext>
          </c:extLst>
        </c:ser>
        <c:ser>
          <c:idx val="2"/>
          <c:order val="2"/>
          <c:tx>
            <c:v>Smartphone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6150000</c:v>
              </c:pt>
            </c:numLit>
          </c:val>
          <c:extLst>
            <c:ext xmlns:c16="http://schemas.microsoft.com/office/drawing/2014/chart" uri="{C3380CC4-5D6E-409C-BE32-E72D297353CC}">
              <c16:uniqueId val="{00000002-B7C0-471C-A164-F634AEF1C8D3}"/>
            </c:ext>
          </c:extLst>
        </c:ser>
        <c:ser>
          <c:idx val="3"/>
          <c:order val="3"/>
          <c:tx>
            <c:v>Tablet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3-B7C0-471C-A164-F634AEF1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975007"/>
        <c:axId val="479984127"/>
      </c:barChart>
      <c:catAx>
        <c:axId val="47997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84127"/>
        <c:crosses val="autoZero"/>
        <c:auto val="1"/>
        <c:lblAlgn val="ctr"/>
        <c:lblOffset val="100"/>
        <c:noMultiLvlLbl val="0"/>
      </c:catAx>
      <c:valAx>
        <c:axId val="4799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7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6781029883294"/>
          <c:y val="0.13337789817096965"/>
          <c:w val="0.18332707171093515"/>
          <c:h val="0.76599448832479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429510080991572"/>
          <c:y val="0.17171296296296296"/>
          <c:w val="0.6114997363478549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Arif Hossain</c:v>
              </c:pt>
              <c:pt idx="1">
                <c:v>Eva Karim</c:v>
              </c:pt>
              <c:pt idx="2">
                <c:v>Farhan Islam</c:v>
              </c:pt>
              <c:pt idx="3">
                <c:v>Nabila Sultana</c:v>
              </c:pt>
              <c:pt idx="4">
                <c:v>Oishi Das</c:v>
              </c:pt>
              <c:pt idx="5">
                <c:v>Parvej Hasan</c:v>
              </c:pt>
            </c:strLit>
          </c:cat>
          <c:val>
            <c:numLit>
              <c:formatCode>General</c:formatCode>
              <c:ptCount val="6"/>
              <c:pt idx="0">
                <c:v>170800</c:v>
              </c:pt>
              <c:pt idx="1">
                <c:v>87600</c:v>
              </c:pt>
              <c:pt idx="2">
                <c:v>72000</c:v>
              </c:pt>
              <c:pt idx="3">
                <c:v>364000</c:v>
              </c:pt>
              <c:pt idx="4">
                <c:v>80400</c:v>
              </c:pt>
              <c:pt idx="5">
                <c:v>122000</c:v>
              </c:pt>
            </c:numLit>
          </c:val>
          <c:extLst>
            <c:ext xmlns:c16="http://schemas.microsoft.com/office/drawing/2014/chart" uri="{C3380CC4-5D6E-409C-BE32-E72D297353CC}">
              <c16:uniqueId val="{00000000-4982-4941-B921-CFC3347B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2999216"/>
        <c:axId val="1763018896"/>
      </c:barChart>
      <c:catAx>
        <c:axId val="176299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18896"/>
        <c:crosses val="autoZero"/>
        <c:auto val="1"/>
        <c:lblAlgn val="ctr"/>
        <c:lblOffset val="100"/>
        <c:noMultiLvlLbl val="0"/>
      </c:catAx>
      <c:valAx>
        <c:axId val="17630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4'!$C$4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6-4890-9C2A-7F63B58265DA}"/>
            </c:ext>
          </c:extLst>
        </c:ser>
        <c:ser>
          <c:idx val="1"/>
          <c:order val="1"/>
          <c:tx>
            <c:strRef>
              <c:f>'Question 4'!$D$4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6-4890-9C2A-7F63B58265DA}"/>
            </c:ext>
          </c:extLst>
        </c:ser>
        <c:ser>
          <c:idx val="2"/>
          <c:order val="2"/>
          <c:tx>
            <c:strRef>
              <c:f>'Question 4'!$E$4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6-4890-9C2A-7F63B582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106063"/>
        <c:axId val="47084943"/>
      </c:barChart>
      <c:catAx>
        <c:axId val="16571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4943"/>
        <c:crosses val="autoZero"/>
        <c:auto val="1"/>
        <c:lblAlgn val="ctr"/>
        <c:lblOffset val="100"/>
        <c:noMultiLvlLbl val="0"/>
      </c:catAx>
      <c:valAx>
        <c:axId val="470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4'!$C$4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'Question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5-4F70-96B1-5F9B02E3203E}"/>
            </c:ext>
          </c:extLst>
        </c:ser>
        <c:ser>
          <c:idx val="1"/>
          <c:order val="1"/>
          <c:tx>
            <c:strRef>
              <c:f>'Question 4'!$D$4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'Question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5-4F70-96B1-5F9B02E3203E}"/>
            </c:ext>
          </c:extLst>
        </c:ser>
        <c:ser>
          <c:idx val="2"/>
          <c:order val="2"/>
          <c:tx>
            <c:strRef>
              <c:f>'Question 4'!$E$4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'Question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5-4F70-96B1-5F9B02E3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38335"/>
        <c:axId val="219438815"/>
      </c:lineChart>
      <c:catAx>
        <c:axId val="2194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38815"/>
        <c:crosses val="autoZero"/>
        <c:auto val="1"/>
        <c:lblAlgn val="ctr"/>
        <c:lblOffset val="100"/>
        <c:noMultiLvlLbl val="0"/>
      </c:catAx>
      <c:valAx>
        <c:axId val="2194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605185</xdr:colOff>
      <xdr:row>8</xdr:row>
      <xdr:rowOff>21041</xdr:rowOff>
    </xdr:from>
    <xdr:to>
      <xdr:col>15</xdr:col>
      <xdr:colOff>757670</xdr:colOff>
      <xdr:row>22</xdr:row>
      <xdr:rowOff>41129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3B014-64A6-E97D-1864-1C6E7662B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15</xdr:col>
      <xdr:colOff>768494</xdr:colOff>
      <xdr:row>47</xdr:row>
      <xdr:rowOff>15586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100A3-34D5-48D9-834D-90A27C94C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14</xdr:row>
      <xdr:rowOff>14287</xdr:rowOff>
    </xdr:from>
    <xdr:to>
      <xdr:col>11</xdr:col>
      <xdr:colOff>476250</xdr:colOff>
      <xdr:row>28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DD676-3255-B075-90BD-178D357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179070</xdr:rowOff>
    </xdr:from>
    <xdr:to>
      <xdr:col>8</xdr:col>
      <xdr:colOff>792480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01AA3-70D5-3770-B048-5DDF7E13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</xdr:row>
      <xdr:rowOff>179070</xdr:rowOff>
    </xdr:from>
    <xdr:to>
      <xdr:col>12</xdr:col>
      <xdr:colOff>769620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20BAB0-34D8-3BDA-9E97-3B0D634F7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ON" refreshedDate="45619.572506481483" createdVersion="8" refreshedVersion="8" minRefreshableVersion="3" recordCount="76" xr:uid="{B037718C-3609-4EE5-852F-1641A5AAC0DF}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864495717593" createdVersion="8" refreshedVersion="8" minRefreshableVersion="3" recordCount="6" xr:uid="{DF235721-2558-4A5D-BD60-F28B733E8DA4}">
  <cacheSource type="worksheet">
    <worksheetSource name="Table7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j Hasan"/>
        <s v="Arif Hossain"/>
        <s v="Nabila Sultana"/>
        <s v="Eva Karim"/>
        <s v="Oishi Das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Sales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" numFmtId="0">
      <sharedItems containsSemiMixedTypes="0" containsString="0" containsNumber="1" containsInteger="1" minValue="72000" maxValue="36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ON" refreshedDate="45626.523679861108" createdVersion="8" refreshedVersion="8" minRefreshableVersion="3" recordCount="76" xr:uid="{07620FA8-3282-41A2-9900-C6644422C5FE}">
  <cacheSource type="worksheet">
    <worksheetSource ref="B5:H81" sheet="Question 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n v="30000"/>
    <n v="1150000"/>
    <n v="92000"/>
    <n v="122000"/>
  </r>
  <r>
    <n v="2"/>
    <x v="1"/>
    <n v="30000"/>
    <n v="1760000"/>
    <n v="140800"/>
    <n v="170800"/>
  </r>
  <r>
    <n v="3"/>
    <x v="2"/>
    <n v="30000"/>
    <n v="3340000"/>
    <n v="334000"/>
    <n v="364000"/>
  </r>
  <r>
    <n v="4"/>
    <x v="3"/>
    <n v="30000"/>
    <n v="960000"/>
    <n v="57600"/>
    <n v="87600"/>
  </r>
  <r>
    <n v="5"/>
    <x v="4"/>
    <n v="30000"/>
    <n v="840000"/>
    <n v="50400"/>
    <n v="80400"/>
  </r>
  <r>
    <n v="6"/>
    <x v="5"/>
    <n v="30000"/>
    <n v="700000"/>
    <n v="42000"/>
    <n v="72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s v="Arif Hossain"/>
    <s v="Laptop"/>
    <n v="5"/>
    <n v="70000"/>
    <n v="350000"/>
  </r>
  <r>
    <x v="1"/>
    <s v="Chittagong"/>
    <s v="Oishi Das"/>
    <s v="Desktop"/>
    <n v="10"/>
    <n v="50000"/>
    <n v="500000"/>
  </r>
  <r>
    <x v="2"/>
    <s v="Khulna"/>
    <s v="Parvez Hasan"/>
    <s v="Tablet"/>
    <n v="7"/>
    <n v="20000"/>
    <n v="140000"/>
  </r>
  <r>
    <x v="3"/>
    <s v="Rajshahi"/>
    <s v="Nabila Sultana"/>
    <s v="Smartphone"/>
    <n v="15"/>
    <n v="30000"/>
    <n v="450000"/>
  </r>
  <r>
    <x v="4"/>
    <s v="Sylhet"/>
    <s v="Eva Karim"/>
    <s v="Laptop"/>
    <n v="3"/>
    <n v="70000"/>
    <n v="210000"/>
  </r>
  <r>
    <x v="5"/>
    <s v="Dhaka"/>
    <s v="Farhan Islam"/>
    <s v="Desktop"/>
    <n v="6"/>
    <n v="50000"/>
    <n v="300000"/>
  </r>
  <r>
    <x v="6"/>
    <s v="Chittagong"/>
    <s v="Parvez Hasan"/>
    <s v="Tablet"/>
    <n v="4"/>
    <n v="20000"/>
    <n v="80000"/>
  </r>
  <r>
    <x v="7"/>
    <s v="Khulna"/>
    <s v="Nabila Sultana"/>
    <s v="Smartphone"/>
    <n v="10"/>
    <n v="30000"/>
    <n v="300000"/>
  </r>
  <r>
    <x v="8"/>
    <s v="Barishal"/>
    <s v="Arif Hossain"/>
    <s v="Laptop"/>
    <n v="8"/>
    <n v="70000"/>
    <n v="560000"/>
  </r>
  <r>
    <x v="9"/>
    <s v="Sylhet"/>
    <s v="Arif Hossain"/>
    <s v="Desktop"/>
    <n v="12"/>
    <n v="50000"/>
    <n v="600000"/>
  </r>
  <r>
    <x v="10"/>
    <s v="Dhaka"/>
    <s v="Oishi Das"/>
    <s v="Tablet"/>
    <n v="9"/>
    <n v="20000"/>
    <n v="180000"/>
  </r>
  <r>
    <x v="11"/>
    <s v="Chittagong"/>
    <s v="Parvez Hasan"/>
    <s v="Smartphone"/>
    <n v="5"/>
    <n v="30000"/>
    <n v="150000"/>
  </r>
  <r>
    <x v="12"/>
    <s v="Khulna"/>
    <s v="Nabila Sultana"/>
    <s v="Laptop"/>
    <n v="11"/>
    <n v="70000"/>
    <n v="770000"/>
  </r>
  <r>
    <x v="13"/>
    <s v="Rajshahi"/>
    <s v="Eva Karim"/>
    <s v="Desktop"/>
    <n v="7"/>
    <n v="50000"/>
    <n v="350000"/>
  </r>
  <r>
    <x v="14"/>
    <s v="Sylhet"/>
    <s v="Farhan Islam"/>
    <s v="Tablet"/>
    <n v="6"/>
    <n v="20000"/>
    <n v="120000"/>
  </r>
  <r>
    <x v="15"/>
    <s v="Dhaka"/>
    <s v="Parvez Hasan"/>
    <s v="Smartphone"/>
    <n v="13"/>
    <n v="30000"/>
    <n v="390000"/>
  </r>
  <r>
    <x v="16"/>
    <s v="Barishal"/>
    <s v="Nabila Sultana"/>
    <s v="Laptop"/>
    <n v="9"/>
    <n v="70000"/>
    <n v="630000"/>
  </r>
  <r>
    <x v="17"/>
    <s v="Khulna"/>
    <s v="Eva Karim"/>
    <s v="Desktop"/>
    <n v="8"/>
    <n v="50000"/>
    <n v="400000"/>
  </r>
  <r>
    <x v="18"/>
    <s v="Rajshahi"/>
    <s v="Farhan Islam"/>
    <s v="Tablet"/>
    <n v="14"/>
    <n v="20000"/>
    <n v="280000"/>
  </r>
  <r>
    <x v="19"/>
    <s v="Sylhet"/>
    <s v="Parvez Hasan"/>
    <s v="Smartphone"/>
    <n v="7"/>
    <n v="30000"/>
    <n v="210000"/>
  </r>
  <r>
    <x v="20"/>
    <s v="Dhaka"/>
    <s v="Nabila Sultana"/>
    <s v="Laptop"/>
    <n v="10"/>
    <n v="70000"/>
    <n v="700000"/>
  </r>
  <r>
    <x v="21"/>
    <s v="Chittagong"/>
    <s v="Arif Hossain"/>
    <s v="Desktop"/>
    <n v="5"/>
    <n v="50000"/>
    <n v="250000"/>
  </r>
  <r>
    <x v="22"/>
    <s v="Barishal"/>
    <s v="Oishi Das"/>
    <s v="Tablet"/>
    <n v="8"/>
    <n v="20000"/>
    <n v="160000"/>
  </r>
  <r>
    <x v="23"/>
    <s v="Rajshahi"/>
    <s v="Parvez Hasan"/>
    <s v="Smartphone"/>
    <n v="6"/>
    <n v="30000"/>
    <n v="180000"/>
  </r>
  <r>
    <x v="24"/>
    <s v="Sylhet"/>
    <s v="Nabila Sultana"/>
    <s v="Laptop"/>
    <n v="7"/>
    <n v="70000"/>
    <n v="490000"/>
  </r>
  <r>
    <x v="25"/>
    <s v="Dhaka"/>
    <s v="Eva Karim"/>
    <s v="Laptop"/>
    <n v="8"/>
    <n v="70000"/>
    <n v="560000"/>
  </r>
  <r>
    <x v="26"/>
    <s v="Chittagong"/>
    <s v="Farhan Islam"/>
    <s v="Desktop"/>
    <n v="6"/>
    <n v="50000"/>
    <n v="300000"/>
  </r>
  <r>
    <x v="27"/>
    <s v="Khulna"/>
    <s v="Parvez Hasan"/>
    <s v="Tablet"/>
    <n v="10"/>
    <n v="20000"/>
    <n v="200000"/>
  </r>
  <r>
    <x v="28"/>
    <s v="Rajshahi"/>
    <s v="Arif Hossain"/>
    <s v="Smartphone"/>
    <n v="20"/>
    <n v="30000"/>
    <n v="600000"/>
  </r>
  <r>
    <x v="29"/>
    <s v="Barishal"/>
    <s v="Eva Karim"/>
    <s v="Laptop"/>
    <n v="4"/>
    <n v="70000"/>
    <n v="280000"/>
  </r>
  <r>
    <x v="30"/>
    <s v="Dhaka"/>
    <s v="Farhan Islam"/>
    <s v="Desktop"/>
    <n v="9"/>
    <n v="50000"/>
    <n v="450000"/>
  </r>
  <r>
    <x v="31"/>
    <s v="Chittagong"/>
    <s v="Eva Karim"/>
    <s v="Tablet"/>
    <n v="5"/>
    <n v="20000"/>
    <n v="100000"/>
  </r>
  <r>
    <x v="32"/>
    <s v="Barishal"/>
    <s v="Farhan Islam"/>
    <s v="Smartphone"/>
    <n v="15"/>
    <n v="30000"/>
    <n v="450000"/>
  </r>
  <r>
    <x v="33"/>
    <s v="Rajshahi"/>
    <s v="Parvez Hasan"/>
    <s v="Laptop"/>
    <n v="7"/>
    <n v="70000"/>
    <n v="490000"/>
  </r>
  <r>
    <x v="34"/>
    <s v="Sylhet"/>
    <s v="Nabila Sultana"/>
    <s v="Desktop"/>
    <n v="11"/>
    <n v="50000"/>
    <n v="550000"/>
  </r>
  <r>
    <x v="35"/>
    <s v="Dhaka"/>
    <s v="Arif Hossain"/>
    <s v="Tablet"/>
    <n v="12"/>
    <n v="20000"/>
    <n v="240000"/>
  </r>
  <r>
    <x v="36"/>
    <s v="Chittagong"/>
    <s v="Arif Hossain"/>
    <s v="Smartphone"/>
    <n v="10"/>
    <n v="30000"/>
    <n v="300000"/>
  </r>
  <r>
    <x v="37"/>
    <s v="Khulna"/>
    <s v="Oishi Das"/>
    <s v="Laptop"/>
    <n v="9"/>
    <n v="70000"/>
    <n v="630000"/>
  </r>
  <r>
    <x v="38"/>
    <s v="Rajshahi"/>
    <s v="Parvez Hasan"/>
    <s v="Desktop"/>
    <n v="8"/>
    <n v="50000"/>
    <n v="400000"/>
  </r>
  <r>
    <x v="39"/>
    <s v="Sylhet"/>
    <s v="Nabila Sultana"/>
    <s v="Tablet"/>
    <n v="11"/>
    <n v="20000"/>
    <n v="220000"/>
  </r>
  <r>
    <x v="40"/>
    <s v="Barishal"/>
    <s v="Eva Karim"/>
    <s v="Smartphone"/>
    <n v="14"/>
    <n v="30000"/>
    <n v="420000"/>
  </r>
  <r>
    <x v="41"/>
    <s v="Chittagong"/>
    <s v="Farhan Islam"/>
    <s v="Laptop"/>
    <n v="10"/>
    <n v="70000"/>
    <n v="700000"/>
  </r>
  <r>
    <x v="42"/>
    <s v="Khulna"/>
    <s v="Parvez Hasan"/>
    <s v="Desktop"/>
    <n v="9"/>
    <n v="50000"/>
    <n v="450000"/>
  </r>
  <r>
    <x v="43"/>
    <s v="Rajshahi"/>
    <s v="Nabila Sultana"/>
    <s v="Tablet"/>
    <n v="13"/>
    <n v="20000"/>
    <n v="260000"/>
  </r>
  <r>
    <x v="44"/>
    <s v="Sylhet"/>
    <s v="Eva Karim"/>
    <s v="Smartphone"/>
    <n v="8"/>
    <n v="30000"/>
    <n v="240000"/>
  </r>
  <r>
    <x v="45"/>
    <s v="Dhaka"/>
    <s v="Farhan Islam"/>
    <s v="Laptop"/>
    <n v="12"/>
    <n v="70000"/>
    <n v="840000"/>
  </r>
  <r>
    <x v="46"/>
    <s v="Chittagong"/>
    <s v="Parvez Hasan"/>
    <s v="Desktop"/>
    <n v="7"/>
    <n v="50000"/>
    <n v="350000"/>
  </r>
  <r>
    <x v="47"/>
    <s v="Khulna"/>
    <s v="Nabila Sultana"/>
    <s v="Tablet"/>
    <n v="9"/>
    <n v="20000"/>
    <n v="180000"/>
  </r>
  <r>
    <x v="48"/>
    <s v="Barishal"/>
    <s v="Arif Hossain"/>
    <s v="Smartphone"/>
    <n v="12"/>
    <n v="30000"/>
    <n v="360000"/>
  </r>
  <r>
    <x v="49"/>
    <s v="Sylhet"/>
    <s v="Oishi Das"/>
    <s v="Laptop"/>
    <n v="5"/>
    <n v="70000"/>
    <n v="350000"/>
  </r>
  <r>
    <x v="50"/>
    <s v="Dhaka"/>
    <s v="Arif Hossain"/>
    <s v="Laptop"/>
    <n v="12"/>
    <n v="70000"/>
    <n v="840000"/>
  </r>
  <r>
    <x v="51"/>
    <s v="Chittagong"/>
    <s v="Arif Hossain"/>
    <s v="Desktop"/>
    <n v="8"/>
    <n v="50000"/>
    <n v="400000"/>
  </r>
  <r>
    <x v="52"/>
    <s v="Khulna"/>
    <s v="Eva Karim"/>
    <s v="Tablet"/>
    <n v="7"/>
    <n v="20000"/>
    <n v="140000"/>
  </r>
  <r>
    <x v="53"/>
    <s v="Rajshahi"/>
    <s v="Farhan Islam"/>
    <s v="Smartphone"/>
    <n v="9"/>
    <n v="30000"/>
    <n v="270000"/>
  </r>
  <r>
    <x v="54"/>
    <s v="Sylhet"/>
    <s v="Eva Karim"/>
    <s v="Laptop"/>
    <n v="6"/>
    <n v="70000"/>
    <n v="420000"/>
  </r>
  <r>
    <x v="55"/>
    <s v="Barishal"/>
    <s v="Farhan Islam"/>
    <s v="Desktop"/>
    <n v="10"/>
    <n v="50000"/>
    <n v="500000"/>
  </r>
  <r>
    <x v="56"/>
    <s v="Chittagong"/>
    <s v="Parvez Hasan"/>
    <s v="Tablet"/>
    <n v="8"/>
    <n v="20000"/>
    <n v="160000"/>
  </r>
  <r>
    <x v="57"/>
    <s v="Barishal"/>
    <s v="Nabila Sultana"/>
    <s v="Smartphone"/>
    <n v="13"/>
    <n v="30000"/>
    <n v="390000"/>
  </r>
  <r>
    <x v="58"/>
    <s v="Rajshahi"/>
    <s v="Arif Hossain"/>
    <s v="Laptop"/>
    <n v="9"/>
    <n v="70000"/>
    <n v="630000"/>
  </r>
  <r>
    <x v="59"/>
    <s v="Sylhet"/>
    <s v="Parvez Hasan"/>
    <s v="Desktop"/>
    <n v="5"/>
    <n v="50000"/>
    <n v="250000"/>
  </r>
  <r>
    <x v="60"/>
    <s v="Dhaka"/>
    <s v="Oishi Das"/>
    <s v="Tablet"/>
    <n v="11"/>
    <n v="20000"/>
    <n v="220000"/>
  </r>
  <r>
    <x v="61"/>
    <s v="Chittagong"/>
    <s v="Parvez Hasan"/>
    <s v="Smartphone"/>
    <n v="14"/>
    <n v="30000"/>
    <n v="420000"/>
  </r>
  <r>
    <x v="62"/>
    <s v="Khulna"/>
    <s v="Nabila Sultana"/>
    <s v="Laptop"/>
    <n v="10"/>
    <n v="70000"/>
    <n v="700000"/>
  </r>
  <r>
    <x v="63"/>
    <s v="Rajshahi"/>
    <s v="Eva Karim"/>
    <s v="Desktop"/>
    <n v="6"/>
    <n v="50000"/>
    <n v="300000"/>
  </r>
  <r>
    <x v="64"/>
    <s v="Barishal"/>
    <s v="Farhan Islam"/>
    <s v="Tablet"/>
    <n v="8"/>
    <n v="20000"/>
    <n v="160000"/>
  </r>
  <r>
    <x v="65"/>
    <s v="Dhaka"/>
    <s v="Parvez Hasan"/>
    <s v="Smartphone"/>
    <n v="12"/>
    <n v="30000"/>
    <n v="360000"/>
  </r>
  <r>
    <x v="66"/>
    <s v="Chittagong"/>
    <s v="Nabila Sultana"/>
    <s v="Laptop"/>
    <n v="9"/>
    <n v="70000"/>
    <n v="630000"/>
  </r>
  <r>
    <x v="67"/>
    <s v="Barishal"/>
    <s v="Oishi Das"/>
    <s v="Desktop"/>
    <n v="7"/>
    <n v="50000"/>
    <n v="350000"/>
  </r>
  <r>
    <x v="68"/>
    <s v="Rajshahi"/>
    <s v="Parvez Hasan"/>
    <s v="Tablet"/>
    <n v="14"/>
    <n v="20000"/>
    <n v="280000"/>
  </r>
  <r>
    <x v="69"/>
    <s v="Sylhet"/>
    <s v="Nabila Sultana"/>
    <s v="Smartphone"/>
    <n v="8"/>
    <n v="30000"/>
    <n v="240000"/>
  </r>
  <r>
    <x v="70"/>
    <s v="Dhaka"/>
    <s v="Eva Karim"/>
    <s v="Laptop"/>
    <n v="11"/>
    <n v="70000"/>
    <n v="770000"/>
  </r>
  <r>
    <x v="71"/>
    <s v="Barishal"/>
    <s v="Farhan Islam"/>
    <s v="Desktop"/>
    <n v="5"/>
    <n v="50000"/>
    <n v="250000"/>
  </r>
  <r>
    <x v="72"/>
    <s v="Khulna"/>
    <s v="Parvez Hasan"/>
    <s v="Tablet"/>
    <n v="10"/>
    <n v="20000"/>
    <n v="200000"/>
  </r>
  <r>
    <x v="73"/>
    <s v="Rajshahi"/>
    <s v="Nabila Sultana"/>
    <s v="Smartphone"/>
    <n v="9"/>
    <n v="30000"/>
    <n v="270000"/>
  </r>
  <r>
    <x v="74"/>
    <s v="Sylhet"/>
    <s v="Farhan Islam"/>
    <s v="Laptop"/>
    <n v="10"/>
    <n v="70000"/>
    <n v="700000"/>
  </r>
  <r>
    <x v="75"/>
    <s v="Barishal"/>
    <s v="Nabila Sultana"/>
    <s v="Smartphone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F1DAE-1E4E-42A2-BA45-FE2EEAEED49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27:P29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 (BDT)" fld="6" baseField="0" baseItem="0"/>
  </dataFields>
  <formats count="2">
    <format dxfId="30">
      <pivotArea type="origin" dataOnly="0" labelOnly="1" outline="0" fieldPosition="0"/>
    </format>
    <format dxfId="29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D5AA8-9A4A-4B88-B2E8-B4AD25F3C22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4:M57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0657A-EF25-4750-9FB0-2E235DEEC3B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S6" firstHeaderRow="1" firstDataRow="2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3">
    <field x="8"/>
    <field x="7"/>
    <field x="0"/>
  </rowFields>
  <rowItems count="2"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ACC26-EDAA-4B3D-8805-0798EA37FA9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15:E22" firstHeaderRow="1" firstDataRow="1" firstDataCol="1"/>
  <pivotFields count="6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E4A37-9057-49CF-ABE0-6FF0C7046DF9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F26" firstHeaderRow="1" firstDataRow="4" firstDataCol="1"/>
  <pivotFields count="9">
    <pivotField axis="axisCol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Items count="1">
    <i/>
  </rowItems>
  <colFields count="3">
    <field x="8"/>
    <field x="7"/>
    <field x="0"/>
  </colFields>
  <colItems count="4">
    <i>
      <x v="1"/>
    </i>
    <i>
      <x v="2"/>
    </i>
    <i>
      <x v="3"/>
    </i>
    <i t="grand">
      <x/>
    </i>
  </colItems>
  <dataFields count="1">
    <dataField name="Sum of Total Sales (BDT)" fld="6" baseField="0" baseItem="0"/>
  </dataFields>
  <formats count="4">
    <format dxfId="3">
      <pivotArea dataOnly="0" labelOnly="1" fieldPosition="0">
        <references count="1">
          <reference field="8" count="1">
            <x v="1"/>
          </reference>
        </references>
      </pivotArea>
    </format>
    <format dxfId="2">
      <pivotArea dataOnly="0" labelOnly="1" fieldPosition="0">
        <references count="1">
          <reference field="8" count="1">
            <x v="2"/>
          </reference>
        </references>
      </pivotArea>
    </format>
    <format dxfId="1">
      <pivotArea dataOnly="0" labelOnly="1" fieldPosition="0">
        <references count="1">
          <reference field="8" count="1">
            <x v="3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EB18A-399D-40E1-AA8C-56B0231623B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F16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Sum of Quantity" fld="4" baseField="0" baseItem="0"/>
  </dataFields>
  <formats count="4">
    <format dxfId="7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D733D-2EAB-4FE3-9F2F-E0E10679DBAD}" name="Table1" displayName="Table1" ref="B5:H80" totalsRowShown="0" headerRowDxfId="28" dataDxfId="27">
  <autoFilter ref="B5:H80" xr:uid="{524D733D-2EAB-4FE3-9F2F-E0E10679DBAD}"/>
  <tableColumns count="7">
    <tableColumn id="1" xr3:uid="{ED1BA878-3435-4FC4-A03C-7B69EF511055}" name="Date" dataDxfId="26"/>
    <tableColumn id="2" xr3:uid="{2A668EDD-F000-45FB-B389-4E526441F283}" name="Region" dataDxfId="25"/>
    <tableColumn id="3" xr3:uid="{7850FCB4-13B6-4491-8113-71696EA5E47B}" name="Sales Rep" dataDxfId="24"/>
    <tableColumn id="4" xr3:uid="{28A3E0E3-A4D8-46DC-90D0-6F221A4879E5}" name="Product" dataDxfId="23"/>
    <tableColumn id="5" xr3:uid="{AECF0AE7-1D47-4961-993C-FF9DDF6B1180}" name="Quantity" dataDxfId="22"/>
    <tableColumn id="6" xr3:uid="{ECFED972-4079-4EF3-AA0F-DCF98AA8056D}" name="Unit Price (BDT)" dataDxfId="21"/>
    <tableColumn id="7" xr3:uid="{CFDD8FAC-1906-4D54-B686-D97F123EF883}" name="Total Sales (BDT)" dataDxfId="20">
      <calculatedColumnFormula>F6*G6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8AA4A-FCB2-4E29-9BD7-606EC92329D6}" name="Table2" displayName="Table2" ref="D5:I11" totalsRowShown="0" headerRowDxfId="19" headerRowBorderDxfId="18" tableBorderDxfId="17" totalsRowBorderDxfId="16">
  <autoFilter ref="D5:I11" xr:uid="{4558AA4A-FCB2-4E29-9BD7-606EC92329D6}"/>
  <tableColumns count="6">
    <tableColumn id="1" xr3:uid="{4B7FDC89-A1E3-4FF1-8105-E599F9E9558D}" name="ID" dataDxfId="15"/>
    <tableColumn id="2" xr3:uid="{7FD12EF0-6CA8-4196-8645-EAB60DF52AAD}" name="Name" dataDxfId="14"/>
    <tableColumn id="3" xr3:uid="{C1248599-6E25-4204-9A8E-5E12C80BD1DE}" name="Salary" dataDxfId="13"/>
    <tableColumn id="4" xr3:uid="{1C8DE2D6-116F-44ED-B818-C721EE232E33}" name="Sales" dataDxfId="12"/>
    <tableColumn id="5" xr3:uid="{DC7F9496-E4A7-425F-BC77-788833B10B19}" name="Bonus" dataDxfId="11">
      <calculatedColumnFormula>IF(G6&gt;=2000000,G6*10%,IF(G6&gt;=1000000,G6*8%,G6*6%))</calculatedColumnFormula>
    </tableColumn>
    <tableColumn id="6" xr3:uid="{F171F963-2F6B-4000-8BCF-45DFB3630489}" name="Total" dataDxfId="10">
      <calculatedColumnFormula>SUM(F6+H6)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S82"/>
  <sheetViews>
    <sheetView topLeftCell="A42" zoomScale="88" zoomScaleNormal="88" workbookViewId="0">
      <selection activeCell="J26" sqref="J26"/>
    </sheetView>
  </sheetViews>
  <sheetFormatPr defaultRowHeight="15" x14ac:dyDescent="0.25"/>
  <cols>
    <col min="2" max="2" width="12.28515625" customWidth="1"/>
    <col min="3" max="3" width="12.28515625" bestFit="1" customWidth="1"/>
    <col min="4" max="4" width="14.5703125" customWidth="1"/>
    <col min="5" max="5" width="12.7109375" customWidth="1"/>
    <col min="6" max="6" width="14.140625" bestFit="1" customWidth="1"/>
    <col min="7" max="7" width="16.140625" customWidth="1"/>
    <col min="8" max="8" width="16.85546875" customWidth="1"/>
    <col min="11" max="11" width="22.5703125" style="7" bestFit="1" customWidth="1"/>
    <col min="12" max="12" width="16.5703125" bestFit="1" customWidth="1"/>
    <col min="13" max="13" width="11.28515625" bestFit="1" customWidth="1"/>
    <col min="14" max="14" width="12.140625" bestFit="1" customWidth="1"/>
    <col min="16" max="16" width="11.28515625" bestFit="1" customWidth="1"/>
    <col min="20" max="20" width="15.7109375" bestFit="1" customWidth="1"/>
    <col min="21" max="21" width="16.5703125" bestFit="1" customWidth="1"/>
    <col min="22" max="22" width="11.28515625" bestFit="1" customWidth="1"/>
    <col min="23" max="23" width="11.85546875" bestFit="1" customWidth="1"/>
  </cols>
  <sheetData>
    <row r="1" spans="1:19" ht="15.75" thickBot="1" x14ac:dyDescent="0.3"/>
    <row r="2" spans="1:19" ht="15.75" thickBot="1" x14ac:dyDescent="0.3">
      <c r="A2" s="11" t="s">
        <v>48</v>
      </c>
    </row>
    <row r="3" spans="1:19" ht="15.75" thickBot="1" x14ac:dyDescent="0.3">
      <c r="B3" s="36" t="s">
        <v>0</v>
      </c>
      <c r="C3" s="36"/>
      <c r="D3" s="36"/>
      <c r="E3" s="36"/>
      <c r="F3" s="36"/>
      <c r="G3" s="36"/>
      <c r="H3" s="36"/>
    </row>
    <row r="4" spans="1:19" ht="15.75" thickBot="1" x14ac:dyDescent="0.3">
      <c r="B4" s="36"/>
      <c r="C4" s="36"/>
      <c r="D4" s="36"/>
      <c r="E4" s="36"/>
      <c r="F4" s="36"/>
      <c r="G4" s="36"/>
      <c r="H4" s="36"/>
      <c r="J4" s="10" t="s">
        <v>47</v>
      </c>
    </row>
    <row r="5" spans="1:19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K5" s="5" t="s">
        <v>8</v>
      </c>
      <c r="L5" s="5" t="s">
        <v>11</v>
      </c>
      <c r="M5" s="5" t="s">
        <v>14</v>
      </c>
      <c r="N5" s="5" t="s">
        <v>17</v>
      </c>
      <c r="O5" s="5" t="s">
        <v>20</v>
      </c>
      <c r="P5" s="5" t="s">
        <v>22</v>
      </c>
      <c r="S5" s="9"/>
    </row>
    <row r="6" spans="1:19" x14ac:dyDescent="0.25">
      <c r="B6" s="2">
        <v>45296</v>
      </c>
      <c r="C6" s="3" t="s">
        <v>8</v>
      </c>
      <c r="D6" s="3" t="s">
        <v>9</v>
      </c>
      <c r="E6" s="3" t="s">
        <v>10</v>
      </c>
      <c r="F6" s="3">
        <v>5</v>
      </c>
      <c r="G6" s="3">
        <v>70000</v>
      </c>
      <c r="H6" s="3">
        <f>F6*G6</f>
        <v>350000</v>
      </c>
      <c r="K6" s="8">
        <f>SUMIF(C6:C80,"Barishal",H6:H80)</f>
        <v>4860000</v>
      </c>
      <c r="L6" s="4">
        <f>SUMIF(C6:C80,"Chittagong",H6:H80)</f>
        <v>4340000</v>
      </c>
      <c r="M6" s="4">
        <f>SUMIF(C6:C80,"Khulna",H6:H80)</f>
        <v>4110000</v>
      </c>
      <c r="N6" s="4">
        <f>SUMIF(C6:C80,"Rajshahi",H6:H80)</f>
        <v>4760000</v>
      </c>
      <c r="O6" s="4">
        <f>SUMIF(C6:C80,"Sylhet",H6:H80)</f>
        <v>4600000</v>
      </c>
      <c r="P6" s="4">
        <f>SUMIF(C6:C80,"Dhaka",H6:H80)</f>
        <v>5850000</v>
      </c>
    </row>
    <row r="7" spans="1:19" x14ac:dyDescent="0.25">
      <c r="B7" s="2">
        <v>45297</v>
      </c>
      <c r="C7" s="3" t="s">
        <v>11</v>
      </c>
      <c r="D7" s="3" t="s">
        <v>12</v>
      </c>
      <c r="E7" s="3" t="s">
        <v>13</v>
      </c>
      <c r="F7" s="3">
        <v>10</v>
      </c>
      <c r="G7" s="3">
        <v>50000</v>
      </c>
      <c r="H7" s="3">
        <f t="shared" ref="H7:H70" si="0">F7*G7</f>
        <v>500000</v>
      </c>
    </row>
    <row r="8" spans="1:19" x14ac:dyDescent="0.25">
      <c r="B8" s="2">
        <v>45298</v>
      </c>
      <c r="C8" s="3" t="s">
        <v>14</v>
      </c>
      <c r="D8" s="3" t="s">
        <v>15</v>
      </c>
      <c r="E8" s="3" t="s">
        <v>16</v>
      </c>
      <c r="F8" s="3">
        <v>7</v>
      </c>
      <c r="G8" s="3">
        <v>20000</v>
      </c>
      <c r="H8" s="3">
        <f t="shared" si="0"/>
        <v>140000</v>
      </c>
    </row>
    <row r="9" spans="1:19" x14ac:dyDescent="0.25">
      <c r="B9" s="2">
        <v>45299</v>
      </c>
      <c r="C9" s="3" t="s">
        <v>17</v>
      </c>
      <c r="D9" s="3" t="s">
        <v>18</v>
      </c>
      <c r="E9" s="3" t="s">
        <v>19</v>
      </c>
      <c r="F9" s="3">
        <v>15</v>
      </c>
      <c r="G9" s="3">
        <v>30000</v>
      </c>
      <c r="H9" s="3">
        <f t="shared" si="0"/>
        <v>450000</v>
      </c>
    </row>
    <row r="10" spans="1:19" x14ac:dyDescent="0.25">
      <c r="B10" s="2">
        <v>45300</v>
      </c>
      <c r="C10" s="3" t="s">
        <v>20</v>
      </c>
      <c r="D10" s="3" t="s">
        <v>21</v>
      </c>
      <c r="E10" s="3" t="s">
        <v>10</v>
      </c>
      <c r="F10" s="3">
        <v>3</v>
      </c>
      <c r="G10" s="3">
        <v>70000</v>
      </c>
      <c r="H10" s="3">
        <f t="shared" si="0"/>
        <v>210000</v>
      </c>
    </row>
    <row r="11" spans="1:19" x14ac:dyDescent="0.25">
      <c r="B11" s="2">
        <v>45301</v>
      </c>
      <c r="C11" s="3" t="s">
        <v>22</v>
      </c>
      <c r="D11" s="3" t="s">
        <v>23</v>
      </c>
      <c r="E11" s="3" t="s">
        <v>13</v>
      </c>
      <c r="F11" s="3">
        <v>6</v>
      </c>
      <c r="G11" s="3">
        <v>50000</v>
      </c>
      <c r="H11" s="3">
        <f t="shared" si="0"/>
        <v>300000</v>
      </c>
    </row>
    <row r="12" spans="1:19" x14ac:dyDescent="0.25">
      <c r="B12" s="2">
        <v>45302</v>
      </c>
      <c r="C12" s="3" t="s">
        <v>11</v>
      </c>
      <c r="D12" s="3" t="s">
        <v>15</v>
      </c>
      <c r="E12" s="3" t="s">
        <v>16</v>
      </c>
      <c r="F12" s="3">
        <v>4</v>
      </c>
      <c r="G12" s="3">
        <v>20000</v>
      </c>
      <c r="H12" s="3">
        <f t="shared" si="0"/>
        <v>80000</v>
      </c>
    </row>
    <row r="13" spans="1:19" x14ac:dyDescent="0.25">
      <c r="B13" s="2">
        <v>45303</v>
      </c>
      <c r="C13" s="3" t="s">
        <v>14</v>
      </c>
      <c r="D13" s="3" t="s">
        <v>18</v>
      </c>
      <c r="E13" s="3" t="s">
        <v>19</v>
      </c>
      <c r="F13" s="3">
        <v>10</v>
      </c>
      <c r="G13" s="3">
        <v>30000</v>
      </c>
      <c r="H13" s="3">
        <f t="shared" si="0"/>
        <v>300000</v>
      </c>
    </row>
    <row r="14" spans="1:19" x14ac:dyDescent="0.25">
      <c r="B14" s="2">
        <v>45304</v>
      </c>
      <c r="C14" s="3" t="s">
        <v>8</v>
      </c>
      <c r="D14" s="3" t="s">
        <v>9</v>
      </c>
      <c r="E14" s="3" t="s">
        <v>10</v>
      </c>
      <c r="F14" s="3">
        <v>8</v>
      </c>
      <c r="G14" s="3">
        <v>70000</v>
      </c>
      <c r="H14" s="3">
        <f t="shared" si="0"/>
        <v>560000</v>
      </c>
    </row>
    <row r="15" spans="1:19" x14ac:dyDescent="0.25">
      <c r="B15" s="2">
        <v>45305</v>
      </c>
      <c r="C15" s="3" t="s">
        <v>20</v>
      </c>
      <c r="D15" s="3" t="s">
        <v>9</v>
      </c>
      <c r="E15" s="3" t="s">
        <v>13</v>
      </c>
      <c r="F15" s="3">
        <v>12</v>
      </c>
      <c r="G15" s="3">
        <v>50000</v>
      </c>
      <c r="H15" s="3">
        <f t="shared" si="0"/>
        <v>600000</v>
      </c>
    </row>
    <row r="16" spans="1:19" x14ac:dyDescent="0.25">
      <c r="B16" s="2">
        <v>45306</v>
      </c>
      <c r="C16" s="3" t="s">
        <v>22</v>
      </c>
      <c r="D16" s="3" t="s">
        <v>12</v>
      </c>
      <c r="E16" s="3" t="s">
        <v>16</v>
      </c>
      <c r="F16" s="3">
        <v>9</v>
      </c>
      <c r="G16" s="3">
        <v>20000</v>
      </c>
      <c r="H16" s="3">
        <f t="shared" si="0"/>
        <v>180000</v>
      </c>
    </row>
    <row r="17" spans="2:16" x14ac:dyDescent="0.25">
      <c r="B17" s="2">
        <v>45307</v>
      </c>
      <c r="C17" s="3" t="s">
        <v>11</v>
      </c>
      <c r="D17" s="3" t="s">
        <v>15</v>
      </c>
      <c r="E17" s="3" t="s">
        <v>19</v>
      </c>
      <c r="F17" s="3">
        <v>5</v>
      </c>
      <c r="G17" s="3">
        <v>30000</v>
      </c>
      <c r="H17" s="3">
        <f t="shared" si="0"/>
        <v>150000</v>
      </c>
    </row>
    <row r="18" spans="2:16" x14ac:dyDescent="0.25">
      <c r="B18" s="2">
        <v>45308</v>
      </c>
      <c r="C18" s="3" t="s">
        <v>14</v>
      </c>
      <c r="D18" s="3" t="s">
        <v>18</v>
      </c>
      <c r="E18" s="3" t="s">
        <v>10</v>
      </c>
      <c r="F18" s="3">
        <v>11</v>
      </c>
      <c r="G18" s="3">
        <v>70000</v>
      </c>
      <c r="H18" s="3">
        <f t="shared" si="0"/>
        <v>770000</v>
      </c>
    </row>
    <row r="19" spans="2:16" x14ac:dyDescent="0.25">
      <c r="B19" s="2">
        <v>45309</v>
      </c>
      <c r="C19" s="3" t="s">
        <v>17</v>
      </c>
      <c r="D19" s="3" t="s">
        <v>21</v>
      </c>
      <c r="E19" s="3" t="s">
        <v>13</v>
      </c>
      <c r="F19" s="3">
        <v>7</v>
      </c>
      <c r="G19" s="3">
        <v>50000</v>
      </c>
      <c r="H19" s="3">
        <f>F19*G19</f>
        <v>350000</v>
      </c>
    </row>
    <row r="20" spans="2:16" x14ac:dyDescent="0.25">
      <c r="B20" s="2">
        <v>45310</v>
      </c>
      <c r="C20" s="3" t="s">
        <v>20</v>
      </c>
      <c r="D20" s="3" t="s">
        <v>23</v>
      </c>
      <c r="E20" s="3" t="s">
        <v>16</v>
      </c>
      <c r="F20" s="3">
        <v>6</v>
      </c>
      <c r="G20" s="3">
        <v>20000</v>
      </c>
      <c r="H20" s="3">
        <f t="shared" si="0"/>
        <v>120000</v>
      </c>
    </row>
    <row r="21" spans="2:16" x14ac:dyDescent="0.25">
      <c r="B21" s="2">
        <v>45311</v>
      </c>
      <c r="C21" s="3" t="s">
        <v>22</v>
      </c>
      <c r="D21" s="3" t="s">
        <v>15</v>
      </c>
      <c r="E21" s="3" t="s">
        <v>19</v>
      </c>
      <c r="F21" s="3">
        <v>13</v>
      </c>
      <c r="G21" s="3">
        <v>30000</v>
      </c>
      <c r="H21" s="3">
        <f t="shared" si="0"/>
        <v>390000</v>
      </c>
    </row>
    <row r="22" spans="2:16" x14ac:dyDescent="0.25">
      <c r="B22" s="2">
        <v>45312</v>
      </c>
      <c r="C22" s="3" t="s">
        <v>8</v>
      </c>
      <c r="D22" s="3" t="s">
        <v>18</v>
      </c>
      <c r="E22" s="3" t="s">
        <v>10</v>
      </c>
      <c r="F22" s="3">
        <v>9</v>
      </c>
      <c r="G22" s="3">
        <v>70000</v>
      </c>
      <c r="H22" s="3">
        <f t="shared" si="0"/>
        <v>630000</v>
      </c>
    </row>
    <row r="23" spans="2:16" x14ac:dyDescent="0.25">
      <c r="B23" s="2">
        <v>45313</v>
      </c>
      <c r="C23" s="3" t="s">
        <v>14</v>
      </c>
      <c r="D23" s="3" t="s">
        <v>21</v>
      </c>
      <c r="E23" s="3" t="s">
        <v>13</v>
      </c>
      <c r="F23" s="3">
        <v>8</v>
      </c>
      <c r="G23" s="3">
        <v>50000</v>
      </c>
      <c r="H23" s="3">
        <f t="shared" si="0"/>
        <v>400000</v>
      </c>
    </row>
    <row r="24" spans="2:16" x14ac:dyDescent="0.25">
      <c r="B24" s="2">
        <v>45314</v>
      </c>
      <c r="C24" s="3" t="s">
        <v>17</v>
      </c>
      <c r="D24" s="3" t="s">
        <v>23</v>
      </c>
      <c r="E24" s="3" t="s">
        <v>16</v>
      </c>
      <c r="F24" s="3">
        <v>14</v>
      </c>
      <c r="G24" s="3">
        <v>20000</v>
      </c>
      <c r="H24" s="3">
        <f t="shared" si="0"/>
        <v>280000</v>
      </c>
    </row>
    <row r="25" spans="2:16" ht="30.75" customHeight="1" thickBot="1" x14ac:dyDescent="0.3">
      <c r="B25" s="2">
        <v>45315</v>
      </c>
      <c r="C25" s="3" t="s">
        <v>20</v>
      </c>
      <c r="D25" s="3" t="s">
        <v>15</v>
      </c>
      <c r="E25" s="3" t="s">
        <v>19</v>
      </c>
      <c r="F25" s="3">
        <v>7</v>
      </c>
      <c r="G25" s="3">
        <v>30000</v>
      </c>
      <c r="H25" s="3">
        <f t="shared" si="0"/>
        <v>210000</v>
      </c>
    </row>
    <row r="26" spans="2:16" ht="15.75" thickBot="1" x14ac:dyDescent="0.3">
      <c r="B26" s="2">
        <v>45316</v>
      </c>
      <c r="C26" s="3" t="s">
        <v>22</v>
      </c>
      <c r="D26" s="3" t="s">
        <v>18</v>
      </c>
      <c r="E26" s="3" t="s">
        <v>10</v>
      </c>
      <c r="F26" s="3">
        <v>10</v>
      </c>
      <c r="G26" s="3">
        <v>70000</v>
      </c>
      <c r="H26" s="3">
        <f t="shared" si="0"/>
        <v>700000</v>
      </c>
      <c r="J26" s="10" t="s">
        <v>50</v>
      </c>
    </row>
    <row r="27" spans="2:16" x14ac:dyDescent="0.25">
      <c r="B27" s="2">
        <v>45317</v>
      </c>
      <c r="C27" s="3" t="s">
        <v>11</v>
      </c>
      <c r="D27" s="3" t="s">
        <v>9</v>
      </c>
      <c r="E27" s="3" t="s">
        <v>13</v>
      </c>
      <c r="F27" s="3">
        <v>5</v>
      </c>
      <c r="G27" s="3">
        <v>50000</v>
      </c>
      <c r="H27" s="3">
        <f t="shared" si="0"/>
        <v>250000</v>
      </c>
      <c r="L27" s="6" t="s">
        <v>25</v>
      </c>
    </row>
    <row r="28" spans="2:16" x14ac:dyDescent="0.25">
      <c r="B28" s="2">
        <v>45318</v>
      </c>
      <c r="C28" s="3" t="s">
        <v>8</v>
      </c>
      <c r="D28" s="3" t="s">
        <v>12</v>
      </c>
      <c r="E28" s="3" t="s">
        <v>16</v>
      </c>
      <c r="F28" s="3">
        <v>8</v>
      </c>
      <c r="G28" s="3">
        <v>20000</v>
      </c>
      <c r="H28" s="3">
        <f t="shared" si="0"/>
        <v>160000</v>
      </c>
      <c r="L28" t="s">
        <v>13</v>
      </c>
      <c r="M28" t="s">
        <v>10</v>
      </c>
      <c r="N28" t="s">
        <v>19</v>
      </c>
      <c r="O28" t="s">
        <v>16</v>
      </c>
      <c r="P28" t="s">
        <v>26</v>
      </c>
    </row>
    <row r="29" spans="2:16" ht="30" x14ac:dyDescent="0.25">
      <c r="B29" s="2">
        <v>45319</v>
      </c>
      <c r="C29" s="3" t="s">
        <v>17</v>
      </c>
      <c r="D29" s="3" t="s">
        <v>15</v>
      </c>
      <c r="E29" s="3" t="s">
        <v>19</v>
      </c>
      <c r="F29" s="3">
        <v>6</v>
      </c>
      <c r="G29" s="3">
        <v>30000</v>
      </c>
      <c r="H29" s="3">
        <f t="shared" si="0"/>
        <v>180000</v>
      </c>
      <c r="K29" s="7" t="s">
        <v>27</v>
      </c>
      <c r="L29">
        <v>6950000</v>
      </c>
      <c r="M29">
        <v>12250000</v>
      </c>
      <c r="N29">
        <v>6150000</v>
      </c>
      <c r="O29">
        <v>3320000</v>
      </c>
      <c r="P29">
        <v>28670000</v>
      </c>
    </row>
    <row r="30" spans="2:16" x14ac:dyDescent="0.25">
      <c r="B30" s="2">
        <v>45320</v>
      </c>
      <c r="C30" s="3" t="s">
        <v>20</v>
      </c>
      <c r="D30" s="3" t="s">
        <v>18</v>
      </c>
      <c r="E30" s="3" t="s">
        <v>10</v>
      </c>
      <c r="F30" s="3">
        <v>7</v>
      </c>
      <c r="G30" s="3">
        <v>70000</v>
      </c>
      <c r="H30" s="3">
        <f t="shared" si="0"/>
        <v>490000</v>
      </c>
    </row>
    <row r="31" spans="2:16" x14ac:dyDescent="0.25">
      <c r="B31" s="2">
        <v>45323</v>
      </c>
      <c r="C31" s="3" t="s">
        <v>22</v>
      </c>
      <c r="D31" s="3" t="s">
        <v>21</v>
      </c>
      <c r="E31" s="3" t="s">
        <v>10</v>
      </c>
      <c r="F31" s="3">
        <v>8</v>
      </c>
      <c r="G31" s="3">
        <v>70000</v>
      </c>
      <c r="H31" s="3">
        <f t="shared" si="0"/>
        <v>560000</v>
      </c>
    </row>
    <row r="32" spans="2:16" x14ac:dyDescent="0.25">
      <c r="B32" s="2">
        <v>45324</v>
      </c>
      <c r="C32" s="3" t="s">
        <v>11</v>
      </c>
      <c r="D32" s="3" t="s">
        <v>23</v>
      </c>
      <c r="E32" s="3" t="s">
        <v>13</v>
      </c>
      <c r="F32" s="3">
        <v>6</v>
      </c>
      <c r="G32" s="3">
        <v>50000</v>
      </c>
      <c r="H32" s="3">
        <f t="shared" si="0"/>
        <v>300000</v>
      </c>
    </row>
    <row r="33" spans="2:8" x14ac:dyDescent="0.25">
      <c r="B33" s="2">
        <v>45325</v>
      </c>
      <c r="C33" s="3" t="s">
        <v>14</v>
      </c>
      <c r="D33" s="3" t="s">
        <v>15</v>
      </c>
      <c r="E33" s="3" t="s">
        <v>16</v>
      </c>
      <c r="F33" s="3">
        <v>10</v>
      </c>
      <c r="G33" s="3">
        <v>20000</v>
      </c>
      <c r="H33" s="3">
        <f t="shared" si="0"/>
        <v>200000</v>
      </c>
    </row>
    <row r="34" spans="2:8" x14ac:dyDescent="0.25">
      <c r="B34" s="2">
        <v>45326</v>
      </c>
      <c r="C34" s="3" t="s">
        <v>17</v>
      </c>
      <c r="D34" s="3" t="s">
        <v>9</v>
      </c>
      <c r="E34" s="3" t="s">
        <v>19</v>
      </c>
      <c r="F34" s="3">
        <v>20</v>
      </c>
      <c r="G34" s="3">
        <v>30000</v>
      </c>
      <c r="H34" s="3">
        <f t="shared" si="0"/>
        <v>600000</v>
      </c>
    </row>
    <row r="35" spans="2:8" x14ac:dyDescent="0.25">
      <c r="B35" s="2">
        <v>45327</v>
      </c>
      <c r="C35" s="3" t="s">
        <v>8</v>
      </c>
      <c r="D35" s="3" t="s">
        <v>21</v>
      </c>
      <c r="E35" s="3" t="s">
        <v>10</v>
      </c>
      <c r="F35" s="3">
        <v>4</v>
      </c>
      <c r="G35" s="3">
        <v>70000</v>
      </c>
      <c r="H35" s="3">
        <f t="shared" si="0"/>
        <v>280000</v>
      </c>
    </row>
    <row r="36" spans="2:8" x14ac:dyDescent="0.25">
      <c r="B36" s="2">
        <v>45328</v>
      </c>
      <c r="C36" s="3" t="s">
        <v>22</v>
      </c>
      <c r="D36" s="3" t="s">
        <v>23</v>
      </c>
      <c r="E36" s="3" t="s">
        <v>13</v>
      </c>
      <c r="F36" s="3">
        <v>9</v>
      </c>
      <c r="G36" s="3">
        <v>50000</v>
      </c>
      <c r="H36" s="3">
        <f t="shared" si="0"/>
        <v>450000</v>
      </c>
    </row>
    <row r="37" spans="2:8" x14ac:dyDescent="0.25">
      <c r="B37" s="2">
        <v>45329</v>
      </c>
      <c r="C37" s="3" t="s">
        <v>11</v>
      </c>
      <c r="D37" s="3" t="s">
        <v>21</v>
      </c>
      <c r="E37" s="3" t="s">
        <v>16</v>
      </c>
      <c r="F37" s="3">
        <v>5</v>
      </c>
      <c r="G37" s="3">
        <v>20000</v>
      </c>
      <c r="H37" s="3">
        <f t="shared" si="0"/>
        <v>100000</v>
      </c>
    </row>
    <row r="38" spans="2:8" x14ac:dyDescent="0.25">
      <c r="B38" s="2">
        <v>45330</v>
      </c>
      <c r="C38" s="3" t="s">
        <v>8</v>
      </c>
      <c r="D38" s="3" t="s">
        <v>23</v>
      </c>
      <c r="E38" s="3" t="s">
        <v>19</v>
      </c>
      <c r="F38" s="3">
        <v>15</v>
      </c>
      <c r="G38" s="3">
        <v>30000</v>
      </c>
      <c r="H38" s="3">
        <f t="shared" si="0"/>
        <v>450000</v>
      </c>
    </row>
    <row r="39" spans="2:8" x14ac:dyDescent="0.25">
      <c r="B39" s="2">
        <v>45331</v>
      </c>
      <c r="C39" s="3" t="s">
        <v>17</v>
      </c>
      <c r="D39" s="3" t="s">
        <v>15</v>
      </c>
      <c r="E39" s="3" t="s">
        <v>10</v>
      </c>
      <c r="F39" s="3">
        <v>7</v>
      </c>
      <c r="G39" s="3">
        <v>70000</v>
      </c>
      <c r="H39" s="3">
        <f t="shared" si="0"/>
        <v>490000</v>
      </c>
    </row>
    <row r="40" spans="2:8" x14ac:dyDescent="0.25">
      <c r="B40" s="2">
        <v>45332</v>
      </c>
      <c r="C40" s="3" t="s">
        <v>20</v>
      </c>
      <c r="D40" s="3" t="s">
        <v>18</v>
      </c>
      <c r="E40" s="3" t="s">
        <v>13</v>
      </c>
      <c r="F40" s="3">
        <v>11</v>
      </c>
      <c r="G40" s="3">
        <v>50000</v>
      </c>
      <c r="H40" s="3">
        <f t="shared" si="0"/>
        <v>550000</v>
      </c>
    </row>
    <row r="41" spans="2:8" x14ac:dyDescent="0.25">
      <c r="B41" s="2">
        <v>45333</v>
      </c>
      <c r="C41" s="3" t="s">
        <v>22</v>
      </c>
      <c r="D41" s="3" t="s">
        <v>9</v>
      </c>
      <c r="E41" s="3" t="s">
        <v>16</v>
      </c>
      <c r="F41" s="3">
        <v>12</v>
      </c>
      <c r="G41" s="3">
        <v>20000</v>
      </c>
      <c r="H41" s="3">
        <f t="shared" si="0"/>
        <v>240000</v>
      </c>
    </row>
    <row r="42" spans="2:8" x14ac:dyDescent="0.25">
      <c r="B42" s="2">
        <v>45334</v>
      </c>
      <c r="C42" s="3" t="s">
        <v>11</v>
      </c>
      <c r="D42" s="3" t="s">
        <v>9</v>
      </c>
      <c r="E42" s="3" t="s">
        <v>19</v>
      </c>
      <c r="F42" s="3">
        <v>10</v>
      </c>
      <c r="G42" s="3">
        <v>30000</v>
      </c>
      <c r="H42" s="3">
        <f t="shared" si="0"/>
        <v>300000</v>
      </c>
    </row>
    <row r="43" spans="2:8" x14ac:dyDescent="0.25">
      <c r="B43" s="2">
        <v>45335</v>
      </c>
      <c r="C43" s="3" t="s">
        <v>14</v>
      </c>
      <c r="D43" s="3" t="s">
        <v>12</v>
      </c>
      <c r="E43" s="3" t="s">
        <v>10</v>
      </c>
      <c r="F43" s="3">
        <v>9</v>
      </c>
      <c r="G43" s="3">
        <v>70000</v>
      </c>
      <c r="H43" s="3">
        <f t="shared" si="0"/>
        <v>630000</v>
      </c>
    </row>
    <row r="44" spans="2:8" x14ac:dyDescent="0.25">
      <c r="B44" s="2">
        <v>45336</v>
      </c>
      <c r="C44" s="3" t="s">
        <v>17</v>
      </c>
      <c r="D44" s="3" t="s">
        <v>15</v>
      </c>
      <c r="E44" s="3" t="s">
        <v>13</v>
      </c>
      <c r="F44" s="3">
        <v>8</v>
      </c>
      <c r="G44" s="3">
        <v>50000</v>
      </c>
      <c r="H44" s="3">
        <f t="shared" si="0"/>
        <v>400000</v>
      </c>
    </row>
    <row r="45" spans="2:8" x14ac:dyDescent="0.25">
      <c r="B45" s="2">
        <v>45337</v>
      </c>
      <c r="C45" s="3" t="s">
        <v>20</v>
      </c>
      <c r="D45" s="3" t="s">
        <v>18</v>
      </c>
      <c r="E45" s="3" t="s">
        <v>16</v>
      </c>
      <c r="F45" s="3">
        <v>11</v>
      </c>
      <c r="G45" s="3">
        <v>20000</v>
      </c>
      <c r="H45" s="3">
        <f t="shared" si="0"/>
        <v>220000</v>
      </c>
    </row>
    <row r="46" spans="2:8" x14ac:dyDescent="0.25">
      <c r="B46" s="2">
        <v>45338</v>
      </c>
      <c r="C46" s="3" t="s">
        <v>8</v>
      </c>
      <c r="D46" s="3" t="s">
        <v>21</v>
      </c>
      <c r="E46" s="3" t="s">
        <v>19</v>
      </c>
      <c r="F46" s="3">
        <v>14</v>
      </c>
      <c r="G46" s="3">
        <v>30000</v>
      </c>
      <c r="H46" s="3">
        <f t="shared" si="0"/>
        <v>420000</v>
      </c>
    </row>
    <row r="47" spans="2:8" x14ac:dyDescent="0.25">
      <c r="B47" s="2">
        <v>45339</v>
      </c>
      <c r="C47" s="3" t="s">
        <v>11</v>
      </c>
      <c r="D47" s="3" t="s">
        <v>23</v>
      </c>
      <c r="E47" s="3" t="s">
        <v>10</v>
      </c>
      <c r="F47" s="3">
        <v>10</v>
      </c>
      <c r="G47" s="3">
        <v>70000</v>
      </c>
      <c r="H47" s="3">
        <f t="shared" si="0"/>
        <v>700000</v>
      </c>
    </row>
    <row r="48" spans="2:8" x14ac:dyDescent="0.25">
      <c r="B48" s="2">
        <v>45340</v>
      </c>
      <c r="C48" s="3" t="s">
        <v>14</v>
      </c>
      <c r="D48" s="3" t="s">
        <v>15</v>
      </c>
      <c r="E48" s="3" t="s">
        <v>13</v>
      </c>
      <c r="F48" s="3">
        <v>9</v>
      </c>
      <c r="G48" s="3">
        <v>50000</v>
      </c>
      <c r="H48" s="3">
        <f t="shared" si="0"/>
        <v>450000</v>
      </c>
    </row>
    <row r="49" spans="2:13" x14ac:dyDescent="0.25">
      <c r="B49" s="2">
        <v>45341</v>
      </c>
      <c r="C49" s="3" t="s">
        <v>17</v>
      </c>
      <c r="D49" s="3" t="s">
        <v>18</v>
      </c>
      <c r="E49" s="3" t="s">
        <v>16</v>
      </c>
      <c r="F49" s="3">
        <v>13</v>
      </c>
      <c r="G49" s="3">
        <v>20000</v>
      </c>
      <c r="H49" s="3">
        <f t="shared" si="0"/>
        <v>260000</v>
      </c>
    </row>
    <row r="50" spans="2:13" x14ac:dyDescent="0.25">
      <c r="B50" s="2">
        <v>45342</v>
      </c>
      <c r="C50" s="3" t="s">
        <v>20</v>
      </c>
      <c r="D50" s="3" t="s">
        <v>21</v>
      </c>
      <c r="E50" s="3" t="s">
        <v>19</v>
      </c>
      <c r="F50" s="3">
        <v>8</v>
      </c>
      <c r="G50" s="3">
        <v>30000</v>
      </c>
      <c r="H50" s="3">
        <f t="shared" si="0"/>
        <v>240000</v>
      </c>
    </row>
    <row r="51" spans="2:13" ht="15.75" thickBot="1" x14ac:dyDescent="0.3">
      <c r="B51" s="2">
        <v>45343</v>
      </c>
      <c r="C51" s="3" t="s">
        <v>22</v>
      </c>
      <c r="D51" s="3" t="s">
        <v>23</v>
      </c>
      <c r="E51" s="3" t="s">
        <v>10</v>
      </c>
      <c r="F51" s="3">
        <v>12</v>
      </c>
      <c r="G51" s="3">
        <v>70000</v>
      </c>
      <c r="H51" s="3">
        <f t="shared" si="0"/>
        <v>840000</v>
      </c>
    </row>
    <row r="52" spans="2:13" ht="15.75" thickBot="1" x14ac:dyDescent="0.3">
      <c r="B52" s="2">
        <v>45344</v>
      </c>
      <c r="C52" s="3" t="s">
        <v>11</v>
      </c>
      <c r="D52" s="3" t="s">
        <v>15</v>
      </c>
      <c r="E52" s="3" t="s">
        <v>13</v>
      </c>
      <c r="F52" s="3">
        <v>7</v>
      </c>
      <c r="G52" s="3">
        <v>50000</v>
      </c>
      <c r="H52" s="3">
        <f t="shared" si="0"/>
        <v>350000</v>
      </c>
      <c r="J52" s="25" t="s">
        <v>49</v>
      </c>
      <c r="K52"/>
    </row>
    <row r="53" spans="2:13" ht="15.75" thickBot="1" x14ac:dyDescent="0.3">
      <c r="B53" s="2">
        <v>45345</v>
      </c>
      <c r="C53" s="3" t="s">
        <v>14</v>
      </c>
      <c r="D53" s="3" t="s">
        <v>18</v>
      </c>
      <c r="E53" s="3" t="s">
        <v>16</v>
      </c>
      <c r="F53" s="3">
        <v>9</v>
      </c>
      <c r="G53" s="3">
        <v>20000</v>
      </c>
      <c r="H53" s="3">
        <f t="shared" si="0"/>
        <v>180000</v>
      </c>
      <c r="K53" s="37" t="s">
        <v>31</v>
      </c>
      <c r="L53" s="38"/>
      <c r="M53" s="39"/>
    </row>
    <row r="54" spans="2:13" x14ac:dyDescent="0.25">
      <c r="B54" s="2">
        <v>45346</v>
      </c>
      <c r="C54" s="3" t="s">
        <v>8</v>
      </c>
      <c r="D54" s="3" t="s">
        <v>9</v>
      </c>
      <c r="E54" s="3" t="s">
        <v>19</v>
      </c>
      <c r="F54" s="3">
        <v>12</v>
      </c>
      <c r="G54" s="3">
        <v>30000</v>
      </c>
      <c r="H54" s="3">
        <f t="shared" si="0"/>
        <v>360000</v>
      </c>
      <c r="K54" s="6" t="s">
        <v>30</v>
      </c>
      <c r="L54" s="6" t="s">
        <v>25</v>
      </c>
    </row>
    <row r="55" spans="2:13" x14ac:dyDescent="0.25">
      <c r="B55" s="2">
        <v>45347</v>
      </c>
      <c r="C55" s="3" t="s">
        <v>20</v>
      </c>
      <c r="D55" s="3" t="s">
        <v>12</v>
      </c>
      <c r="E55" s="3" t="s">
        <v>10</v>
      </c>
      <c r="F55" s="3">
        <v>5</v>
      </c>
      <c r="G55" s="3">
        <v>70000</v>
      </c>
      <c r="H55" s="3">
        <f t="shared" si="0"/>
        <v>350000</v>
      </c>
      <c r="K55" s="6" t="s">
        <v>29</v>
      </c>
      <c r="L55" t="s">
        <v>9</v>
      </c>
      <c r="M55" t="s">
        <v>26</v>
      </c>
    </row>
    <row r="56" spans="2:13" x14ac:dyDescent="0.25">
      <c r="B56" s="2">
        <v>45352</v>
      </c>
      <c r="C56" s="3" t="s">
        <v>22</v>
      </c>
      <c r="D56" s="3" t="s">
        <v>9</v>
      </c>
      <c r="E56" s="3" t="s">
        <v>10</v>
      </c>
      <c r="F56" s="3">
        <v>12</v>
      </c>
      <c r="G56" s="3">
        <v>70000</v>
      </c>
      <c r="H56" s="3">
        <f t="shared" si="0"/>
        <v>840000</v>
      </c>
      <c r="K56" s="12" t="s">
        <v>19</v>
      </c>
      <c r="L56">
        <v>42</v>
      </c>
      <c r="M56">
        <v>42</v>
      </c>
    </row>
    <row r="57" spans="2:13" x14ac:dyDescent="0.25">
      <c r="B57" s="2">
        <v>45353</v>
      </c>
      <c r="C57" s="3" t="s">
        <v>11</v>
      </c>
      <c r="D57" s="3" t="s">
        <v>9</v>
      </c>
      <c r="E57" s="3" t="s">
        <v>13</v>
      </c>
      <c r="F57" s="3">
        <v>8</v>
      </c>
      <c r="G57" s="3">
        <v>50000</v>
      </c>
      <c r="H57" s="3">
        <f t="shared" si="0"/>
        <v>400000</v>
      </c>
      <c r="K57" s="12" t="s">
        <v>26</v>
      </c>
      <c r="L57">
        <v>42</v>
      </c>
      <c r="M57">
        <v>42</v>
      </c>
    </row>
    <row r="58" spans="2:13" x14ac:dyDescent="0.25">
      <c r="B58" s="2">
        <v>45354</v>
      </c>
      <c r="C58" s="3" t="s">
        <v>14</v>
      </c>
      <c r="D58" s="3" t="s">
        <v>21</v>
      </c>
      <c r="E58" s="3" t="s">
        <v>16</v>
      </c>
      <c r="F58" s="3">
        <v>7</v>
      </c>
      <c r="G58" s="3">
        <v>20000</v>
      </c>
      <c r="H58" s="3">
        <f t="shared" si="0"/>
        <v>140000</v>
      </c>
    </row>
    <row r="59" spans="2:13" x14ac:dyDescent="0.25">
      <c r="B59" s="2">
        <v>45355</v>
      </c>
      <c r="C59" s="3" t="s">
        <v>17</v>
      </c>
      <c r="D59" s="3" t="s">
        <v>23</v>
      </c>
      <c r="E59" s="3" t="s">
        <v>19</v>
      </c>
      <c r="F59" s="3">
        <v>9</v>
      </c>
      <c r="G59" s="3">
        <v>30000</v>
      </c>
      <c r="H59" s="3">
        <f t="shared" si="0"/>
        <v>270000</v>
      </c>
    </row>
    <row r="60" spans="2:13" x14ac:dyDescent="0.25">
      <c r="B60" s="2">
        <v>45356</v>
      </c>
      <c r="C60" s="3" t="s">
        <v>20</v>
      </c>
      <c r="D60" s="3" t="s">
        <v>21</v>
      </c>
      <c r="E60" s="3" t="s">
        <v>10</v>
      </c>
      <c r="F60" s="3">
        <v>6</v>
      </c>
      <c r="G60" s="3">
        <v>70000</v>
      </c>
      <c r="H60" s="3">
        <f t="shared" si="0"/>
        <v>420000</v>
      </c>
    </row>
    <row r="61" spans="2:13" x14ac:dyDescent="0.25">
      <c r="B61" s="2">
        <v>45357</v>
      </c>
      <c r="C61" s="3" t="s">
        <v>8</v>
      </c>
      <c r="D61" s="3" t="s">
        <v>23</v>
      </c>
      <c r="E61" s="3" t="s">
        <v>13</v>
      </c>
      <c r="F61" s="3">
        <v>10</v>
      </c>
      <c r="G61" s="3">
        <v>50000</v>
      </c>
      <c r="H61" s="3">
        <f t="shared" si="0"/>
        <v>500000</v>
      </c>
    </row>
    <row r="62" spans="2:13" x14ac:dyDescent="0.25">
      <c r="B62" s="2">
        <v>45358</v>
      </c>
      <c r="C62" s="3" t="s">
        <v>11</v>
      </c>
      <c r="D62" s="3" t="s">
        <v>15</v>
      </c>
      <c r="E62" s="3" t="s">
        <v>16</v>
      </c>
      <c r="F62" s="3">
        <v>8</v>
      </c>
      <c r="G62" s="3">
        <v>20000</v>
      </c>
      <c r="H62" s="3">
        <f t="shared" si="0"/>
        <v>160000</v>
      </c>
    </row>
    <row r="63" spans="2:13" x14ac:dyDescent="0.25">
      <c r="B63" s="2">
        <v>45359</v>
      </c>
      <c r="C63" s="3" t="s">
        <v>8</v>
      </c>
      <c r="D63" s="3" t="s">
        <v>18</v>
      </c>
      <c r="E63" s="3" t="s">
        <v>19</v>
      </c>
      <c r="F63" s="3">
        <v>13</v>
      </c>
      <c r="G63" s="3">
        <v>30000</v>
      </c>
      <c r="H63" s="3">
        <f t="shared" si="0"/>
        <v>390000</v>
      </c>
    </row>
    <row r="64" spans="2:13" x14ac:dyDescent="0.25">
      <c r="B64" s="2">
        <v>45360</v>
      </c>
      <c r="C64" s="3" t="s">
        <v>17</v>
      </c>
      <c r="D64" s="3" t="s">
        <v>9</v>
      </c>
      <c r="E64" s="3" t="s">
        <v>10</v>
      </c>
      <c r="F64" s="3">
        <v>9</v>
      </c>
      <c r="G64" s="3">
        <v>70000</v>
      </c>
      <c r="H64" s="3">
        <f t="shared" si="0"/>
        <v>630000</v>
      </c>
    </row>
    <row r="65" spans="2:11" x14ac:dyDescent="0.25">
      <c r="B65" s="2">
        <v>45361</v>
      </c>
      <c r="C65" s="3" t="s">
        <v>20</v>
      </c>
      <c r="D65" s="3" t="s">
        <v>15</v>
      </c>
      <c r="E65" s="3" t="s">
        <v>13</v>
      </c>
      <c r="F65" s="3">
        <v>5</v>
      </c>
      <c r="G65" s="3">
        <v>50000</v>
      </c>
      <c r="H65" s="3">
        <f t="shared" si="0"/>
        <v>250000</v>
      </c>
    </row>
    <row r="66" spans="2:11" x14ac:dyDescent="0.25">
      <c r="B66" s="2">
        <v>45362</v>
      </c>
      <c r="C66" s="3" t="s">
        <v>22</v>
      </c>
      <c r="D66" s="3" t="s">
        <v>12</v>
      </c>
      <c r="E66" s="3" t="s">
        <v>16</v>
      </c>
      <c r="F66" s="3">
        <v>11</v>
      </c>
      <c r="G66" s="3">
        <v>20000</v>
      </c>
      <c r="H66" s="3">
        <f>F66*G66</f>
        <v>220000</v>
      </c>
    </row>
    <row r="67" spans="2:11" x14ac:dyDescent="0.25">
      <c r="B67" s="2">
        <v>45363</v>
      </c>
      <c r="C67" s="3" t="s">
        <v>11</v>
      </c>
      <c r="D67" s="3" t="s">
        <v>15</v>
      </c>
      <c r="E67" s="3" t="s">
        <v>19</v>
      </c>
      <c r="F67" s="3">
        <v>14</v>
      </c>
      <c r="G67" s="3">
        <v>30000</v>
      </c>
      <c r="H67" s="3">
        <f t="shared" si="0"/>
        <v>420000</v>
      </c>
    </row>
    <row r="68" spans="2:11" x14ac:dyDescent="0.25">
      <c r="B68" s="2">
        <v>45364</v>
      </c>
      <c r="C68" s="3" t="s">
        <v>14</v>
      </c>
      <c r="D68" s="3" t="s">
        <v>18</v>
      </c>
      <c r="E68" s="3" t="s">
        <v>10</v>
      </c>
      <c r="F68" s="3">
        <v>10</v>
      </c>
      <c r="G68" s="3">
        <v>70000</v>
      </c>
      <c r="H68" s="3">
        <f t="shared" si="0"/>
        <v>700000</v>
      </c>
    </row>
    <row r="69" spans="2:11" x14ac:dyDescent="0.25">
      <c r="B69" s="2">
        <v>45365</v>
      </c>
      <c r="C69" s="3" t="s">
        <v>17</v>
      </c>
      <c r="D69" s="3" t="s">
        <v>21</v>
      </c>
      <c r="E69" s="3" t="s">
        <v>13</v>
      </c>
      <c r="F69" s="3">
        <v>6</v>
      </c>
      <c r="G69" s="3">
        <v>50000</v>
      </c>
      <c r="H69" s="3">
        <f t="shared" si="0"/>
        <v>300000</v>
      </c>
    </row>
    <row r="70" spans="2:11" x14ac:dyDescent="0.25">
      <c r="B70" s="2">
        <v>45366</v>
      </c>
      <c r="C70" s="3" t="s">
        <v>8</v>
      </c>
      <c r="D70" s="3" t="s">
        <v>23</v>
      </c>
      <c r="E70" s="3" t="s">
        <v>16</v>
      </c>
      <c r="F70" s="3">
        <v>8</v>
      </c>
      <c r="G70" s="3">
        <v>20000</v>
      </c>
      <c r="H70" s="3">
        <f t="shared" si="0"/>
        <v>160000</v>
      </c>
    </row>
    <row r="71" spans="2:11" x14ac:dyDescent="0.25">
      <c r="B71" s="2">
        <v>45367</v>
      </c>
      <c r="C71" s="3" t="s">
        <v>22</v>
      </c>
      <c r="D71" s="3" t="s">
        <v>15</v>
      </c>
      <c r="E71" s="3" t="s">
        <v>19</v>
      </c>
      <c r="F71" s="3">
        <v>12</v>
      </c>
      <c r="G71" s="3">
        <v>30000</v>
      </c>
      <c r="H71" s="3">
        <f t="shared" ref="H71:H81" si="1">F71*G71</f>
        <v>360000</v>
      </c>
    </row>
    <row r="72" spans="2:11" x14ac:dyDescent="0.25">
      <c r="B72" s="2">
        <v>45368</v>
      </c>
      <c r="C72" s="3" t="s">
        <v>11</v>
      </c>
      <c r="D72" s="3" t="s">
        <v>18</v>
      </c>
      <c r="E72" s="3" t="s">
        <v>10</v>
      </c>
      <c r="F72" s="3">
        <v>9</v>
      </c>
      <c r="G72" s="3">
        <v>70000</v>
      </c>
      <c r="H72" s="3">
        <f t="shared" si="1"/>
        <v>630000</v>
      </c>
    </row>
    <row r="73" spans="2:11" x14ac:dyDescent="0.25">
      <c r="B73" s="2">
        <v>45369</v>
      </c>
      <c r="C73" s="3" t="s">
        <v>8</v>
      </c>
      <c r="D73" s="3" t="s">
        <v>12</v>
      </c>
      <c r="E73" s="3" t="s">
        <v>13</v>
      </c>
      <c r="F73" s="3">
        <v>7</v>
      </c>
      <c r="G73" s="3">
        <v>50000</v>
      </c>
      <c r="H73" s="3">
        <f t="shared" si="1"/>
        <v>350000</v>
      </c>
    </row>
    <row r="74" spans="2:11" x14ac:dyDescent="0.25">
      <c r="B74" s="2">
        <v>45370</v>
      </c>
      <c r="C74" s="3" t="s">
        <v>17</v>
      </c>
      <c r="D74" s="3" t="s">
        <v>15</v>
      </c>
      <c r="E74" s="3" t="s">
        <v>16</v>
      </c>
      <c r="F74" s="3">
        <v>14</v>
      </c>
      <c r="G74" s="3">
        <v>20000</v>
      </c>
      <c r="H74" s="3">
        <f>F74*G74</f>
        <v>280000</v>
      </c>
    </row>
    <row r="75" spans="2:11" x14ac:dyDescent="0.25">
      <c r="B75" s="2">
        <v>45371</v>
      </c>
      <c r="C75" s="3" t="s">
        <v>20</v>
      </c>
      <c r="D75" s="3" t="s">
        <v>18</v>
      </c>
      <c r="E75" s="3" t="s">
        <v>19</v>
      </c>
      <c r="F75" s="3">
        <v>8</v>
      </c>
      <c r="G75" s="3">
        <v>30000</v>
      </c>
      <c r="H75" s="3">
        <f t="shared" si="1"/>
        <v>240000</v>
      </c>
      <c r="K75"/>
    </row>
    <row r="76" spans="2:11" x14ac:dyDescent="0.25">
      <c r="B76" s="2">
        <v>45372</v>
      </c>
      <c r="C76" s="3" t="s">
        <v>22</v>
      </c>
      <c r="D76" s="3" t="s">
        <v>21</v>
      </c>
      <c r="E76" s="3" t="s">
        <v>10</v>
      </c>
      <c r="F76" s="3">
        <v>11</v>
      </c>
      <c r="G76" s="3">
        <v>70000</v>
      </c>
      <c r="H76" s="3">
        <f t="shared" si="1"/>
        <v>770000</v>
      </c>
    </row>
    <row r="77" spans="2:11" x14ac:dyDescent="0.25">
      <c r="B77" s="2">
        <v>45373</v>
      </c>
      <c r="C77" s="3" t="s">
        <v>8</v>
      </c>
      <c r="D77" s="3" t="s">
        <v>23</v>
      </c>
      <c r="E77" s="3" t="s">
        <v>13</v>
      </c>
      <c r="F77" s="3">
        <v>5</v>
      </c>
      <c r="G77" s="3">
        <v>50000</v>
      </c>
      <c r="H77" s="3">
        <f t="shared" si="1"/>
        <v>250000</v>
      </c>
    </row>
    <row r="78" spans="2:11" x14ac:dyDescent="0.25">
      <c r="B78" s="2">
        <v>45374</v>
      </c>
      <c r="C78" s="3" t="s">
        <v>14</v>
      </c>
      <c r="D78" s="3" t="s">
        <v>15</v>
      </c>
      <c r="E78" s="3" t="s">
        <v>16</v>
      </c>
      <c r="F78" s="3">
        <v>10</v>
      </c>
      <c r="G78" s="3">
        <v>20000</v>
      </c>
      <c r="H78" s="3">
        <f t="shared" si="1"/>
        <v>200000</v>
      </c>
    </row>
    <row r="79" spans="2:11" x14ac:dyDescent="0.25">
      <c r="B79" s="2">
        <v>45375</v>
      </c>
      <c r="C79" s="3" t="s">
        <v>17</v>
      </c>
      <c r="D79" s="3" t="s">
        <v>18</v>
      </c>
      <c r="E79" s="3" t="s">
        <v>19</v>
      </c>
      <c r="F79" s="3">
        <v>9</v>
      </c>
      <c r="G79" s="3">
        <v>30000</v>
      </c>
      <c r="H79" s="3">
        <f t="shared" si="1"/>
        <v>270000</v>
      </c>
    </row>
    <row r="80" spans="2:11" x14ac:dyDescent="0.25">
      <c r="B80" s="2">
        <v>45376</v>
      </c>
      <c r="C80" s="3" t="s">
        <v>20</v>
      </c>
      <c r="D80" s="3" t="s">
        <v>23</v>
      </c>
      <c r="E80" s="3" t="s">
        <v>10</v>
      </c>
      <c r="F80" s="3">
        <v>10</v>
      </c>
      <c r="G80" s="3">
        <v>70000</v>
      </c>
      <c r="H80" s="3">
        <f t="shared" si="1"/>
        <v>700000</v>
      </c>
    </row>
    <row r="81" spans="2:11" ht="30.75" customHeight="1" thickBot="1" x14ac:dyDescent="0.3">
      <c r="B81" s="2">
        <v>45381</v>
      </c>
      <c r="C81" s="3" t="s">
        <v>8</v>
      </c>
      <c r="D81" s="3" t="s">
        <v>18</v>
      </c>
      <c r="E81" s="3" t="s">
        <v>19</v>
      </c>
      <c r="F81" s="3">
        <v>5</v>
      </c>
      <c r="G81" s="3">
        <v>30000</v>
      </c>
      <c r="H81" s="3">
        <f t="shared" si="1"/>
        <v>150000</v>
      </c>
    </row>
    <row r="82" spans="2:11" ht="15.75" thickBot="1" x14ac:dyDescent="0.3">
      <c r="G82" s="26" t="s">
        <v>24</v>
      </c>
      <c r="H82" s="24">
        <f>SUM(H5:H81)</f>
        <v>28670000</v>
      </c>
      <c r="K82"/>
    </row>
  </sheetData>
  <mergeCells count="2">
    <mergeCell ref="B3:H4"/>
    <mergeCell ref="K53:M53"/>
  </mergeCells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9890-ED69-4A7E-9D56-ECB8FD90B162}">
  <dimension ref="B1:S40"/>
  <sheetViews>
    <sheetView workbookViewId="0">
      <selection activeCell="K35" sqref="K35:K40"/>
    </sheetView>
  </sheetViews>
  <sheetFormatPr defaultRowHeight="15" x14ac:dyDescent="0.25"/>
  <cols>
    <col min="4" max="5" width="13.85546875" bestFit="1" customWidth="1"/>
    <col min="6" max="6" width="12" bestFit="1" customWidth="1"/>
    <col min="7" max="7" width="11" bestFit="1" customWidth="1"/>
    <col min="8" max="8" width="11.7109375" customWidth="1"/>
    <col min="9" max="9" width="12.85546875" bestFit="1" customWidth="1"/>
    <col min="11" max="11" width="7" bestFit="1" customWidth="1"/>
    <col min="12" max="12" width="16.28515625" bestFit="1" customWidth="1"/>
    <col min="14" max="16" width="13.85546875" bestFit="1" customWidth="1"/>
    <col min="17" max="17" width="12.5703125" bestFit="1" customWidth="1"/>
    <col min="18" max="18" width="13.85546875" bestFit="1" customWidth="1"/>
    <col min="20" max="20" width="12.5703125" bestFit="1" customWidth="1"/>
    <col min="21" max="21" width="11.28515625" bestFit="1" customWidth="1"/>
  </cols>
  <sheetData>
    <row r="1" spans="2:19" ht="15.75" thickBot="1" x14ac:dyDescent="0.3"/>
    <row r="2" spans="2:19" ht="15.75" thickBot="1" x14ac:dyDescent="0.3">
      <c r="C2" s="11" t="s">
        <v>43</v>
      </c>
    </row>
    <row r="3" spans="2:19" x14ac:dyDescent="0.25">
      <c r="D3" s="43" t="s">
        <v>32</v>
      </c>
      <c r="E3" s="44"/>
      <c r="F3" s="44"/>
      <c r="G3" s="44"/>
      <c r="H3" s="44"/>
      <c r="I3" s="45"/>
      <c r="L3" s="6" t="s">
        <v>27</v>
      </c>
      <c r="M3" s="6" t="s">
        <v>25</v>
      </c>
    </row>
    <row r="4" spans="2:19" x14ac:dyDescent="0.25">
      <c r="D4" s="40" t="s">
        <v>33</v>
      </c>
      <c r="E4" s="41"/>
      <c r="F4" s="41"/>
      <c r="G4" s="41"/>
      <c r="H4" s="41"/>
      <c r="I4" s="42"/>
      <c r="L4" s="6" t="s">
        <v>29</v>
      </c>
      <c r="M4" t="s">
        <v>9</v>
      </c>
      <c r="N4" t="s">
        <v>21</v>
      </c>
      <c r="O4" t="s">
        <v>23</v>
      </c>
      <c r="P4" t="s">
        <v>18</v>
      </c>
      <c r="Q4" t="s">
        <v>12</v>
      </c>
      <c r="R4" t="s">
        <v>15</v>
      </c>
      <c r="S4" t="s">
        <v>26</v>
      </c>
    </row>
    <row r="5" spans="2:19" x14ac:dyDescent="0.25">
      <c r="D5" s="18" t="s">
        <v>34</v>
      </c>
      <c r="E5" s="19" t="s">
        <v>35</v>
      </c>
      <c r="F5" s="19" t="s">
        <v>36</v>
      </c>
      <c r="G5" s="19" t="s">
        <v>37</v>
      </c>
      <c r="H5" s="19" t="s">
        <v>38</v>
      </c>
      <c r="I5" s="20" t="s">
        <v>28</v>
      </c>
      <c r="L5" s="12" t="s">
        <v>40</v>
      </c>
      <c r="M5">
        <v>1760000</v>
      </c>
      <c r="N5">
        <v>960000</v>
      </c>
      <c r="O5">
        <v>700000</v>
      </c>
      <c r="P5">
        <v>3340000</v>
      </c>
      <c r="Q5">
        <v>840000</v>
      </c>
      <c r="R5">
        <v>1150000</v>
      </c>
      <c r="S5">
        <v>8750000</v>
      </c>
    </row>
    <row r="6" spans="2:19" x14ac:dyDescent="0.25">
      <c r="B6" s="13"/>
      <c r="D6" s="16">
        <v>1</v>
      </c>
      <c r="E6" s="4" t="s">
        <v>39</v>
      </c>
      <c r="F6" s="4">
        <v>30000</v>
      </c>
      <c r="G6" s="4">
        <v>1150000</v>
      </c>
      <c r="H6" s="4">
        <f t="shared" ref="H6:H11" si="0">IF(G6&gt;=2000000,G6*10%,IF(G6&gt;=1000000,G6*8%,G6*6%))</f>
        <v>92000</v>
      </c>
      <c r="I6" s="17">
        <f t="shared" ref="I6:I11" si="1">SUM(F6+H6)</f>
        <v>122000</v>
      </c>
      <c r="L6" s="12" t="s">
        <v>26</v>
      </c>
      <c r="M6">
        <v>1760000</v>
      </c>
      <c r="N6">
        <v>960000</v>
      </c>
      <c r="O6">
        <v>700000</v>
      </c>
      <c r="P6">
        <v>3340000</v>
      </c>
      <c r="Q6">
        <v>840000</v>
      </c>
      <c r="R6">
        <v>1150000</v>
      </c>
      <c r="S6">
        <v>8750000</v>
      </c>
    </row>
    <row r="7" spans="2:19" x14ac:dyDescent="0.25">
      <c r="D7" s="16">
        <v>2</v>
      </c>
      <c r="E7" s="4" t="s">
        <v>9</v>
      </c>
      <c r="F7" s="4">
        <v>30000</v>
      </c>
      <c r="G7" s="4">
        <v>1760000</v>
      </c>
      <c r="H7" s="4">
        <f t="shared" si="0"/>
        <v>140800</v>
      </c>
      <c r="I7" s="17">
        <f t="shared" si="1"/>
        <v>170800</v>
      </c>
    </row>
    <row r="8" spans="2:19" x14ac:dyDescent="0.25">
      <c r="D8" s="16">
        <v>3</v>
      </c>
      <c r="E8" s="4" t="s">
        <v>18</v>
      </c>
      <c r="F8" s="4">
        <v>30000</v>
      </c>
      <c r="G8" s="4">
        <v>3340000</v>
      </c>
      <c r="H8" s="4">
        <f t="shared" si="0"/>
        <v>334000</v>
      </c>
      <c r="I8" s="17">
        <f t="shared" si="1"/>
        <v>364000</v>
      </c>
    </row>
    <row r="9" spans="2:19" x14ac:dyDescent="0.25">
      <c r="D9" s="16">
        <v>4</v>
      </c>
      <c r="E9" s="4" t="s">
        <v>21</v>
      </c>
      <c r="F9" s="4">
        <v>30000</v>
      </c>
      <c r="G9" s="4">
        <v>960000</v>
      </c>
      <c r="H9" s="4">
        <f t="shared" si="0"/>
        <v>57600</v>
      </c>
      <c r="I9" s="17">
        <f t="shared" si="1"/>
        <v>87600</v>
      </c>
    </row>
    <row r="10" spans="2:19" x14ac:dyDescent="0.25">
      <c r="D10" s="16">
        <v>5</v>
      </c>
      <c r="E10" s="4" t="s">
        <v>12</v>
      </c>
      <c r="F10" s="4">
        <v>30000</v>
      </c>
      <c r="G10" s="4">
        <v>840000</v>
      </c>
      <c r="H10" s="4">
        <f t="shared" si="0"/>
        <v>50400</v>
      </c>
      <c r="I10" s="17">
        <f t="shared" si="1"/>
        <v>80400</v>
      </c>
    </row>
    <row r="11" spans="2:19" x14ac:dyDescent="0.25">
      <c r="C11" s="13"/>
      <c r="D11" s="21">
        <v>6</v>
      </c>
      <c r="E11" s="22" t="s">
        <v>23</v>
      </c>
      <c r="F11" s="22">
        <v>30000</v>
      </c>
      <c r="G11" s="22">
        <v>700000</v>
      </c>
      <c r="H11" s="22">
        <f t="shared" si="0"/>
        <v>42000</v>
      </c>
      <c r="I11" s="23">
        <f t="shared" si="1"/>
        <v>72000</v>
      </c>
    </row>
    <row r="13" spans="2:19" ht="15.75" thickBot="1" x14ac:dyDescent="0.3"/>
    <row r="14" spans="2:19" ht="15.75" thickBot="1" x14ac:dyDescent="0.3">
      <c r="C14" s="10" t="s">
        <v>44</v>
      </c>
    </row>
    <row r="15" spans="2:19" x14ac:dyDescent="0.25">
      <c r="D15" s="6" t="s">
        <v>29</v>
      </c>
      <c r="E15" t="s">
        <v>41</v>
      </c>
    </row>
    <row r="16" spans="2:19" x14ac:dyDescent="0.25">
      <c r="D16" s="12" t="s">
        <v>9</v>
      </c>
      <c r="E16">
        <v>170800</v>
      </c>
    </row>
    <row r="17" spans="4:5" x14ac:dyDescent="0.25">
      <c r="D17" s="12" t="s">
        <v>21</v>
      </c>
      <c r="E17">
        <v>87600</v>
      </c>
    </row>
    <row r="18" spans="4:5" x14ac:dyDescent="0.25">
      <c r="D18" s="12" t="s">
        <v>23</v>
      </c>
      <c r="E18">
        <v>72000</v>
      </c>
    </row>
    <row r="19" spans="4:5" x14ac:dyDescent="0.25">
      <c r="D19" s="12" t="s">
        <v>18</v>
      </c>
      <c r="E19">
        <v>364000</v>
      </c>
    </row>
    <row r="20" spans="4:5" x14ac:dyDescent="0.25">
      <c r="D20" s="12" t="s">
        <v>12</v>
      </c>
      <c r="E20">
        <v>80400</v>
      </c>
    </row>
    <row r="21" spans="4:5" x14ac:dyDescent="0.25">
      <c r="D21" s="12" t="s">
        <v>39</v>
      </c>
      <c r="E21">
        <v>122000</v>
      </c>
    </row>
    <row r="22" spans="4:5" x14ac:dyDescent="0.25">
      <c r="D22" s="12" t="s">
        <v>26</v>
      </c>
      <c r="E22">
        <v>896800</v>
      </c>
    </row>
    <row r="32" spans="4:5" ht="15.75" thickBot="1" x14ac:dyDescent="0.3"/>
    <row r="33" spans="3:11" ht="15.75" thickBot="1" x14ac:dyDescent="0.3">
      <c r="C33" s="10" t="s">
        <v>45</v>
      </c>
    </row>
    <row r="34" spans="3:11" x14ac:dyDescent="0.25">
      <c r="D34" s="14" t="s">
        <v>34</v>
      </c>
      <c r="E34" s="14" t="s">
        <v>35</v>
      </c>
      <c r="F34" s="14" t="s">
        <v>36</v>
      </c>
      <c r="G34" s="14" t="s">
        <v>37</v>
      </c>
      <c r="H34" s="14" t="s">
        <v>38</v>
      </c>
      <c r="I34" s="14" t="s">
        <v>28</v>
      </c>
      <c r="J34" s="14" t="s">
        <v>42</v>
      </c>
      <c r="K34" s="14" t="s">
        <v>46</v>
      </c>
    </row>
    <row r="35" spans="3:11" x14ac:dyDescent="0.25">
      <c r="D35" s="15">
        <v>1</v>
      </c>
      <c r="E35" s="15" t="s">
        <v>39</v>
      </c>
      <c r="F35" s="15">
        <v>30000</v>
      </c>
      <c r="G35" s="15">
        <v>1150000</v>
      </c>
      <c r="H35" s="15">
        <f>IF(G35&gt;=2000000,G35*10%,IF(G35&gt;=1000000,G35*8%,G35*6%))</f>
        <v>92000</v>
      </c>
      <c r="I35" s="15">
        <f>SUM(F35+H35)</f>
        <v>122000</v>
      </c>
      <c r="J35" s="46">
        <f>AVERAGE(I35:I40)</f>
        <v>149466.66666666666</v>
      </c>
      <c r="K35" s="47">
        <f>ROUND(J35,0)</f>
        <v>149467</v>
      </c>
    </row>
    <row r="36" spans="3:11" x14ac:dyDescent="0.25">
      <c r="D36" s="4">
        <v>2</v>
      </c>
      <c r="E36" s="4" t="s">
        <v>9</v>
      </c>
      <c r="F36" s="4">
        <v>30000</v>
      </c>
      <c r="G36" s="4">
        <v>1760000</v>
      </c>
      <c r="H36" s="4">
        <f t="shared" ref="H36:H40" si="2">IF(G36&gt;=2000000,G36*10%,IF(G36&gt;=1000000,G36*8%,G36*6%))</f>
        <v>140800</v>
      </c>
      <c r="I36" s="4">
        <f t="shared" ref="I36:I40" si="3">SUM(F36+H36)</f>
        <v>170800</v>
      </c>
      <c r="J36" s="46"/>
      <c r="K36" s="48"/>
    </row>
    <row r="37" spans="3:11" x14ac:dyDescent="0.25">
      <c r="D37" s="15">
        <v>3</v>
      </c>
      <c r="E37" s="15" t="s">
        <v>18</v>
      </c>
      <c r="F37" s="15">
        <v>30000</v>
      </c>
      <c r="G37" s="15">
        <v>3340000</v>
      </c>
      <c r="H37" s="15">
        <f t="shared" si="2"/>
        <v>334000</v>
      </c>
      <c r="I37" s="15">
        <f t="shared" si="3"/>
        <v>364000</v>
      </c>
      <c r="J37" s="46"/>
      <c r="K37" s="48"/>
    </row>
    <row r="38" spans="3:11" x14ac:dyDescent="0.25">
      <c r="D38" s="4">
        <v>4</v>
      </c>
      <c r="E38" s="4" t="s">
        <v>21</v>
      </c>
      <c r="F38" s="4">
        <v>30000</v>
      </c>
      <c r="G38" s="4">
        <v>960000</v>
      </c>
      <c r="H38" s="4">
        <f t="shared" si="2"/>
        <v>57600</v>
      </c>
      <c r="I38" s="4">
        <f t="shared" si="3"/>
        <v>87600</v>
      </c>
      <c r="J38" s="46"/>
      <c r="K38" s="48"/>
    </row>
    <row r="39" spans="3:11" x14ac:dyDescent="0.25">
      <c r="D39" s="15">
        <v>5</v>
      </c>
      <c r="E39" s="15" t="s">
        <v>12</v>
      </c>
      <c r="F39" s="15">
        <v>30000</v>
      </c>
      <c r="G39" s="15">
        <v>840000</v>
      </c>
      <c r="H39" s="15">
        <f t="shared" si="2"/>
        <v>50400</v>
      </c>
      <c r="I39" s="15">
        <f t="shared" si="3"/>
        <v>80400</v>
      </c>
      <c r="J39" s="46"/>
      <c r="K39" s="48"/>
    </row>
    <row r="40" spans="3:11" x14ac:dyDescent="0.25">
      <c r="D40" s="4">
        <v>6</v>
      </c>
      <c r="E40" s="4" t="s">
        <v>23</v>
      </c>
      <c r="F40" s="4">
        <v>30000</v>
      </c>
      <c r="G40" s="4">
        <v>700000</v>
      </c>
      <c r="H40" s="4">
        <f t="shared" si="2"/>
        <v>42000</v>
      </c>
      <c r="I40" s="4">
        <f t="shared" si="3"/>
        <v>72000</v>
      </c>
      <c r="J40" s="46"/>
      <c r="K40" s="49"/>
    </row>
  </sheetData>
  <sortState xmlns:xlrd2="http://schemas.microsoft.com/office/spreadsheetml/2017/richdata2" ref="D6:E11">
    <sortCondition ref="D6:D11"/>
  </sortState>
  <mergeCells count="4">
    <mergeCell ref="D4:I4"/>
    <mergeCell ref="D3:I3"/>
    <mergeCell ref="J35:J40"/>
    <mergeCell ref="K35:K40"/>
  </mergeCells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0CF3-2EC7-4BAE-AABA-2C62FD9289BF}">
  <dimension ref="A1:S40"/>
  <sheetViews>
    <sheetView topLeftCell="A18" zoomScale="78" zoomScaleNormal="78" workbookViewId="0">
      <selection activeCell="S22" sqref="S22"/>
    </sheetView>
  </sheetViews>
  <sheetFormatPr defaultRowHeight="15" x14ac:dyDescent="0.25"/>
  <cols>
    <col min="2" max="2" width="22.42578125" bestFit="1" customWidth="1"/>
    <col min="3" max="3" width="16.7109375" bestFit="1" customWidth="1"/>
    <col min="4" max="4" width="10.5703125" customWidth="1"/>
    <col min="5" max="5" width="10.7109375" bestFit="1" customWidth="1"/>
    <col min="6" max="6" width="11.28515625" bestFit="1" customWidth="1"/>
    <col min="9" max="9" width="22.42578125" bestFit="1" customWidth="1"/>
    <col min="10" max="10" width="19.140625" bestFit="1" customWidth="1"/>
    <col min="12" max="12" width="9.28515625" bestFit="1" customWidth="1"/>
    <col min="13" max="13" width="11.28515625" bestFit="1" customWidth="1"/>
    <col min="15" max="15" width="16" bestFit="1" customWidth="1"/>
    <col min="16" max="16" width="19.140625" bestFit="1" customWidth="1"/>
    <col min="21" max="21" width="16" bestFit="1" customWidth="1"/>
    <col min="22" max="22" width="18" bestFit="1" customWidth="1"/>
  </cols>
  <sheetData>
    <row r="1" spans="1:19" ht="15.75" thickBot="1" x14ac:dyDescent="0.3"/>
    <row r="2" spans="1:19" ht="15.75" thickBot="1" x14ac:dyDescent="0.3">
      <c r="A2" s="10" t="s">
        <v>78</v>
      </c>
    </row>
    <row r="3" spans="1:19" x14ac:dyDescent="0.25">
      <c r="B3" s="31" t="s">
        <v>51</v>
      </c>
      <c r="C3" s="31" t="s">
        <v>52</v>
      </c>
      <c r="D3" s="31" t="s">
        <v>37</v>
      </c>
      <c r="E3" s="31" t="s">
        <v>53</v>
      </c>
      <c r="F3" s="31" t="s">
        <v>54</v>
      </c>
    </row>
    <row r="4" spans="1:19" x14ac:dyDescent="0.25">
      <c r="B4" s="4" t="s">
        <v>33</v>
      </c>
      <c r="C4" s="4">
        <v>7854500</v>
      </c>
      <c r="D4" s="4">
        <v>8750000</v>
      </c>
      <c r="E4" s="4">
        <f>D4-C4</f>
        <v>895500</v>
      </c>
      <c r="F4" s="4" t="str">
        <f>IF(E4&gt;0,"Profit","Loss")</f>
        <v>Profit</v>
      </c>
      <c r="I4" s="56" t="s">
        <v>57</v>
      </c>
      <c r="J4" s="56"/>
      <c r="K4" s="56"/>
      <c r="L4" s="56"/>
      <c r="M4" s="56"/>
    </row>
    <row r="5" spans="1:19" x14ac:dyDescent="0.25">
      <c r="B5" s="4" t="s">
        <v>55</v>
      </c>
      <c r="C5" s="4">
        <v>9998300</v>
      </c>
      <c r="D5" s="4">
        <v>9920000</v>
      </c>
      <c r="E5" s="4">
        <f>D5-C5</f>
        <v>-78300</v>
      </c>
      <c r="F5" s="4" t="str">
        <f t="shared" ref="F5:F6" si="0">IF(E5&gt;0,"Profit","Loss")</f>
        <v>Loss</v>
      </c>
      <c r="I5" s="57"/>
      <c r="J5" s="58"/>
      <c r="K5" s="58"/>
      <c r="L5" s="58"/>
      <c r="M5" s="59"/>
    </row>
    <row r="6" spans="1:19" x14ac:dyDescent="0.25">
      <c r="B6" s="4" t="s">
        <v>56</v>
      </c>
      <c r="C6" s="4">
        <v>8985700</v>
      </c>
      <c r="D6" s="4">
        <v>10000000</v>
      </c>
      <c r="E6" s="4">
        <f>D6-C6</f>
        <v>1014300</v>
      </c>
      <c r="F6" s="4" t="str">
        <f t="shared" si="0"/>
        <v>Profit</v>
      </c>
      <c r="I6" s="55" t="s">
        <v>33</v>
      </c>
      <c r="J6" s="55"/>
      <c r="K6" s="55"/>
      <c r="L6" s="55"/>
      <c r="M6" s="55"/>
      <c r="O6" s="55" t="s">
        <v>63</v>
      </c>
      <c r="P6" s="55"/>
      <c r="Q6" s="55"/>
      <c r="R6" s="55"/>
      <c r="S6" s="55"/>
    </row>
    <row r="7" spans="1:19" x14ac:dyDescent="0.25">
      <c r="I7" s="29" t="s">
        <v>58</v>
      </c>
      <c r="J7" s="29" t="s">
        <v>59</v>
      </c>
      <c r="K7" s="29" t="s">
        <v>5</v>
      </c>
      <c r="L7" s="29" t="s">
        <v>60</v>
      </c>
      <c r="M7" s="29" t="s">
        <v>28</v>
      </c>
      <c r="O7" s="29" t="s">
        <v>58</v>
      </c>
      <c r="P7" s="29" t="s">
        <v>59</v>
      </c>
      <c r="Q7" s="29" t="s">
        <v>5</v>
      </c>
      <c r="R7" s="29" t="s">
        <v>60</v>
      </c>
      <c r="S7" s="29" t="s">
        <v>28</v>
      </c>
    </row>
    <row r="8" spans="1:19" ht="15.75" thickBot="1" x14ac:dyDescent="0.3">
      <c r="I8" s="4" t="s">
        <v>10</v>
      </c>
      <c r="J8" s="4" t="s">
        <v>4</v>
      </c>
      <c r="K8" s="4">
        <v>53</v>
      </c>
      <c r="L8" s="4">
        <v>60000</v>
      </c>
      <c r="M8" s="4">
        <v>3180000</v>
      </c>
      <c r="O8" s="4" t="s">
        <v>10</v>
      </c>
      <c r="P8" s="4" t="s">
        <v>4</v>
      </c>
      <c r="Q8" s="4">
        <v>53</v>
      </c>
      <c r="R8" s="4">
        <v>60000</v>
      </c>
      <c r="S8" s="4">
        <v>3300000</v>
      </c>
    </row>
    <row r="9" spans="1:19" ht="15.75" thickBot="1" x14ac:dyDescent="0.3">
      <c r="A9" s="10" t="s">
        <v>79</v>
      </c>
      <c r="I9" s="4" t="s">
        <v>13</v>
      </c>
      <c r="J9" s="4" t="s">
        <v>4</v>
      </c>
      <c r="K9" s="4">
        <v>48</v>
      </c>
      <c r="L9" s="4">
        <v>45000</v>
      </c>
      <c r="M9" s="4">
        <v>2160000</v>
      </c>
      <c r="O9" s="4" t="s">
        <v>13</v>
      </c>
      <c r="P9" s="4" t="s">
        <v>4</v>
      </c>
      <c r="Q9" s="4">
        <v>48</v>
      </c>
      <c r="R9" s="4">
        <v>45000</v>
      </c>
      <c r="S9" s="4">
        <v>2250000</v>
      </c>
    </row>
    <row r="10" spans="1:19" x14ac:dyDescent="0.25">
      <c r="B10" s="6" t="s">
        <v>30</v>
      </c>
      <c r="C10" s="6" t="s">
        <v>25</v>
      </c>
      <c r="I10" s="4" t="s">
        <v>19</v>
      </c>
      <c r="J10" s="4" t="s">
        <v>4</v>
      </c>
      <c r="K10" s="4">
        <v>56</v>
      </c>
      <c r="L10" s="4">
        <v>26000</v>
      </c>
      <c r="M10" s="4">
        <v>1456000</v>
      </c>
      <c r="O10" s="4" t="s">
        <v>19</v>
      </c>
      <c r="P10" s="4" t="s">
        <v>4</v>
      </c>
      <c r="Q10" s="4">
        <v>56</v>
      </c>
      <c r="R10" s="4">
        <v>26000</v>
      </c>
      <c r="S10" s="4">
        <v>2054000</v>
      </c>
    </row>
    <row r="11" spans="1:19" x14ac:dyDescent="0.25">
      <c r="B11" s="6" t="s">
        <v>29</v>
      </c>
      <c r="C11" s="27" t="s">
        <v>40</v>
      </c>
      <c r="D11" s="27" t="s">
        <v>61</v>
      </c>
      <c r="E11" s="27" t="s">
        <v>62</v>
      </c>
      <c r="F11" s="27" t="s">
        <v>26</v>
      </c>
      <c r="I11" s="4" t="s">
        <v>16</v>
      </c>
      <c r="J11" s="4" t="s">
        <v>4</v>
      </c>
      <c r="K11" s="4">
        <v>48</v>
      </c>
      <c r="L11" s="4">
        <v>17000</v>
      </c>
      <c r="M11" s="4">
        <v>816000</v>
      </c>
      <c r="O11" s="4" t="s">
        <v>16</v>
      </c>
      <c r="P11" s="4" t="s">
        <v>4</v>
      </c>
      <c r="Q11" s="4">
        <v>48</v>
      </c>
      <c r="R11" s="4">
        <v>17000</v>
      </c>
      <c r="S11" s="4">
        <v>1020000</v>
      </c>
    </row>
    <row r="12" spans="1:19" x14ac:dyDescent="0.25">
      <c r="B12" s="12" t="s">
        <v>13</v>
      </c>
      <c r="C12" s="32">
        <v>48</v>
      </c>
      <c r="D12" s="32">
        <v>50</v>
      </c>
      <c r="E12" s="32">
        <v>41</v>
      </c>
      <c r="F12" s="32">
        <v>139</v>
      </c>
      <c r="I12" s="4" t="s">
        <v>64</v>
      </c>
      <c r="J12" s="4" t="s">
        <v>74</v>
      </c>
      <c r="K12" s="4"/>
      <c r="L12" s="4"/>
      <c r="M12" s="4">
        <v>12000</v>
      </c>
      <c r="O12" s="4" t="s">
        <v>64</v>
      </c>
      <c r="P12" s="4" t="s">
        <v>74</v>
      </c>
      <c r="Q12" s="4"/>
      <c r="R12" s="4"/>
      <c r="S12" s="4">
        <v>12000</v>
      </c>
    </row>
    <row r="13" spans="1:19" x14ac:dyDescent="0.25">
      <c r="B13" s="12" t="s">
        <v>10</v>
      </c>
      <c r="C13" s="32">
        <v>53</v>
      </c>
      <c r="D13" s="32">
        <v>55</v>
      </c>
      <c r="E13" s="32">
        <v>67</v>
      </c>
      <c r="F13" s="32">
        <v>175</v>
      </c>
      <c r="I13" s="4" t="s">
        <v>65</v>
      </c>
      <c r="J13" s="4" t="s">
        <v>75</v>
      </c>
      <c r="K13" s="4"/>
      <c r="L13" s="4"/>
      <c r="M13" s="4">
        <v>5000</v>
      </c>
      <c r="O13" s="4" t="s">
        <v>65</v>
      </c>
      <c r="P13" s="4" t="s">
        <v>75</v>
      </c>
      <c r="Q13" s="4"/>
      <c r="R13" s="4"/>
      <c r="S13" s="4">
        <v>8000</v>
      </c>
    </row>
    <row r="14" spans="1:19" x14ac:dyDescent="0.25">
      <c r="B14" s="12" t="s">
        <v>19</v>
      </c>
      <c r="C14" s="32">
        <v>56</v>
      </c>
      <c r="D14" s="32">
        <v>79</v>
      </c>
      <c r="E14" s="32">
        <v>70</v>
      </c>
      <c r="F14" s="32">
        <v>205</v>
      </c>
      <c r="I14" s="4" t="s">
        <v>66</v>
      </c>
      <c r="J14" s="4" t="s">
        <v>74</v>
      </c>
      <c r="K14" s="4"/>
      <c r="L14" s="4"/>
      <c r="M14" s="4">
        <v>8000</v>
      </c>
      <c r="O14" s="4" t="s">
        <v>66</v>
      </c>
      <c r="P14" s="4" t="s">
        <v>74</v>
      </c>
      <c r="Q14" s="4"/>
      <c r="R14" s="4"/>
      <c r="S14" s="4">
        <v>8000</v>
      </c>
    </row>
    <row r="15" spans="1:19" x14ac:dyDescent="0.25">
      <c r="B15" s="12" t="s">
        <v>16</v>
      </c>
      <c r="C15" s="32">
        <v>48</v>
      </c>
      <c r="D15" s="32">
        <v>60</v>
      </c>
      <c r="E15" s="32">
        <v>58</v>
      </c>
      <c r="F15" s="32">
        <v>166</v>
      </c>
      <c r="I15" s="4" t="s">
        <v>67</v>
      </c>
      <c r="J15" s="4" t="s">
        <v>76</v>
      </c>
      <c r="K15" s="4"/>
      <c r="L15" s="4"/>
      <c r="M15" s="4">
        <v>1500</v>
      </c>
      <c r="O15" s="4" t="s">
        <v>67</v>
      </c>
      <c r="P15" s="4" t="s">
        <v>76</v>
      </c>
      <c r="Q15" s="4"/>
      <c r="R15" s="4"/>
      <c r="S15" s="4">
        <v>1500</v>
      </c>
    </row>
    <row r="16" spans="1:19" x14ac:dyDescent="0.25">
      <c r="B16" s="12" t="s">
        <v>26</v>
      </c>
      <c r="C16" s="33">
        <v>205</v>
      </c>
      <c r="D16" s="32">
        <v>244</v>
      </c>
      <c r="E16" s="32">
        <v>236</v>
      </c>
      <c r="F16" s="32">
        <v>685</v>
      </c>
      <c r="I16" s="4" t="s">
        <v>68</v>
      </c>
      <c r="J16" s="4" t="s">
        <v>77</v>
      </c>
      <c r="K16" s="4">
        <v>5</v>
      </c>
      <c r="L16" s="4">
        <v>30000</v>
      </c>
      <c r="M16" s="4">
        <v>150000</v>
      </c>
      <c r="O16" s="4" t="s">
        <v>68</v>
      </c>
      <c r="P16" s="4" t="s">
        <v>77</v>
      </c>
      <c r="Q16" s="4">
        <v>5</v>
      </c>
      <c r="R16" s="4">
        <v>30000</v>
      </c>
      <c r="S16" s="4">
        <v>150000</v>
      </c>
    </row>
    <row r="17" spans="2:19" ht="15.75" thickBot="1" x14ac:dyDescent="0.3">
      <c r="B17" s="51"/>
      <c r="C17" s="51"/>
      <c r="D17" s="51"/>
      <c r="E17" s="51"/>
      <c r="F17" s="51"/>
      <c r="I17" s="4" t="s">
        <v>69</v>
      </c>
      <c r="J17" s="4" t="s">
        <v>77</v>
      </c>
      <c r="K17" s="4"/>
      <c r="L17" s="4"/>
      <c r="M17" s="4">
        <v>20000</v>
      </c>
      <c r="O17" s="4" t="s">
        <v>69</v>
      </c>
      <c r="P17" s="4" t="s">
        <v>77</v>
      </c>
      <c r="Q17" s="4"/>
      <c r="R17" s="4"/>
      <c r="S17" s="4">
        <v>20000</v>
      </c>
    </row>
    <row r="18" spans="2:19" ht="15.75" thickBot="1" x14ac:dyDescent="0.3">
      <c r="B18" s="52" t="s">
        <v>91</v>
      </c>
      <c r="C18" s="53"/>
      <c r="D18" s="53"/>
      <c r="E18" s="53"/>
      <c r="F18" s="54"/>
      <c r="I18" s="4" t="s">
        <v>70</v>
      </c>
      <c r="J18" s="4" t="s">
        <v>76</v>
      </c>
      <c r="K18" s="4"/>
      <c r="L18" s="4"/>
      <c r="M18" s="4">
        <v>2000</v>
      </c>
      <c r="O18" s="4" t="s">
        <v>70</v>
      </c>
      <c r="P18" s="4" t="s">
        <v>76</v>
      </c>
      <c r="Q18" s="4"/>
      <c r="R18" s="4"/>
      <c r="S18" s="4">
        <v>3000</v>
      </c>
    </row>
    <row r="19" spans="2:19" x14ac:dyDescent="0.25">
      <c r="I19" s="4" t="s">
        <v>71</v>
      </c>
      <c r="J19" s="4" t="s">
        <v>75</v>
      </c>
      <c r="K19" s="4"/>
      <c r="L19" s="4"/>
      <c r="M19" s="4">
        <v>3000</v>
      </c>
      <c r="O19" s="4" t="s">
        <v>71</v>
      </c>
      <c r="P19" s="4" t="s">
        <v>75</v>
      </c>
      <c r="Q19" s="4"/>
      <c r="R19" s="4"/>
      <c r="S19" s="4">
        <v>1000</v>
      </c>
    </row>
    <row r="20" spans="2:19" x14ac:dyDescent="0.25">
      <c r="I20" s="4" t="s">
        <v>72</v>
      </c>
      <c r="J20" s="4" t="s">
        <v>76</v>
      </c>
      <c r="K20" s="4"/>
      <c r="L20" s="4"/>
      <c r="M20" s="4">
        <v>1000</v>
      </c>
      <c r="O20" s="4" t="s">
        <v>72</v>
      </c>
      <c r="P20" s="4" t="s">
        <v>76</v>
      </c>
      <c r="Q20" s="4"/>
      <c r="R20" s="4"/>
      <c r="S20" s="4">
        <v>800</v>
      </c>
    </row>
    <row r="21" spans="2:19" x14ac:dyDescent="0.25">
      <c r="I21" s="4" t="s">
        <v>73</v>
      </c>
      <c r="J21" s="4"/>
      <c r="K21" s="4"/>
      <c r="L21" s="4"/>
      <c r="M21" s="4">
        <v>40000</v>
      </c>
      <c r="O21" s="4" t="s">
        <v>73</v>
      </c>
      <c r="P21" s="4"/>
      <c r="Q21" s="4"/>
      <c r="R21" s="4"/>
      <c r="S21" s="4">
        <v>1170000</v>
      </c>
    </row>
    <row r="22" spans="2:19" x14ac:dyDescent="0.25">
      <c r="B22" s="6"/>
      <c r="C22" s="6" t="s">
        <v>25</v>
      </c>
      <c r="D22" s="6"/>
      <c r="E22" s="6"/>
      <c r="L22" s="30" t="s">
        <v>24</v>
      </c>
      <c r="M22" s="34">
        <f>SUM(M8:M21)</f>
        <v>7854500</v>
      </c>
      <c r="R22" s="30" t="s">
        <v>24</v>
      </c>
      <c r="S22" s="34">
        <f>SUM(S8:S21)</f>
        <v>9998300</v>
      </c>
    </row>
    <row r="23" spans="2:19" x14ac:dyDescent="0.25">
      <c r="C23" s="27" t="s">
        <v>40</v>
      </c>
      <c r="D23" s="27" t="s">
        <v>61</v>
      </c>
      <c r="E23" s="27" t="s">
        <v>62</v>
      </c>
      <c r="F23" s="27" t="s">
        <v>26</v>
      </c>
    </row>
    <row r="24" spans="2:19" x14ac:dyDescent="0.25">
      <c r="I24" s="55" t="s">
        <v>56</v>
      </c>
      <c r="J24" s="55"/>
      <c r="K24" s="55"/>
      <c r="L24" s="55"/>
      <c r="M24" s="55"/>
    </row>
    <row r="25" spans="2:19" x14ac:dyDescent="0.25">
      <c r="I25" s="29" t="s">
        <v>58</v>
      </c>
      <c r="J25" s="29" t="s">
        <v>59</v>
      </c>
      <c r="K25" s="29" t="s">
        <v>5</v>
      </c>
      <c r="L25" s="29" t="s">
        <v>60</v>
      </c>
      <c r="M25" s="29" t="s">
        <v>28</v>
      </c>
    </row>
    <row r="26" spans="2:19" x14ac:dyDescent="0.25">
      <c r="B26" t="s">
        <v>27</v>
      </c>
      <c r="C26" s="28">
        <v>8750000</v>
      </c>
      <c r="D26" s="28">
        <v>9920000</v>
      </c>
      <c r="E26" s="28">
        <v>10000000</v>
      </c>
      <c r="F26" s="28">
        <v>28670000</v>
      </c>
      <c r="I26" s="4" t="s">
        <v>10</v>
      </c>
      <c r="J26" s="4" t="s">
        <v>4</v>
      </c>
      <c r="K26" s="4">
        <v>53</v>
      </c>
      <c r="L26" s="4">
        <v>60000</v>
      </c>
      <c r="M26" s="4">
        <v>4020000</v>
      </c>
    </row>
    <row r="27" spans="2:19" x14ac:dyDescent="0.25">
      <c r="I27" s="4" t="s">
        <v>13</v>
      </c>
      <c r="J27" s="4" t="s">
        <v>4</v>
      </c>
      <c r="K27" s="4">
        <v>48</v>
      </c>
      <c r="L27" s="4">
        <v>45000</v>
      </c>
      <c r="M27" s="4">
        <v>1845000</v>
      </c>
    </row>
    <row r="28" spans="2:19" x14ac:dyDescent="0.25">
      <c r="I28" s="4" t="s">
        <v>19</v>
      </c>
      <c r="J28" s="4" t="s">
        <v>4</v>
      </c>
      <c r="K28" s="4">
        <v>56</v>
      </c>
      <c r="L28" s="4">
        <v>26000</v>
      </c>
      <c r="M28" s="4">
        <v>1820000</v>
      </c>
    </row>
    <row r="29" spans="2:19" x14ac:dyDescent="0.25">
      <c r="I29" s="4" t="s">
        <v>16</v>
      </c>
      <c r="J29" s="4" t="s">
        <v>4</v>
      </c>
      <c r="K29" s="4">
        <v>48</v>
      </c>
      <c r="L29" s="4">
        <v>17000</v>
      </c>
      <c r="M29" s="4">
        <v>986000</v>
      </c>
    </row>
    <row r="30" spans="2:19" x14ac:dyDescent="0.25">
      <c r="I30" s="4" t="s">
        <v>64</v>
      </c>
      <c r="J30" s="4" t="s">
        <v>74</v>
      </c>
      <c r="K30" s="4"/>
      <c r="L30" s="4"/>
      <c r="M30" s="4">
        <v>13000</v>
      </c>
    </row>
    <row r="31" spans="2:19" x14ac:dyDescent="0.25">
      <c r="B31" s="35"/>
      <c r="I31" s="4" t="s">
        <v>65</v>
      </c>
      <c r="J31" s="4" t="s">
        <v>75</v>
      </c>
      <c r="K31" s="4"/>
      <c r="L31" s="4"/>
      <c r="M31" s="4">
        <v>2000</v>
      </c>
    </row>
    <row r="32" spans="2:19" x14ac:dyDescent="0.25">
      <c r="I32" s="4" t="s">
        <v>66</v>
      </c>
      <c r="J32" s="4" t="s">
        <v>74</v>
      </c>
      <c r="K32" s="4"/>
      <c r="L32" s="4"/>
      <c r="M32" s="4">
        <v>8000</v>
      </c>
    </row>
    <row r="33" spans="3:13" x14ac:dyDescent="0.25">
      <c r="I33" s="4" t="s">
        <v>67</v>
      </c>
      <c r="J33" s="4" t="s">
        <v>76</v>
      </c>
      <c r="K33" s="4"/>
      <c r="L33" s="4"/>
      <c r="M33" s="4">
        <v>1500</v>
      </c>
    </row>
    <row r="34" spans="3:13" x14ac:dyDescent="0.25">
      <c r="I34" s="4" t="s">
        <v>68</v>
      </c>
      <c r="J34" s="4" t="s">
        <v>77</v>
      </c>
      <c r="K34" s="4">
        <v>5</v>
      </c>
      <c r="L34" s="4">
        <v>30000</v>
      </c>
      <c r="M34" s="4">
        <v>150000</v>
      </c>
    </row>
    <row r="35" spans="3:13" x14ac:dyDescent="0.25">
      <c r="I35" s="4" t="s">
        <v>69</v>
      </c>
      <c r="J35" s="4" t="s">
        <v>77</v>
      </c>
      <c r="K35" s="4"/>
      <c r="L35" s="4"/>
      <c r="M35" s="4">
        <v>20000</v>
      </c>
    </row>
    <row r="36" spans="3:13" x14ac:dyDescent="0.25">
      <c r="I36" s="4" t="s">
        <v>70</v>
      </c>
      <c r="J36" s="4" t="s">
        <v>76</v>
      </c>
      <c r="K36" s="4"/>
      <c r="L36" s="4"/>
      <c r="M36" s="4">
        <v>2000</v>
      </c>
    </row>
    <row r="37" spans="3:13" x14ac:dyDescent="0.25">
      <c r="I37" s="4" t="s">
        <v>71</v>
      </c>
      <c r="J37" s="4" t="s">
        <v>75</v>
      </c>
      <c r="K37" s="4"/>
      <c r="L37" s="4"/>
      <c r="M37" s="4">
        <v>7000</v>
      </c>
    </row>
    <row r="38" spans="3:13" x14ac:dyDescent="0.25">
      <c r="I38" s="4" t="s">
        <v>72</v>
      </c>
      <c r="J38" s="4" t="s">
        <v>76</v>
      </c>
      <c r="K38" s="4"/>
      <c r="L38" s="4"/>
      <c r="M38" s="4">
        <v>1200</v>
      </c>
    </row>
    <row r="39" spans="3:13" x14ac:dyDescent="0.25">
      <c r="C39" s="50"/>
      <c r="D39" s="50"/>
      <c r="E39" s="50"/>
      <c r="F39" s="50"/>
      <c r="G39" s="50"/>
      <c r="I39" s="4" t="s">
        <v>73</v>
      </c>
      <c r="J39" s="4"/>
      <c r="K39" s="4"/>
      <c r="L39" s="4"/>
      <c r="M39" s="4">
        <v>110000</v>
      </c>
    </row>
    <row r="40" spans="3:13" x14ac:dyDescent="0.25">
      <c r="C40" s="50"/>
      <c r="D40" s="50"/>
      <c r="E40" s="50"/>
      <c r="F40" s="50"/>
      <c r="G40" s="50"/>
      <c r="L40" s="30" t="s">
        <v>24</v>
      </c>
      <c r="M40" s="34">
        <f>SUM(M26:M39)</f>
        <v>8985700</v>
      </c>
    </row>
  </sheetData>
  <mergeCells count="9">
    <mergeCell ref="O6:S6"/>
    <mergeCell ref="I5:M5"/>
    <mergeCell ref="C39:G39"/>
    <mergeCell ref="C40:G40"/>
    <mergeCell ref="B17:F17"/>
    <mergeCell ref="B18:F18"/>
    <mergeCell ref="I24:M24"/>
    <mergeCell ref="I4:M4"/>
    <mergeCell ref="I6:M6"/>
  </mergeCells>
  <conditionalFormatting sqref="F4:F6">
    <cfRule type="containsText" dxfId="9" priority="2" operator="containsText" text="Profit">
      <formula>NOT(ISERROR(SEARCH("Profit",F4)))</formula>
    </cfRule>
  </conditionalFormatting>
  <conditionalFormatting sqref="F5">
    <cfRule type="containsText" dxfId="8" priority="1" operator="containsText" text="Loss">
      <formula>NOT(ISERROR(SEARCH("Loss",F5)))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9177-3923-45AF-8DE9-94F965634DBF}">
  <dimension ref="A1:E16"/>
  <sheetViews>
    <sheetView tabSelected="1" workbookViewId="0">
      <selection activeCell="E5" sqref="E5"/>
    </sheetView>
  </sheetViews>
  <sheetFormatPr defaultRowHeight="15" x14ac:dyDescent="0.25"/>
  <cols>
    <col min="1" max="1" width="6.5703125" customWidth="1"/>
    <col min="2" max="2" width="9.7109375" bestFit="1" customWidth="1"/>
    <col min="3" max="3" width="8.7109375" bestFit="1" customWidth="1"/>
    <col min="4" max="4" width="9" bestFit="1" customWidth="1"/>
    <col min="5" max="5" width="10.7109375" bestFit="1" customWidth="1"/>
    <col min="6" max="76" width="15.5703125" bestFit="1" customWidth="1"/>
    <col min="77" max="77" width="10.7109375" bestFit="1" customWidth="1"/>
  </cols>
  <sheetData>
    <row r="1" spans="1:5" ht="15.75" thickBot="1" x14ac:dyDescent="0.3"/>
    <row r="2" spans="1:5" ht="15.75" thickBot="1" x14ac:dyDescent="0.3">
      <c r="A2" s="10">
        <v>4</v>
      </c>
    </row>
    <row r="3" spans="1:5" x14ac:dyDescent="0.25">
      <c r="B3" s="56" t="s">
        <v>80</v>
      </c>
      <c r="C3" s="56"/>
      <c r="D3" s="56"/>
      <c r="E3" s="56"/>
    </row>
    <row r="4" spans="1:5" x14ac:dyDescent="0.25">
      <c r="B4" s="29" t="s">
        <v>51</v>
      </c>
      <c r="C4" s="29" t="s">
        <v>52</v>
      </c>
      <c r="D4" s="29" t="s">
        <v>37</v>
      </c>
      <c r="E4" s="29" t="s">
        <v>81</v>
      </c>
    </row>
    <row r="5" spans="1:5" x14ac:dyDescent="0.25">
      <c r="B5" s="4" t="s">
        <v>33</v>
      </c>
      <c r="C5" s="4">
        <v>9288500</v>
      </c>
      <c r="D5" s="4">
        <v>8750000</v>
      </c>
      <c r="E5" s="4">
        <f>D5-C5</f>
        <v>-538500</v>
      </c>
    </row>
    <row r="6" spans="1:5" x14ac:dyDescent="0.25">
      <c r="B6" s="4" t="s">
        <v>55</v>
      </c>
      <c r="C6" s="4">
        <v>9744300</v>
      </c>
      <c r="D6" s="4">
        <v>9920000</v>
      </c>
      <c r="E6" s="4">
        <f t="shared" ref="E6:E16" si="0">D6-C6</f>
        <v>175700</v>
      </c>
    </row>
    <row r="7" spans="1:5" x14ac:dyDescent="0.25">
      <c r="B7" s="4" t="s">
        <v>56</v>
      </c>
      <c r="C7" s="4">
        <v>8904700</v>
      </c>
      <c r="D7" s="4">
        <v>10000000</v>
      </c>
      <c r="E7" s="4">
        <f t="shared" si="0"/>
        <v>1095300</v>
      </c>
    </row>
    <row r="8" spans="1:5" x14ac:dyDescent="0.25">
      <c r="B8" s="4" t="s">
        <v>82</v>
      </c>
      <c r="C8" s="4">
        <v>7345200</v>
      </c>
      <c r="D8" s="4">
        <v>7957400</v>
      </c>
      <c r="E8" s="4">
        <f t="shared" si="0"/>
        <v>612200</v>
      </c>
    </row>
    <row r="9" spans="1:5" x14ac:dyDescent="0.25">
      <c r="B9" s="4" t="s">
        <v>83</v>
      </c>
      <c r="C9" s="4">
        <v>8987000</v>
      </c>
      <c r="D9" s="4">
        <v>9876500</v>
      </c>
      <c r="E9" s="4">
        <f t="shared" si="0"/>
        <v>889500</v>
      </c>
    </row>
    <row r="10" spans="1:5" x14ac:dyDescent="0.25">
      <c r="B10" s="4" t="s">
        <v>84</v>
      </c>
      <c r="C10" s="4">
        <v>5215400</v>
      </c>
      <c r="D10" s="4">
        <v>5164500</v>
      </c>
      <c r="E10" s="4">
        <f t="shared" si="0"/>
        <v>-50900</v>
      </c>
    </row>
    <row r="11" spans="1:5" x14ac:dyDescent="0.25">
      <c r="B11" s="4" t="s">
        <v>85</v>
      </c>
      <c r="C11" s="4">
        <v>9976500</v>
      </c>
      <c r="D11" s="4">
        <v>11543600</v>
      </c>
      <c r="E11" s="4">
        <f t="shared" si="0"/>
        <v>1567100</v>
      </c>
    </row>
    <row r="12" spans="1:5" x14ac:dyDescent="0.25">
      <c r="B12" s="4" t="s">
        <v>86</v>
      </c>
      <c r="C12" s="4">
        <v>7976700</v>
      </c>
      <c r="D12" s="4">
        <v>8087900</v>
      </c>
      <c r="E12" s="4">
        <f t="shared" si="0"/>
        <v>111200</v>
      </c>
    </row>
    <row r="13" spans="1:5" x14ac:dyDescent="0.25">
      <c r="B13" s="4" t="s">
        <v>87</v>
      </c>
      <c r="C13" s="4">
        <v>9879000</v>
      </c>
      <c r="D13" s="4">
        <v>9969800</v>
      </c>
      <c r="E13" s="4">
        <f t="shared" si="0"/>
        <v>90800</v>
      </c>
    </row>
    <row r="14" spans="1:5" x14ac:dyDescent="0.25">
      <c r="B14" s="4" t="s">
        <v>88</v>
      </c>
      <c r="C14" s="4">
        <v>6234800</v>
      </c>
      <c r="D14" s="4">
        <v>7024000</v>
      </c>
      <c r="E14" s="4">
        <f t="shared" si="0"/>
        <v>789200</v>
      </c>
    </row>
    <row r="15" spans="1:5" x14ac:dyDescent="0.25">
      <c r="B15" s="4" t="s">
        <v>89</v>
      </c>
      <c r="C15" s="4">
        <v>4534800</v>
      </c>
      <c r="D15" s="4">
        <v>4809300</v>
      </c>
      <c r="E15" s="4">
        <f t="shared" si="0"/>
        <v>274500</v>
      </c>
    </row>
    <row r="16" spans="1:5" x14ac:dyDescent="0.25">
      <c r="B16" s="4" t="s">
        <v>90</v>
      </c>
      <c r="C16" s="4">
        <v>8348700</v>
      </c>
      <c r="D16" s="4">
        <v>8834800</v>
      </c>
      <c r="E16" s="4">
        <f t="shared" si="0"/>
        <v>486100</v>
      </c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Habiba Keya</cp:lastModifiedBy>
  <dcterms:created xsi:type="dcterms:W3CDTF">2024-05-29T21:50:26Z</dcterms:created>
  <dcterms:modified xsi:type="dcterms:W3CDTF">2024-12-07T01:27:34Z</dcterms:modified>
</cp:coreProperties>
</file>