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hP\Desktop\batch-29-habiba\"/>
    </mc:Choice>
  </mc:AlternateContent>
  <xr:revisionPtr revIDLastSave="0" documentId="13_ncr:1_{1B7233CB-5220-4D72-9CB6-80BFF27682D1}" xr6:coauthVersionLast="47" xr6:coauthVersionMax="47" xr10:uidLastSave="{00000000-0000-0000-0000-000000000000}"/>
  <bookViews>
    <workbookView xWindow="-110" yWindow="-110" windowWidth="19420" windowHeight="10420" tabRatio="592" xr2:uid="{00000000-000D-0000-FFFF-FFFF00000000}"/>
  </bookViews>
  <sheets>
    <sheet name="Sheet2" sheetId="2" r:id="rId1"/>
    <sheet name="Sheet1" sheetId="1" r:id="rId2"/>
  </sheets>
  <definedNames>
    <definedName name="Slicer_average">#N/A</definedName>
    <definedName name="Slicer_Chemistry">#N/A</definedName>
    <definedName name="Slicer_Enlish">#N/A</definedName>
    <definedName name="Slicer_Hindi">#N/A</definedName>
    <definedName name="Slicer_Math">#N/A</definedName>
    <definedName name="Slicer_Physics">#N/A</definedName>
    <definedName name="Slicer_Students_Name">#N/A</definedName>
    <definedName name="Slicer_Students_Name1">#N/A</definedName>
    <definedName name="Slicer_Students_Name2">#N/A</definedName>
    <definedName name="Slicer_Students_Name3">#N/A</definedName>
    <definedName name="Slicer_Students_Name4">#N/A</definedName>
    <definedName name="Slicer_Students_Name5">#N/A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5" i="1" l="1"/>
  <c r="N31" i="1"/>
  <c r="N32" i="1"/>
  <c r="N30" i="1"/>
  <c r="M31" i="1"/>
  <c r="M32" i="1"/>
  <c r="M30" i="1"/>
  <c r="O27" i="1"/>
  <c r="M27" i="1"/>
  <c r="M26" i="1"/>
  <c r="H43" i="1"/>
  <c r="H44" i="1"/>
  <c r="H45" i="1"/>
  <c r="H46" i="1"/>
  <c r="H47" i="1"/>
  <c r="H48" i="1"/>
  <c r="H49" i="1"/>
  <c r="H42" i="1"/>
  <c r="G43" i="1"/>
  <c r="G44" i="1"/>
  <c r="G45" i="1"/>
  <c r="G46" i="1"/>
  <c r="G47" i="1"/>
  <c r="G48" i="1"/>
  <c r="G49" i="1"/>
  <c r="F43" i="1"/>
  <c r="F44" i="1"/>
  <c r="F45" i="1"/>
  <c r="F46" i="1"/>
  <c r="F47" i="1"/>
  <c r="F48" i="1"/>
  <c r="F49" i="1"/>
  <c r="E43" i="1"/>
  <c r="E44" i="1"/>
  <c r="E45" i="1"/>
  <c r="E46" i="1"/>
  <c r="E47" i="1"/>
  <c r="E48" i="1"/>
  <c r="E49" i="1"/>
  <c r="G42" i="1"/>
  <c r="F42" i="1"/>
  <c r="E42" i="1"/>
  <c r="J26" i="1"/>
  <c r="J27" i="1"/>
  <c r="J28" i="1"/>
  <c r="J29" i="1"/>
  <c r="J30" i="1"/>
  <c r="J31" i="1"/>
  <c r="J32" i="1"/>
  <c r="J33" i="1"/>
  <c r="J34" i="1"/>
  <c r="J35" i="1"/>
  <c r="J25" i="1"/>
  <c r="H26" i="1"/>
  <c r="H27" i="1"/>
  <c r="H28" i="1"/>
  <c r="H29" i="1"/>
  <c r="H30" i="1"/>
  <c r="H31" i="1"/>
  <c r="H32" i="1"/>
  <c r="H33" i="1"/>
  <c r="H34" i="1"/>
  <c r="H35" i="1"/>
  <c r="H25" i="1"/>
  <c r="O14" i="1"/>
  <c r="P20" i="1"/>
  <c r="O20" i="1"/>
  <c r="P19" i="1"/>
  <c r="O19" i="1"/>
  <c r="P18" i="1"/>
  <c r="O18" i="1"/>
  <c r="U10" i="1"/>
  <c r="S10" i="1"/>
  <c r="T10" i="1" s="1"/>
  <c r="R10" i="1"/>
  <c r="T9" i="1"/>
  <c r="S9" i="1"/>
  <c r="R9" i="1"/>
  <c r="U9" i="1" s="1"/>
  <c r="S8" i="1"/>
  <c r="T8" i="1" s="1"/>
  <c r="R8" i="1"/>
  <c r="U8" i="1" s="1"/>
  <c r="T7" i="1"/>
  <c r="S7" i="1"/>
  <c r="R7" i="1"/>
  <c r="U7" i="1" s="1"/>
  <c r="U6" i="1"/>
  <c r="T6" i="1"/>
  <c r="S6" i="1"/>
  <c r="R6" i="1"/>
  <c r="T5" i="1"/>
  <c r="S5" i="1"/>
  <c r="R5" i="1"/>
  <c r="U5" i="1" s="1"/>
  <c r="U4" i="1"/>
  <c r="T4" i="1"/>
  <c r="S4" i="1"/>
  <c r="R4" i="1"/>
  <c r="T3" i="1"/>
  <c r="S3" i="1"/>
  <c r="R3" i="1"/>
  <c r="U3" i="1" s="1"/>
  <c r="T2" i="1"/>
  <c r="S2" i="1"/>
  <c r="R2" i="1"/>
  <c r="U2" i="1" s="1"/>
  <c r="B22" i="1"/>
  <c r="C19" i="1"/>
  <c r="C18" i="1"/>
  <c r="B19" i="1"/>
  <c r="B18" i="1"/>
  <c r="I11" i="1"/>
  <c r="J11" i="1" s="1"/>
  <c r="H11" i="1"/>
  <c r="I10" i="1"/>
  <c r="J10" i="1" s="1"/>
  <c r="H10" i="1"/>
  <c r="I9" i="1"/>
  <c r="J9" i="1" s="1"/>
  <c r="H9" i="1"/>
  <c r="J8" i="1"/>
  <c r="I8" i="1"/>
  <c r="H8" i="1"/>
  <c r="J7" i="1"/>
  <c r="I7" i="1"/>
  <c r="H7" i="1"/>
  <c r="I6" i="1"/>
  <c r="J6" i="1" s="1"/>
  <c r="H6" i="1"/>
  <c r="I5" i="1"/>
  <c r="J5" i="1" s="1"/>
  <c r="H5" i="1"/>
  <c r="I4" i="1"/>
  <c r="J4" i="1" s="1"/>
  <c r="H4" i="1"/>
  <c r="I3" i="1"/>
  <c r="J3" i="1" s="1"/>
  <c r="H3" i="1"/>
  <c r="I2" i="1"/>
  <c r="J2" i="1" s="1"/>
  <c r="H2" i="1"/>
  <c r="B13" i="1" l="1"/>
  <c r="B14" i="1"/>
</calcChain>
</file>

<file path=xl/sharedStrings.xml><?xml version="1.0" encoding="utf-8"?>
<sst xmlns="http://schemas.openxmlformats.org/spreadsheetml/2006/main" count="206" uniqueCount="116">
  <si>
    <t>roll no</t>
  </si>
  <si>
    <t>Students Name</t>
  </si>
  <si>
    <t>Hindi</t>
  </si>
  <si>
    <t>Enlish</t>
  </si>
  <si>
    <t>Math</t>
  </si>
  <si>
    <t>Physics</t>
  </si>
  <si>
    <t>Chemistry</t>
  </si>
  <si>
    <t>total</t>
  </si>
  <si>
    <t>average</t>
  </si>
  <si>
    <t>grade</t>
  </si>
  <si>
    <t>Ram</t>
  </si>
  <si>
    <t>Ashok</t>
  </si>
  <si>
    <t>Manoj</t>
  </si>
  <si>
    <t>Rajesh</t>
  </si>
  <si>
    <t>Ranjana</t>
  </si>
  <si>
    <t>Pooza</t>
  </si>
  <si>
    <t>Mahesh</t>
  </si>
  <si>
    <t>Ashutosh</t>
  </si>
  <si>
    <t>Anil</t>
  </si>
  <si>
    <t>Prem</t>
  </si>
  <si>
    <t>Q.1:How many students get  A and B  grade?</t>
  </si>
  <si>
    <t>ans:A grade:</t>
  </si>
  <si>
    <t xml:space="preserve">       B grade:</t>
  </si>
  <si>
    <t>Q.2:Student Ashok and Monoj total number and average?</t>
  </si>
  <si>
    <t>Ans:</t>
  </si>
  <si>
    <t>Monoj</t>
  </si>
  <si>
    <t>Q.3:Count how many students?</t>
  </si>
  <si>
    <t>SUBJECT</t>
  </si>
  <si>
    <t>1ST</t>
  </si>
  <si>
    <t>2ND</t>
  </si>
  <si>
    <t>3RD</t>
  </si>
  <si>
    <t>TOTAL</t>
  </si>
  <si>
    <t>AVERAGE</t>
  </si>
  <si>
    <t>GRADE</t>
  </si>
  <si>
    <t>total/avrage</t>
  </si>
  <si>
    <t>HINDI</t>
  </si>
  <si>
    <t>ENGLISH</t>
  </si>
  <si>
    <t>MATH</t>
  </si>
  <si>
    <t>PHYSICS</t>
  </si>
  <si>
    <t>CHEMISTRY</t>
  </si>
  <si>
    <t>HISTORY</t>
  </si>
  <si>
    <t>GEO</t>
  </si>
  <si>
    <t>BIO</t>
  </si>
  <si>
    <t>BOTANY</t>
  </si>
  <si>
    <t>Q.1</t>
  </si>
  <si>
    <t>Column1</t>
  </si>
  <si>
    <t>total subject:</t>
  </si>
  <si>
    <t>Q.2</t>
  </si>
  <si>
    <t>hindi:</t>
  </si>
  <si>
    <t>math:</t>
  </si>
  <si>
    <t>english:</t>
  </si>
  <si>
    <t>Q.2:Subject hindi ,math,english total number and average?</t>
  </si>
  <si>
    <t>Q.1:Total number of students?</t>
  </si>
  <si>
    <t>Row Labels</t>
  </si>
  <si>
    <t>Grand Total</t>
  </si>
  <si>
    <t>Sum of average</t>
  </si>
  <si>
    <t>Average of Hindi</t>
  </si>
  <si>
    <t>Average of Enlish</t>
  </si>
  <si>
    <t>Average of Math</t>
  </si>
  <si>
    <t>Average of Physics</t>
  </si>
  <si>
    <t>Average of Chemistry</t>
  </si>
  <si>
    <t>SALESMAN</t>
  </si>
  <si>
    <t>JAN</t>
  </si>
  <si>
    <t>FEB</t>
  </si>
  <si>
    <t>MAR</t>
  </si>
  <si>
    <t>APR</t>
  </si>
  <si>
    <t>MAY</t>
  </si>
  <si>
    <t>JUNE</t>
  </si>
  <si>
    <t>SALES</t>
  </si>
  <si>
    <t>TARGET</t>
  </si>
  <si>
    <t>RESULT</t>
  </si>
  <si>
    <t>RAMESH</t>
  </si>
  <si>
    <t>RAKESH</t>
  </si>
  <si>
    <t>RAHUL</t>
  </si>
  <si>
    <t>POOJA</t>
  </si>
  <si>
    <t>MANOJ</t>
  </si>
  <si>
    <t>ASHOK</t>
  </si>
  <si>
    <t>AJEET</t>
  </si>
  <si>
    <t>ALOK</t>
  </si>
  <si>
    <t>AMRIT</t>
  </si>
  <si>
    <t>SURENDRA</t>
  </si>
  <si>
    <t>SHASHI</t>
  </si>
  <si>
    <t>Column2</t>
  </si>
  <si>
    <t>Column3</t>
  </si>
  <si>
    <t>Column4</t>
  </si>
  <si>
    <t>total salesman:</t>
  </si>
  <si>
    <t>Ajeet:target:</t>
  </si>
  <si>
    <t>target</t>
  </si>
  <si>
    <t>result</t>
  </si>
  <si>
    <t>Rahul</t>
  </si>
  <si>
    <t>Pooja</t>
  </si>
  <si>
    <t>NAME</t>
  </si>
  <si>
    <t>DEPARTMENT</t>
  </si>
  <si>
    <t>POST</t>
  </si>
  <si>
    <t>BASIC</t>
  </si>
  <si>
    <t>DA2.5%</t>
  </si>
  <si>
    <t>HRA 3.5%</t>
  </si>
  <si>
    <t>PF 1.5%</t>
  </si>
  <si>
    <t>RAM</t>
  </si>
  <si>
    <t>COMPUTER</t>
  </si>
  <si>
    <t>MANAGER</t>
  </si>
  <si>
    <t>SHYAM</t>
  </si>
  <si>
    <t>SUPERVISOR</t>
  </si>
  <si>
    <t>PION</t>
  </si>
  <si>
    <t>ELECTRICAL</t>
  </si>
  <si>
    <t>GUARD</t>
  </si>
  <si>
    <t>CASHER</t>
  </si>
  <si>
    <t>ACCOUNTANT</t>
  </si>
  <si>
    <t>ASHISH</t>
  </si>
  <si>
    <t>FINANCE</t>
  </si>
  <si>
    <t>MANISH</t>
  </si>
  <si>
    <t>Q.1:How many salesman?Salesman Ajeet Targest &amp; result?</t>
  </si>
  <si>
    <t xml:space="preserve">  result:</t>
  </si>
  <si>
    <t>Q.2:Rahul,POOJA,Ashok targest and result?</t>
  </si>
  <si>
    <t>achive target</t>
  </si>
  <si>
    <t>Q.3:How many salesman achived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</si>
</sst>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rgb="FF9C0006"/>
      <name val="Calibri"/>
      <family val="2"/>
      <scheme val="minor"/>
    </font>
    <font>
      <sz val="14"/>
      <color rgb="FF9C0006"/>
      <name val="Calibri"/>
      <family val="2"/>
      <scheme val="minor"/>
    </font>
  </fonts>
  <fills count="5">
    <fill>
      <patternFill patternType="none"/>
    </fill>
    <fill>
      <patternFill patternType="gray125"/>
    </fill>
    <fill>
      <patternFill patternType="solid">
        <fgColor rgb="FFFFC7CE"/>
      </patternFill>
    </fill>
    <fill>
      <patternFill patternType="solid">
        <fgColor theme="4" tint="0.79998168889431442"/>
        <bgColor indexed="65"/>
      </patternFill>
    </fill>
    <fill>
      <patternFill patternType="solid">
        <fgColor theme="4" tint="0.39997558519241921"/>
        <bgColor indexed="65"/>
      </patternFill>
    </fill>
  </fills>
  <borders count="1">
    <border>
      <left/>
      <right/>
      <top/>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9">
    <xf numFmtId="0" fontId="0" fillId="0" borderId="0" xfId="0"/>
    <xf numFmtId="0" fontId="0" fillId="0" borderId="0" xfId="0" applyAlignment="1">
      <alignment horizontal="left"/>
    </xf>
    <xf numFmtId="0" fontId="0" fillId="0" borderId="0" xfId="0" applyAlignment="1">
      <alignment horizontal="center"/>
    </xf>
    <xf numFmtId="0" fontId="0" fillId="0" borderId="0" xfId="0" pivotButton="1"/>
    <xf numFmtId="0" fontId="1" fillId="3" borderId="0" xfId="2"/>
    <xf numFmtId="0" fontId="1" fillId="4" borderId="0" xfId="3"/>
    <xf numFmtId="46" fontId="0" fillId="0" borderId="0" xfId="0" applyNumberFormat="1"/>
    <xf numFmtId="0" fontId="3" fillId="2" borderId="0" xfId="1" applyFont="1"/>
    <xf numFmtId="0" fontId="0" fillId="0" borderId="0" xfId="0" applyNumberFormat="1"/>
  </cellXfs>
  <cellStyles count="4">
    <cellStyle name="20% - Accent1" xfId="2" builtinId="30"/>
    <cellStyle name="60% - Accent1" xfId="3" builtinId="32"/>
    <cellStyle name="Bad" xfId="1" builtinId="27"/>
    <cellStyle name="Normal" xfId="0" builtinId="0"/>
  </cellStyles>
  <dxfs count="1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microsoft.com/office/2007/relationships/slicerCache" Target="slicerCaches/slicerCache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microsoft.com/office/2007/relationships/slicerCache" Target="slicerCaches/slicerCache12.xml"/><Relationship Id="rId10" Type="http://schemas.microsoft.com/office/2007/relationships/slicerCache" Target="slicerCaches/slicerCache7.xml"/><Relationship Id="rId19" Type="http://schemas.openxmlformats.org/officeDocument/2006/relationships/calcChain" Target="calcChain.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[BATCH-29-HABIBA.xlsx]Sheet2!PivotTable9</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sum</a:t>
            </a:r>
            <a:r>
              <a:rPr lang="en-US" baseline="0"/>
              <a:t> of average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Sheet2!$A$4:$A$14</c:f>
              <c:strCache>
                <c:ptCount val="10"/>
                <c:pt idx="0">
                  <c:v>Anil</c:v>
                </c:pt>
                <c:pt idx="1">
                  <c:v>Ashok</c:v>
                </c:pt>
                <c:pt idx="2">
                  <c:v>Ashutosh</c:v>
                </c:pt>
                <c:pt idx="3">
                  <c:v>Mahesh</c:v>
                </c:pt>
                <c:pt idx="4">
                  <c:v>Manoj</c:v>
                </c:pt>
                <c:pt idx="5">
                  <c:v>Pooza</c:v>
                </c:pt>
                <c:pt idx="6">
                  <c:v>Prem</c:v>
                </c:pt>
                <c:pt idx="7">
                  <c:v>Rajesh</c:v>
                </c:pt>
                <c:pt idx="8">
                  <c:v>Ram</c:v>
                </c:pt>
                <c:pt idx="9">
                  <c:v>Ranjana</c:v>
                </c:pt>
              </c:strCache>
            </c:strRef>
          </c:cat>
          <c:val>
            <c:numRef>
              <c:f>Sheet2!$B$4:$B$14</c:f>
              <c:numCache>
                <c:formatCode>General</c:formatCode>
                <c:ptCount val="10"/>
                <c:pt idx="0">
                  <c:v>14.8</c:v>
                </c:pt>
                <c:pt idx="1">
                  <c:v>15.4</c:v>
                </c:pt>
                <c:pt idx="2">
                  <c:v>15.6</c:v>
                </c:pt>
                <c:pt idx="3">
                  <c:v>12.8</c:v>
                </c:pt>
                <c:pt idx="4">
                  <c:v>17.2</c:v>
                </c:pt>
                <c:pt idx="5">
                  <c:v>15.2</c:v>
                </c:pt>
                <c:pt idx="6">
                  <c:v>17.2</c:v>
                </c:pt>
                <c:pt idx="7">
                  <c:v>14.6</c:v>
                </c:pt>
                <c:pt idx="8">
                  <c:v>15.4</c:v>
                </c:pt>
                <c:pt idx="9">
                  <c:v>14.4</c:v>
                </c:pt>
              </c:numCache>
            </c:numRef>
          </c:val>
          <c:extLst>
            <c:ext xmlns:c16="http://schemas.microsoft.com/office/drawing/2014/chart" uri="{C3380CC4-5D6E-409C-BE32-E72D297353CC}">
              <c16:uniqueId val="{00000000-6491-4168-8779-07BAFD26061D}"/>
            </c:ext>
          </c:extLst>
        </c:ser>
        <c:dLbls>
          <c:dLblPos val="inEnd"/>
          <c:showLegendKey val="0"/>
          <c:showVal val="1"/>
          <c:showCatName val="0"/>
          <c:showSerName val="0"/>
          <c:showPercent val="0"/>
          <c:showBubbleSize val="0"/>
        </c:dLbls>
        <c:gapWidth val="41"/>
        <c:axId val="1098512896"/>
        <c:axId val="1098522016"/>
      </c:barChart>
      <c:catAx>
        <c:axId val="109851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98522016"/>
        <c:crosses val="autoZero"/>
        <c:auto val="1"/>
        <c:lblAlgn val="ctr"/>
        <c:lblOffset val="100"/>
        <c:noMultiLvlLbl val="0"/>
      </c:catAx>
      <c:valAx>
        <c:axId val="1098522016"/>
        <c:scaling>
          <c:orientation val="minMax"/>
        </c:scaling>
        <c:delete val="1"/>
        <c:axPos val="l"/>
        <c:numFmt formatCode="General" sourceLinked="1"/>
        <c:majorTickMark val="none"/>
        <c:minorTickMark val="none"/>
        <c:tickLblPos val="nextTo"/>
        <c:crossAx val="1098512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[BATCH-29-HABIBA.xlsx]Sheet2!PivotTable11</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Marks</a:t>
            </a:r>
            <a:r>
              <a:rPr lang="en-US" baseline="0"/>
              <a:t> of Hindi</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Sheet2!$A$20:$A$30</c:f>
              <c:strCache>
                <c:ptCount val="10"/>
                <c:pt idx="0">
                  <c:v>Anil</c:v>
                </c:pt>
                <c:pt idx="1">
                  <c:v>Ashok</c:v>
                </c:pt>
                <c:pt idx="2">
                  <c:v>Ashutosh</c:v>
                </c:pt>
                <c:pt idx="3">
                  <c:v>Mahesh</c:v>
                </c:pt>
                <c:pt idx="4">
                  <c:v>Manoj</c:v>
                </c:pt>
                <c:pt idx="5">
                  <c:v>Pooza</c:v>
                </c:pt>
                <c:pt idx="6">
                  <c:v>Prem</c:v>
                </c:pt>
                <c:pt idx="7">
                  <c:v>Rajesh</c:v>
                </c:pt>
                <c:pt idx="8">
                  <c:v>Ram</c:v>
                </c:pt>
                <c:pt idx="9">
                  <c:v>Ranjana</c:v>
                </c:pt>
              </c:strCache>
            </c:strRef>
          </c:cat>
          <c:val>
            <c:numRef>
              <c:f>Sheet2!$B$20:$B$30</c:f>
              <c:numCache>
                <c:formatCode>General</c:formatCode>
                <c:ptCount val="10"/>
                <c:pt idx="0">
                  <c:v>22</c:v>
                </c:pt>
                <c:pt idx="1">
                  <c:v>21</c:v>
                </c:pt>
                <c:pt idx="2">
                  <c:v>19</c:v>
                </c:pt>
                <c:pt idx="3">
                  <c:v>18</c:v>
                </c:pt>
                <c:pt idx="4">
                  <c:v>33</c:v>
                </c:pt>
                <c:pt idx="5">
                  <c:v>16</c:v>
                </c:pt>
                <c:pt idx="6">
                  <c:v>26</c:v>
                </c:pt>
                <c:pt idx="7">
                  <c:v>15</c:v>
                </c:pt>
                <c:pt idx="8">
                  <c:v>20</c:v>
                </c:pt>
                <c:pt idx="9">
                  <c:v>14</c:v>
                </c:pt>
              </c:numCache>
            </c:numRef>
          </c:val>
          <c:extLst>
            <c:ext xmlns:c16="http://schemas.microsoft.com/office/drawing/2014/chart" uri="{C3380CC4-5D6E-409C-BE32-E72D297353CC}">
              <c16:uniqueId val="{00000000-675C-414F-A347-EB3F8ACBC30F}"/>
            </c:ext>
          </c:extLst>
        </c:ser>
        <c:dLbls>
          <c:dLblPos val="inEnd"/>
          <c:showLegendKey val="0"/>
          <c:showVal val="1"/>
          <c:showCatName val="0"/>
          <c:showSerName val="0"/>
          <c:showPercent val="0"/>
          <c:showBubbleSize val="0"/>
        </c:dLbls>
        <c:gapWidth val="41"/>
        <c:axId val="404769247"/>
        <c:axId val="404767807"/>
      </c:barChart>
      <c:catAx>
        <c:axId val="404769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04767807"/>
        <c:crosses val="autoZero"/>
        <c:auto val="1"/>
        <c:lblAlgn val="ctr"/>
        <c:lblOffset val="100"/>
        <c:noMultiLvlLbl val="0"/>
      </c:catAx>
      <c:valAx>
        <c:axId val="404767807"/>
        <c:scaling>
          <c:orientation val="minMax"/>
        </c:scaling>
        <c:delete val="1"/>
        <c:axPos val="l"/>
        <c:numFmt formatCode="General" sourceLinked="1"/>
        <c:majorTickMark val="none"/>
        <c:minorTickMark val="none"/>
        <c:tickLblPos val="nextTo"/>
        <c:crossAx val="404769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[BATCH-29-HABIBA.xlsx]Sheet2!PivotTable13</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Marks</a:t>
            </a:r>
            <a:r>
              <a:rPr lang="en-US" baseline="0"/>
              <a:t> of English</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Sheet2!$A$37:$A$47</c:f>
              <c:strCache>
                <c:ptCount val="10"/>
                <c:pt idx="0">
                  <c:v>Anil</c:v>
                </c:pt>
                <c:pt idx="1">
                  <c:v>Ashok</c:v>
                </c:pt>
                <c:pt idx="2">
                  <c:v>Ashutosh</c:v>
                </c:pt>
                <c:pt idx="3">
                  <c:v>Mahesh</c:v>
                </c:pt>
                <c:pt idx="4">
                  <c:v>Manoj</c:v>
                </c:pt>
                <c:pt idx="5">
                  <c:v>Pooza</c:v>
                </c:pt>
                <c:pt idx="6">
                  <c:v>Prem</c:v>
                </c:pt>
                <c:pt idx="7">
                  <c:v>Rajesh</c:v>
                </c:pt>
                <c:pt idx="8">
                  <c:v>Ram</c:v>
                </c:pt>
                <c:pt idx="9">
                  <c:v>Ranjana</c:v>
                </c:pt>
              </c:strCache>
            </c:strRef>
          </c:cat>
          <c:val>
            <c:numRef>
              <c:f>Sheet2!$B$37:$B$47</c:f>
              <c:numCache>
                <c:formatCode>General</c:formatCode>
                <c:ptCount val="10"/>
                <c:pt idx="0">
                  <c:v>13</c:v>
                </c:pt>
                <c:pt idx="1">
                  <c:v>12</c:v>
                </c:pt>
                <c:pt idx="2">
                  <c:v>20</c:v>
                </c:pt>
                <c:pt idx="3">
                  <c:v>19</c:v>
                </c:pt>
                <c:pt idx="4">
                  <c:v>15</c:v>
                </c:pt>
                <c:pt idx="5">
                  <c:v>8</c:v>
                </c:pt>
                <c:pt idx="6">
                  <c:v>12</c:v>
                </c:pt>
                <c:pt idx="7">
                  <c:v>14</c:v>
                </c:pt>
                <c:pt idx="8">
                  <c:v>10</c:v>
                </c:pt>
                <c:pt idx="9">
                  <c:v>17</c:v>
                </c:pt>
              </c:numCache>
            </c:numRef>
          </c:val>
          <c:extLst>
            <c:ext xmlns:c16="http://schemas.microsoft.com/office/drawing/2014/chart" uri="{C3380CC4-5D6E-409C-BE32-E72D297353CC}">
              <c16:uniqueId val="{00000000-D6CD-49F5-AF89-5E30E54C784C}"/>
            </c:ext>
          </c:extLst>
        </c:ser>
        <c:dLbls>
          <c:dLblPos val="inEnd"/>
          <c:showLegendKey val="0"/>
          <c:showVal val="1"/>
          <c:showCatName val="0"/>
          <c:showSerName val="0"/>
          <c:showPercent val="0"/>
          <c:showBubbleSize val="0"/>
        </c:dLbls>
        <c:gapWidth val="41"/>
        <c:axId val="629540991"/>
        <c:axId val="629544351"/>
      </c:barChart>
      <c:catAx>
        <c:axId val="62954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29544351"/>
        <c:crosses val="autoZero"/>
        <c:auto val="1"/>
        <c:lblAlgn val="ctr"/>
        <c:lblOffset val="100"/>
        <c:noMultiLvlLbl val="0"/>
      </c:catAx>
      <c:valAx>
        <c:axId val="629544351"/>
        <c:scaling>
          <c:orientation val="minMax"/>
        </c:scaling>
        <c:delete val="1"/>
        <c:axPos val="l"/>
        <c:numFmt formatCode="General" sourceLinked="1"/>
        <c:majorTickMark val="none"/>
        <c:minorTickMark val="none"/>
        <c:tickLblPos val="nextTo"/>
        <c:crossAx val="6295409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[BATCH-29-HABIBA.xlsx]Sheet2!PivotTable16</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Marks</a:t>
            </a:r>
            <a:r>
              <a:rPr lang="en-US" baseline="0"/>
              <a:t> of Math</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Sheet2!$A$54:$A$64</c:f>
              <c:strCache>
                <c:ptCount val="10"/>
                <c:pt idx="0">
                  <c:v>Anil</c:v>
                </c:pt>
                <c:pt idx="1">
                  <c:v>Ashok</c:v>
                </c:pt>
                <c:pt idx="2">
                  <c:v>Ashutosh</c:v>
                </c:pt>
                <c:pt idx="3">
                  <c:v>Mahesh</c:v>
                </c:pt>
                <c:pt idx="4">
                  <c:v>Manoj</c:v>
                </c:pt>
                <c:pt idx="5">
                  <c:v>Pooza</c:v>
                </c:pt>
                <c:pt idx="6">
                  <c:v>Prem</c:v>
                </c:pt>
                <c:pt idx="7">
                  <c:v>Rajesh</c:v>
                </c:pt>
                <c:pt idx="8">
                  <c:v>Ram</c:v>
                </c:pt>
                <c:pt idx="9">
                  <c:v>Ranjana</c:v>
                </c:pt>
              </c:strCache>
            </c:strRef>
          </c:cat>
          <c:val>
            <c:numRef>
              <c:f>Sheet2!$B$54:$B$64</c:f>
              <c:numCache>
                <c:formatCode>General</c:formatCode>
                <c:ptCount val="10"/>
                <c:pt idx="0">
                  <c:v>8</c:v>
                </c:pt>
                <c:pt idx="1">
                  <c:v>14</c:v>
                </c:pt>
                <c:pt idx="2">
                  <c:v>7</c:v>
                </c:pt>
                <c:pt idx="3">
                  <c:v>3</c:v>
                </c:pt>
                <c:pt idx="4">
                  <c:v>7</c:v>
                </c:pt>
                <c:pt idx="5">
                  <c:v>20</c:v>
                </c:pt>
                <c:pt idx="6">
                  <c:v>10</c:v>
                </c:pt>
                <c:pt idx="7">
                  <c:v>8</c:v>
                </c:pt>
                <c:pt idx="8">
                  <c:v>14</c:v>
                </c:pt>
                <c:pt idx="9">
                  <c:v>10</c:v>
                </c:pt>
              </c:numCache>
            </c:numRef>
          </c:val>
          <c:extLst>
            <c:ext xmlns:c16="http://schemas.microsoft.com/office/drawing/2014/chart" uri="{C3380CC4-5D6E-409C-BE32-E72D297353CC}">
              <c16:uniqueId val="{00000000-2B54-4EC9-ABB1-31DA7A899A55}"/>
            </c:ext>
          </c:extLst>
        </c:ser>
        <c:dLbls>
          <c:dLblPos val="inEnd"/>
          <c:showLegendKey val="0"/>
          <c:showVal val="1"/>
          <c:showCatName val="0"/>
          <c:showSerName val="0"/>
          <c:showPercent val="0"/>
          <c:showBubbleSize val="0"/>
        </c:dLbls>
        <c:gapWidth val="41"/>
        <c:axId val="629549631"/>
        <c:axId val="629550591"/>
      </c:barChart>
      <c:catAx>
        <c:axId val="62954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29550591"/>
        <c:crosses val="autoZero"/>
        <c:auto val="1"/>
        <c:lblAlgn val="ctr"/>
        <c:lblOffset val="100"/>
        <c:noMultiLvlLbl val="0"/>
      </c:catAx>
      <c:valAx>
        <c:axId val="629550591"/>
        <c:scaling>
          <c:orientation val="minMax"/>
        </c:scaling>
        <c:delete val="1"/>
        <c:axPos val="l"/>
        <c:numFmt formatCode="General" sourceLinked="1"/>
        <c:majorTickMark val="none"/>
        <c:minorTickMark val="none"/>
        <c:tickLblPos val="nextTo"/>
        <c:crossAx val="62954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[BATCH-29-HABIBA.xlsx]Sheet2!PivotTable19</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Marks</a:t>
            </a:r>
            <a:r>
              <a:rPr lang="en-US" baseline="0"/>
              <a:t> of Physics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Sheet2!$B$70</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Sheet2!$A$71:$A$81</c:f>
              <c:strCache>
                <c:ptCount val="10"/>
                <c:pt idx="0">
                  <c:v>Anil</c:v>
                </c:pt>
                <c:pt idx="1">
                  <c:v>Ashok</c:v>
                </c:pt>
                <c:pt idx="2">
                  <c:v>Ashutosh</c:v>
                </c:pt>
                <c:pt idx="3">
                  <c:v>Mahesh</c:v>
                </c:pt>
                <c:pt idx="4">
                  <c:v>Manoj</c:v>
                </c:pt>
                <c:pt idx="5">
                  <c:v>Pooza</c:v>
                </c:pt>
                <c:pt idx="6">
                  <c:v>Prem</c:v>
                </c:pt>
                <c:pt idx="7">
                  <c:v>Rajesh</c:v>
                </c:pt>
                <c:pt idx="8">
                  <c:v>Ram</c:v>
                </c:pt>
                <c:pt idx="9">
                  <c:v>Ranjana</c:v>
                </c:pt>
              </c:strCache>
            </c:strRef>
          </c:cat>
          <c:val>
            <c:numRef>
              <c:f>Sheet2!$B$71:$B$81</c:f>
              <c:numCache>
                <c:formatCode>General</c:formatCode>
                <c:ptCount val="10"/>
                <c:pt idx="0">
                  <c:v>12</c:v>
                </c:pt>
                <c:pt idx="1">
                  <c:v>12</c:v>
                </c:pt>
                <c:pt idx="2">
                  <c:v>14</c:v>
                </c:pt>
                <c:pt idx="3">
                  <c:v>10</c:v>
                </c:pt>
                <c:pt idx="4">
                  <c:v>14</c:v>
                </c:pt>
                <c:pt idx="5">
                  <c:v>17</c:v>
                </c:pt>
                <c:pt idx="6">
                  <c:v>11</c:v>
                </c:pt>
                <c:pt idx="7">
                  <c:v>16</c:v>
                </c:pt>
                <c:pt idx="8">
                  <c:v>18</c:v>
                </c:pt>
                <c:pt idx="9">
                  <c:v>13</c:v>
                </c:pt>
              </c:numCache>
            </c:numRef>
          </c:val>
          <c:extLst>
            <c:ext xmlns:c16="http://schemas.microsoft.com/office/drawing/2014/chart" uri="{C3380CC4-5D6E-409C-BE32-E72D297353CC}">
              <c16:uniqueId val="{00000000-861E-4DDA-A1F0-8C5E38F43A4E}"/>
            </c:ext>
          </c:extLst>
        </c:ser>
        <c:dLbls>
          <c:dLblPos val="inEnd"/>
          <c:showLegendKey val="0"/>
          <c:showVal val="1"/>
          <c:showCatName val="0"/>
          <c:showSerName val="0"/>
          <c:showPercent val="0"/>
          <c:showBubbleSize val="0"/>
        </c:dLbls>
        <c:gapWidth val="41"/>
        <c:axId val="629537631"/>
        <c:axId val="629546271"/>
      </c:barChart>
      <c:catAx>
        <c:axId val="62953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29546271"/>
        <c:crosses val="autoZero"/>
        <c:auto val="1"/>
        <c:lblAlgn val="ctr"/>
        <c:lblOffset val="100"/>
        <c:noMultiLvlLbl val="0"/>
      </c:catAx>
      <c:valAx>
        <c:axId val="629546271"/>
        <c:scaling>
          <c:orientation val="minMax"/>
        </c:scaling>
        <c:delete val="1"/>
        <c:axPos val="l"/>
        <c:numFmt formatCode="General" sourceLinked="1"/>
        <c:majorTickMark val="none"/>
        <c:minorTickMark val="none"/>
        <c:tickLblPos val="nextTo"/>
        <c:crossAx val="629537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[BATCH-29-HABIBA.xlsx]Sheet2!PivotTable22</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Marks</a:t>
            </a:r>
            <a:r>
              <a:rPr lang="en-US" baseline="0"/>
              <a:t> of Chemistry</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Sheet2!$B$87</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Sheet2!$A$88:$A$98</c:f>
              <c:strCache>
                <c:ptCount val="10"/>
                <c:pt idx="0">
                  <c:v>Anil</c:v>
                </c:pt>
                <c:pt idx="1">
                  <c:v>Ashok</c:v>
                </c:pt>
                <c:pt idx="2">
                  <c:v>Ashutosh</c:v>
                </c:pt>
                <c:pt idx="3">
                  <c:v>Mahesh</c:v>
                </c:pt>
                <c:pt idx="4">
                  <c:v>Manoj</c:v>
                </c:pt>
                <c:pt idx="5">
                  <c:v>Pooza</c:v>
                </c:pt>
                <c:pt idx="6">
                  <c:v>Prem</c:v>
                </c:pt>
                <c:pt idx="7">
                  <c:v>Rajesh</c:v>
                </c:pt>
                <c:pt idx="8">
                  <c:v>Ram</c:v>
                </c:pt>
                <c:pt idx="9">
                  <c:v>Ranjana</c:v>
                </c:pt>
              </c:strCache>
            </c:strRef>
          </c:cat>
          <c:val>
            <c:numRef>
              <c:f>Sheet2!$B$88:$B$98</c:f>
              <c:numCache>
                <c:formatCode>General</c:formatCode>
                <c:ptCount val="10"/>
                <c:pt idx="0">
                  <c:v>19</c:v>
                </c:pt>
                <c:pt idx="1">
                  <c:v>18</c:v>
                </c:pt>
                <c:pt idx="2">
                  <c:v>18</c:v>
                </c:pt>
                <c:pt idx="3">
                  <c:v>14</c:v>
                </c:pt>
                <c:pt idx="4">
                  <c:v>17</c:v>
                </c:pt>
                <c:pt idx="5">
                  <c:v>15</c:v>
                </c:pt>
                <c:pt idx="6">
                  <c:v>27</c:v>
                </c:pt>
                <c:pt idx="7">
                  <c:v>20</c:v>
                </c:pt>
                <c:pt idx="8">
                  <c:v>15</c:v>
                </c:pt>
                <c:pt idx="9">
                  <c:v>18</c:v>
                </c:pt>
              </c:numCache>
            </c:numRef>
          </c:val>
          <c:extLst>
            <c:ext xmlns:c16="http://schemas.microsoft.com/office/drawing/2014/chart" uri="{C3380CC4-5D6E-409C-BE32-E72D297353CC}">
              <c16:uniqueId val="{00000000-A83F-44A9-B1CC-3DA685EB178A}"/>
            </c:ext>
          </c:extLst>
        </c:ser>
        <c:dLbls>
          <c:dLblPos val="inEnd"/>
          <c:showLegendKey val="0"/>
          <c:showVal val="1"/>
          <c:showCatName val="0"/>
          <c:showSerName val="0"/>
          <c:showPercent val="0"/>
          <c:showBubbleSize val="0"/>
        </c:dLbls>
        <c:gapWidth val="41"/>
        <c:axId val="629543391"/>
        <c:axId val="629538591"/>
      </c:barChart>
      <c:catAx>
        <c:axId val="629543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29538591"/>
        <c:crosses val="autoZero"/>
        <c:auto val="1"/>
        <c:lblAlgn val="ctr"/>
        <c:lblOffset val="100"/>
        <c:noMultiLvlLbl val="0"/>
      </c:catAx>
      <c:valAx>
        <c:axId val="629538591"/>
        <c:scaling>
          <c:orientation val="minMax"/>
        </c:scaling>
        <c:delete val="1"/>
        <c:axPos val="l"/>
        <c:numFmt formatCode="General" sourceLinked="1"/>
        <c:majorTickMark val="none"/>
        <c:minorTickMark val="none"/>
        <c:tickLblPos val="nextTo"/>
        <c:crossAx val="6295433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349250</xdr:colOff>
      <xdr:row>0</xdr:row>
      <xdr:rowOff>76200</xdr:rowOff>
    </xdr:from>
    <xdr:to>
      <xdr:col>10</xdr:col>
      <xdr:colOff>44450</xdr:colOff>
      <xdr:row>15</xdr:row>
      <xdr:rowOff>57150</xdr:rowOff>
    </xdr:to>
    <xdr:graphicFrame macro="">
      <xdr:nvGraphicFramePr>
        <xdr:cNvPr id="8" name="Chart 1">
          <a:extLst>
            <a:ext uri="{FF2B5EF4-FFF2-40B4-BE49-F238E27FC236}">
              <a16:creationId xmlns:a16="http://schemas.microsoft.com/office/drawing/2014/main" id="{C22D626B-8467-4573-96E0-D70904E26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165100</xdr:rowOff>
    </xdr:to>
    <xdr:graphicFrame macro="">
      <xdr:nvGraphicFramePr>
        <xdr:cNvPr id="10" name="Chart 9">
          <a:extLst>
            <a:ext uri="{FF2B5EF4-FFF2-40B4-BE49-F238E27FC236}">
              <a16:creationId xmlns:a16="http://schemas.microsoft.com/office/drawing/2014/main" id="{74176680-13A1-4841-9715-055C225A4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0</xdr:rowOff>
    </xdr:from>
    <xdr:to>
      <xdr:col>10</xdr:col>
      <xdr:colOff>304800</xdr:colOff>
      <xdr:row>49</xdr:row>
      <xdr:rowOff>165100</xdr:rowOff>
    </xdr:to>
    <xdr:graphicFrame macro="">
      <xdr:nvGraphicFramePr>
        <xdr:cNvPr id="12" name="Chart 11">
          <a:extLst>
            <a:ext uri="{FF2B5EF4-FFF2-40B4-BE49-F238E27FC236}">
              <a16:creationId xmlns:a16="http://schemas.microsoft.com/office/drawing/2014/main" id="{7A9536BB-04DD-42A7-A6E8-197B5C6CF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52</xdr:row>
      <xdr:rowOff>0</xdr:rowOff>
    </xdr:from>
    <xdr:to>
      <xdr:col>10</xdr:col>
      <xdr:colOff>304800</xdr:colOff>
      <xdr:row>66</xdr:row>
      <xdr:rowOff>165100</xdr:rowOff>
    </xdr:to>
    <xdr:graphicFrame macro="">
      <xdr:nvGraphicFramePr>
        <xdr:cNvPr id="14" name="Chart 13">
          <a:extLst>
            <a:ext uri="{FF2B5EF4-FFF2-40B4-BE49-F238E27FC236}">
              <a16:creationId xmlns:a16="http://schemas.microsoft.com/office/drawing/2014/main" id="{CF8E2E86-80D4-4AA2-9EBF-212EF4EB3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69</xdr:row>
      <xdr:rowOff>0</xdr:rowOff>
    </xdr:from>
    <xdr:to>
      <xdr:col>10</xdr:col>
      <xdr:colOff>304800</xdr:colOff>
      <xdr:row>83</xdr:row>
      <xdr:rowOff>165100</xdr:rowOff>
    </xdr:to>
    <xdr:graphicFrame macro="">
      <xdr:nvGraphicFramePr>
        <xdr:cNvPr id="16" name="Chart 15">
          <a:extLst>
            <a:ext uri="{FF2B5EF4-FFF2-40B4-BE49-F238E27FC236}">
              <a16:creationId xmlns:a16="http://schemas.microsoft.com/office/drawing/2014/main" id="{5573525B-DC72-44C2-97C2-60F5329A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86</xdr:row>
      <xdr:rowOff>0</xdr:rowOff>
    </xdr:from>
    <xdr:to>
      <xdr:col>10</xdr:col>
      <xdr:colOff>304800</xdr:colOff>
      <xdr:row>100</xdr:row>
      <xdr:rowOff>165100</xdr:rowOff>
    </xdr:to>
    <xdr:graphicFrame macro="">
      <xdr:nvGraphicFramePr>
        <xdr:cNvPr id="18" name="Chart 17">
          <a:extLst>
            <a:ext uri="{FF2B5EF4-FFF2-40B4-BE49-F238E27FC236}">
              <a16:creationId xmlns:a16="http://schemas.microsoft.com/office/drawing/2014/main" id="{CC79D0F4-1C60-426C-9D1A-0D94B87E5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342900</xdr:colOff>
      <xdr:row>0</xdr:row>
      <xdr:rowOff>57150</xdr:rowOff>
    </xdr:from>
    <xdr:to>
      <xdr:col>13</xdr:col>
      <xdr:colOff>342900</xdr:colOff>
      <xdr:row>14</xdr:row>
      <xdr:rowOff>3175</xdr:rowOff>
    </xdr:to>
    <mc:AlternateContent xmlns:mc="http://schemas.openxmlformats.org/markup-compatibility/2006" xmlns:a14="http://schemas.microsoft.com/office/drawing/2010/main">
      <mc:Choice Requires="a14">
        <xdr:graphicFrame macro="">
          <xdr:nvGraphicFramePr>
            <xdr:cNvPr id="4" name="Students Name">
              <a:extLst>
                <a:ext uri="{FF2B5EF4-FFF2-40B4-BE49-F238E27FC236}">
                  <a16:creationId xmlns:a16="http://schemas.microsoft.com/office/drawing/2014/main" id="{48442D55-0337-16AF-9400-641B3C536EA6}"/>
                </a:ext>
              </a:extLst>
            </xdr:cNvPr>
            <xdr:cNvGraphicFramePr/>
          </xdr:nvGraphicFramePr>
          <xdr:xfrm>
            <a:off x="0" y="0"/>
            <a:ext cx="0" cy="0"/>
          </xdr:xfrm>
          <a:graphic>
            <a:graphicData uri="http://schemas.microsoft.com/office/drawing/2010/slicer">
              <sle:slicer xmlns:sle="http://schemas.microsoft.com/office/drawing/2010/slicer" name="Students Name"/>
            </a:graphicData>
          </a:graphic>
        </xdr:graphicFrame>
      </mc:Choice>
      <mc:Fallback xmlns="">
        <xdr:sp macro="" textlink="">
          <xdr:nvSpPr>
            <xdr:cNvPr id="0" name=""/>
            <xdr:cNvSpPr>
              <a:spLocks noTextEdit="1"/>
            </xdr:cNvSpPr>
          </xdr:nvSpPr>
          <xdr:spPr>
            <a:xfrm>
              <a:off x="704215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196850</xdr:colOff>
      <xdr:row>0</xdr:row>
      <xdr:rowOff>82550</xdr:rowOff>
    </xdr:from>
    <xdr:to>
      <xdr:col>18</xdr:col>
      <xdr:colOff>196850</xdr:colOff>
      <xdr:row>14</xdr:row>
      <xdr:rowOff>28575</xdr:rowOff>
    </xdr:to>
    <mc:AlternateContent xmlns:mc="http://schemas.openxmlformats.org/markup-compatibility/2006" xmlns:a14="http://schemas.microsoft.com/office/drawing/2010/main">
      <mc:Choice Requires="a14">
        <xdr:graphicFrame macro="">
          <xdr:nvGraphicFramePr>
            <xdr:cNvPr id="5" name="average">
              <a:extLst>
                <a:ext uri="{FF2B5EF4-FFF2-40B4-BE49-F238E27FC236}">
                  <a16:creationId xmlns:a16="http://schemas.microsoft.com/office/drawing/2014/main" id="{B7310A44-A1A4-0843-F40F-110901ACAE47}"/>
                </a:ext>
              </a:extLst>
            </xdr:cNvPr>
            <xdr:cNvGraphicFramePr/>
          </xdr:nvGraphicFramePr>
          <xdr:xfrm>
            <a:off x="0" y="0"/>
            <a:ext cx="0" cy="0"/>
          </xdr:xfrm>
          <a:graphic>
            <a:graphicData uri="http://schemas.microsoft.com/office/drawing/2010/slicer">
              <sle:slicer xmlns:sle="http://schemas.microsoft.com/office/drawing/2010/slicer" name="average"/>
            </a:graphicData>
          </a:graphic>
        </xdr:graphicFrame>
      </mc:Choice>
      <mc:Fallback xmlns="">
        <xdr:sp macro="" textlink="">
          <xdr:nvSpPr>
            <xdr:cNvPr id="0" name=""/>
            <xdr:cNvSpPr>
              <a:spLocks noTextEdit="1"/>
            </xdr:cNvSpPr>
          </xdr:nvSpPr>
          <xdr:spPr>
            <a:xfrm>
              <a:off x="9944100" y="8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533400</xdr:colOff>
      <xdr:row>18</xdr:row>
      <xdr:rowOff>19050</xdr:rowOff>
    </xdr:from>
    <xdr:to>
      <xdr:col>13</xdr:col>
      <xdr:colOff>533400</xdr:colOff>
      <xdr:row>31</xdr:row>
      <xdr:rowOff>149225</xdr:rowOff>
    </xdr:to>
    <mc:AlternateContent xmlns:mc="http://schemas.openxmlformats.org/markup-compatibility/2006" xmlns:a14="http://schemas.microsoft.com/office/drawing/2010/main">
      <mc:Choice Requires="a14">
        <xdr:graphicFrame macro="">
          <xdr:nvGraphicFramePr>
            <xdr:cNvPr id="6" name="Students Name 1">
              <a:extLst>
                <a:ext uri="{FF2B5EF4-FFF2-40B4-BE49-F238E27FC236}">
                  <a16:creationId xmlns:a16="http://schemas.microsoft.com/office/drawing/2014/main" id="{9EA2D21C-32B8-5B6E-30E7-B42765C54015}"/>
                </a:ext>
              </a:extLst>
            </xdr:cNvPr>
            <xdr:cNvGraphicFramePr/>
          </xdr:nvGraphicFramePr>
          <xdr:xfrm>
            <a:off x="0" y="0"/>
            <a:ext cx="0" cy="0"/>
          </xdr:xfrm>
          <a:graphic>
            <a:graphicData uri="http://schemas.microsoft.com/office/drawing/2010/slicer">
              <sle:slicer xmlns:sle="http://schemas.microsoft.com/office/drawing/2010/slicer" name="Students Name 1"/>
            </a:graphicData>
          </a:graphic>
        </xdr:graphicFrame>
      </mc:Choice>
      <mc:Fallback xmlns="">
        <xdr:sp macro="" textlink="">
          <xdr:nvSpPr>
            <xdr:cNvPr id="0" name=""/>
            <xdr:cNvSpPr>
              <a:spLocks noTextEdit="1"/>
            </xdr:cNvSpPr>
          </xdr:nvSpPr>
          <xdr:spPr>
            <a:xfrm>
              <a:off x="7232650" y="3333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17</xdr:row>
      <xdr:rowOff>101600</xdr:rowOff>
    </xdr:from>
    <xdr:to>
      <xdr:col>17</xdr:col>
      <xdr:colOff>381000</xdr:colOff>
      <xdr:row>31</xdr:row>
      <xdr:rowOff>47625</xdr:rowOff>
    </xdr:to>
    <mc:AlternateContent xmlns:mc="http://schemas.openxmlformats.org/markup-compatibility/2006" xmlns:a14="http://schemas.microsoft.com/office/drawing/2010/main">
      <mc:Choice Requires="a14">
        <xdr:graphicFrame macro="">
          <xdr:nvGraphicFramePr>
            <xdr:cNvPr id="7" name="Hindi">
              <a:extLst>
                <a:ext uri="{FF2B5EF4-FFF2-40B4-BE49-F238E27FC236}">
                  <a16:creationId xmlns:a16="http://schemas.microsoft.com/office/drawing/2014/main" id="{6D17428F-C6DA-FEB3-93A1-13FBCD9E8EB8}"/>
                </a:ext>
              </a:extLst>
            </xdr:cNvPr>
            <xdr:cNvGraphicFramePr/>
          </xdr:nvGraphicFramePr>
          <xdr:xfrm>
            <a:off x="0" y="0"/>
            <a:ext cx="0" cy="0"/>
          </xdr:xfrm>
          <a:graphic>
            <a:graphicData uri="http://schemas.microsoft.com/office/drawing/2010/slicer">
              <sle:slicer xmlns:sle="http://schemas.microsoft.com/office/drawing/2010/slicer" name="Hindi"/>
            </a:graphicData>
          </a:graphic>
        </xdr:graphicFrame>
      </mc:Choice>
      <mc:Fallback xmlns="">
        <xdr:sp macro="" textlink="">
          <xdr:nvSpPr>
            <xdr:cNvPr id="0" name=""/>
            <xdr:cNvSpPr>
              <a:spLocks noTextEdit="1"/>
            </xdr:cNvSpPr>
          </xdr:nvSpPr>
          <xdr:spPr>
            <a:xfrm>
              <a:off x="9518650" y="3232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120650</xdr:colOff>
      <xdr:row>35</xdr:row>
      <xdr:rowOff>69850</xdr:rowOff>
    </xdr:from>
    <xdr:to>
      <xdr:col>14</xdr:col>
      <xdr:colOff>120650</xdr:colOff>
      <xdr:row>49</xdr:row>
      <xdr:rowOff>15875</xdr:rowOff>
    </xdr:to>
    <mc:AlternateContent xmlns:mc="http://schemas.openxmlformats.org/markup-compatibility/2006" xmlns:a14="http://schemas.microsoft.com/office/drawing/2010/main">
      <mc:Choice Requires="a14">
        <xdr:graphicFrame macro="">
          <xdr:nvGraphicFramePr>
            <xdr:cNvPr id="9" name="Students Name 2">
              <a:extLst>
                <a:ext uri="{FF2B5EF4-FFF2-40B4-BE49-F238E27FC236}">
                  <a16:creationId xmlns:a16="http://schemas.microsoft.com/office/drawing/2014/main" id="{AB476545-0FBE-41D2-8582-6AF25F74D6F6}"/>
                </a:ext>
              </a:extLst>
            </xdr:cNvPr>
            <xdr:cNvGraphicFramePr/>
          </xdr:nvGraphicFramePr>
          <xdr:xfrm>
            <a:off x="0" y="0"/>
            <a:ext cx="0" cy="0"/>
          </xdr:xfrm>
          <a:graphic>
            <a:graphicData uri="http://schemas.microsoft.com/office/drawing/2010/slicer">
              <sle:slicer xmlns:sle="http://schemas.microsoft.com/office/drawing/2010/slicer" name="Students Name 2"/>
            </a:graphicData>
          </a:graphic>
        </xdr:graphicFrame>
      </mc:Choice>
      <mc:Fallback xmlns="">
        <xdr:sp macro="" textlink="">
          <xdr:nvSpPr>
            <xdr:cNvPr id="0" name=""/>
            <xdr:cNvSpPr>
              <a:spLocks noTextEdit="1"/>
            </xdr:cNvSpPr>
          </xdr:nvSpPr>
          <xdr:spPr>
            <a:xfrm>
              <a:off x="7429500" y="651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488950</xdr:colOff>
      <xdr:row>35</xdr:row>
      <xdr:rowOff>107950</xdr:rowOff>
    </xdr:from>
    <xdr:to>
      <xdr:col>17</xdr:col>
      <xdr:colOff>488950</xdr:colOff>
      <xdr:row>49</xdr:row>
      <xdr:rowOff>53975</xdr:rowOff>
    </xdr:to>
    <mc:AlternateContent xmlns:mc="http://schemas.openxmlformats.org/markup-compatibility/2006" xmlns:a14="http://schemas.microsoft.com/office/drawing/2010/main">
      <mc:Choice Requires="a14">
        <xdr:graphicFrame macro="">
          <xdr:nvGraphicFramePr>
            <xdr:cNvPr id="11" name="Enlish">
              <a:extLst>
                <a:ext uri="{FF2B5EF4-FFF2-40B4-BE49-F238E27FC236}">
                  <a16:creationId xmlns:a16="http://schemas.microsoft.com/office/drawing/2014/main" id="{5F567E67-4A31-DEC8-F36E-F0A50CDF6502}"/>
                </a:ext>
              </a:extLst>
            </xdr:cNvPr>
            <xdr:cNvGraphicFramePr/>
          </xdr:nvGraphicFramePr>
          <xdr:xfrm>
            <a:off x="0" y="0"/>
            <a:ext cx="0" cy="0"/>
          </xdr:xfrm>
          <a:graphic>
            <a:graphicData uri="http://schemas.microsoft.com/office/drawing/2010/slicer">
              <sle:slicer xmlns:sle="http://schemas.microsoft.com/office/drawing/2010/slicer" name="Enlish"/>
            </a:graphicData>
          </a:graphic>
        </xdr:graphicFrame>
      </mc:Choice>
      <mc:Fallback xmlns="">
        <xdr:sp macro="" textlink="">
          <xdr:nvSpPr>
            <xdr:cNvPr id="0" name=""/>
            <xdr:cNvSpPr>
              <a:spLocks noTextEdit="1"/>
            </xdr:cNvSpPr>
          </xdr:nvSpPr>
          <xdr:spPr>
            <a:xfrm>
              <a:off x="9626600" y="655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107950</xdr:colOff>
      <xdr:row>52</xdr:row>
      <xdr:rowOff>114300</xdr:rowOff>
    </xdr:from>
    <xdr:to>
      <xdr:col>14</xdr:col>
      <xdr:colOff>107950</xdr:colOff>
      <xdr:row>66</xdr:row>
      <xdr:rowOff>60325</xdr:rowOff>
    </xdr:to>
    <mc:AlternateContent xmlns:mc="http://schemas.openxmlformats.org/markup-compatibility/2006" xmlns:a14="http://schemas.microsoft.com/office/drawing/2010/main">
      <mc:Choice Requires="a14">
        <xdr:graphicFrame macro="">
          <xdr:nvGraphicFramePr>
            <xdr:cNvPr id="13" name="Students Name 3">
              <a:extLst>
                <a:ext uri="{FF2B5EF4-FFF2-40B4-BE49-F238E27FC236}">
                  <a16:creationId xmlns:a16="http://schemas.microsoft.com/office/drawing/2014/main" id="{A60CFAC8-6692-0FA1-DA97-8FAEB7195246}"/>
                </a:ext>
              </a:extLst>
            </xdr:cNvPr>
            <xdr:cNvGraphicFramePr/>
          </xdr:nvGraphicFramePr>
          <xdr:xfrm>
            <a:off x="0" y="0"/>
            <a:ext cx="0" cy="0"/>
          </xdr:xfrm>
          <a:graphic>
            <a:graphicData uri="http://schemas.microsoft.com/office/drawing/2010/slicer">
              <sle:slicer xmlns:sle="http://schemas.microsoft.com/office/drawing/2010/slicer" name="Students Name 3"/>
            </a:graphicData>
          </a:graphic>
        </xdr:graphicFrame>
      </mc:Choice>
      <mc:Fallback xmlns="">
        <xdr:sp macro="" textlink="">
          <xdr:nvSpPr>
            <xdr:cNvPr id="0" name=""/>
            <xdr:cNvSpPr>
              <a:spLocks noTextEdit="1"/>
            </xdr:cNvSpPr>
          </xdr:nvSpPr>
          <xdr:spPr>
            <a:xfrm>
              <a:off x="7416800" y="969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52</xdr:row>
      <xdr:rowOff>120650</xdr:rowOff>
    </xdr:from>
    <xdr:to>
      <xdr:col>17</xdr:col>
      <xdr:colOff>514350</xdr:colOff>
      <xdr:row>66</xdr:row>
      <xdr:rowOff>66675</xdr:rowOff>
    </xdr:to>
    <mc:AlternateContent xmlns:mc="http://schemas.openxmlformats.org/markup-compatibility/2006" xmlns:a14="http://schemas.microsoft.com/office/drawing/2010/main">
      <mc:Choice Requires="a14">
        <xdr:graphicFrame macro="">
          <xdr:nvGraphicFramePr>
            <xdr:cNvPr id="15" name="Math">
              <a:extLst>
                <a:ext uri="{FF2B5EF4-FFF2-40B4-BE49-F238E27FC236}">
                  <a16:creationId xmlns:a16="http://schemas.microsoft.com/office/drawing/2014/main" id="{95FDD153-8EFE-29A5-76A1-8CA59C00929A}"/>
                </a:ext>
              </a:extLst>
            </xdr:cNvPr>
            <xdr:cNvGraphicFramePr/>
          </xdr:nvGraphicFramePr>
          <xdr:xfrm>
            <a:off x="0" y="0"/>
            <a:ext cx="0" cy="0"/>
          </xdr:xfrm>
          <a:graphic>
            <a:graphicData uri="http://schemas.microsoft.com/office/drawing/2010/slicer">
              <sle:slicer xmlns:sle="http://schemas.microsoft.com/office/drawing/2010/slicer" name="Math"/>
            </a:graphicData>
          </a:graphic>
        </xdr:graphicFrame>
      </mc:Choice>
      <mc:Fallback xmlns="">
        <xdr:sp macro="" textlink="">
          <xdr:nvSpPr>
            <xdr:cNvPr id="0" name=""/>
            <xdr:cNvSpPr>
              <a:spLocks noTextEdit="1"/>
            </xdr:cNvSpPr>
          </xdr:nvSpPr>
          <xdr:spPr>
            <a:xfrm>
              <a:off x="9652000" y="9696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158750</xdr:colOff>
      <xdr:row>69</xdr:row>
      <xdr:rowOff>6350</xdr:rowOff>
    </xdr:from>
    <xdr:to>
      <xdr:col>14</xdr:col>
      <xdr:colOff>158750</xdr:colOff>
      <xdr:row>82</xdr:row>
      <xdr:rowOff>136525</xdr:rowOff>
    </xdr:to>
    <mc:AlternateContent xmlns:mc="http://schemas.openxmlformats.org/markup-compatibility/2006" xmlns:a14="http://schemas.microsoft.com/office/drawing/2010/main">
      <mc:Choice Requires="a14">
        <xdr:graphicFrame macro="">
          <xdr:nvGraphicFramePr>
            <xdr:cNvPr id="17" name="Students Name 4">
              <a:extLst>
                <a:ext uri="{FF2B5EF4-FFF2-40B4-BE49-F238E27FC236}">
                  <a16:creationId xmlns:a16="http://schemas.microsoft.com/office/drawing/2014/main" id="{8BFEFF00-DA1A-3F15-CA93-2A434D9BAAEE}"/>
                </a:ext>
              </a:extLst>
            </xdr:cNvPr>
            <xdr:cNvGraphicFramePr/>
          </xdr:nvGraphicFramePr>
          <xdr:xfrm>
            <a:off x="0" y="0"/>
            <a:ext cx="0" cy="0"/>
          </xdr:xfrm>
          <a:graphic>
            <a:graphicData uri="http://schemas.microsoft.com/office/drawing/2010/slicer">
              <sle:slicer xmlns:sle="http://schemas.microsoft.com/office/drawing/2010/slicer" name="Students Name 4"/>
            </a:graphicData>
          </a:graphic>
        </xdr:graphicFrame>
      </mc:Choice>
      <mc:Fallback xmlns="">
        <xdr:sp macro="" textlink="">
          <xdr:nvSpPr>
            <xdr:cNvPr id="0" name=""/>
            <xdr:cNvSpPr>
              <a:spLocks noTextEdit="1"/>
            </xdr:cNvSpPr>
          </xdr:nvSpPr>
          <xdr:spPr>
            <a:xfrm>
              <a:off x="7467600" y="1271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508000</xdr:colOff>
      <xdr:row>69</xdr:row>
      <xdr:rowOff>12700</xdr:rowOff>
    </xdr:from>
    <xdr:to>
      <xdr:col>17</xdr:col>
      <xdr:colOff>508000</xdr:colOff>
      <xdr:row>82</xdr:row>
      <xdr:rowOff>142875</xdr:rowOff>
    </xdr:to>
    <mc:AlternateContent xmlns:mc="http://schemas.openxmlformats.org/markup-compatibility/2006" xmlns:a14="http://schemas.microsoft.com/office/drawing/2010/main">
      <mc:Choice Requires="a14">
        <xdr:graphicFrame macro="">
          <xdr:nvGraphicFramePr>
            <xdr:cNvPr id="19" name="Physics">
              <a:extLst>
                <a:ext uri="{FF2B5EF4-FFF2-40B4-BE49-F238E27FC236}">
                  <a16:creationId xmlns:a16="http://schemas.microsoft.com/office/drawing/2014/main" id="{4A509CD1-77DE-9EA4-9922-D2981F5EEDB7}"/>
                </a:ext>
              </a:extLst>
            </xdr:cNvPr>
            <xdr:cNvGraphicFramePr/>
          </xdr:nvGraphicFramePr>
          <xdr:xfrm>
            <a:off x="0" y="0"/>
            <a:ext cx="0" cy="0"/>
          </xdr:xfrm>
          <a:graphic>
            <a:graphicData uri="http://schemas.microsoft.com/office/drawing/2010/slicer">
              <sle:slicer xmlns:sle="http://schemas.microsoft.com/office/drawing/2010/slicer" name="Physics"/>
            </a:graphicData>
          </a:graphic>
        </xdr:graphicFrame>
      </mc:Choice>
      <mc:Fallback xmlns="">
        <xdr:sp macro="" textlink="">
          <xdr:nvSpPr>
            <xdr:cNvPr id="0" name=""/>
            <xdr:cNvSpPr>
              <a:spLocks noTextEdit="1"/>
            </xdr:cNvSpPr>
          </xdr:nvSpPr>
          <xdr:spPr>
            <a:xfrm>
              <a:off x="9645650" y="127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520700</xdr:colOff>
      <xdr:row>86</xdr:row>
      <xdr:rowOff>165100</xdr:rowOff>
    </xdr:from>
    <xdr:to>
      <xdr:col>13</xdr:col>
      <xdr:colOff>520700</xdr:colOff>
      <xdr:row>100</xdr:row>
      <xdr:rowOff>111125</xdr:rowOff>
    </xdr:to>
    <mc:AlternateContent xmlns:mc="http://schemas.openxmlformats.org/markup-compatibility/2006" xmlns:a14="http://schemas.microsoft.com/office/drawing/2010/main">
      <mc:Choice Requires="a14">
        <xdr:graphicFrame macro="">
          <xdr:nvGraphicFramePr>
            <xdr:cNvPr id="20" name="Students Name 5">
              <a:extLst>
                <a:ext uri="{FF2B5EF4-FFF2-40B4-BE49-F238E27FC236}">
                  <a16:creationId xmlns:a16="http://schemas.microsoft.com/office/drawing/2014/main" id="{E0277020-F5E3-D28D-F1C3-24D0854C6E55}"/>
                </a:ext>
              </a:extLst>
            </xdr:cNvPr>
            <xdr:cNvGraphicFramePr/>
          </xdr:nvGraphicFramePr>
          <xdr:xfrm>
            <a:off x="0" y="0"/>
            <a:ext cx="0" cy="0"/>
          </xdr:xfrm>
          <a:graphic>
            <a:graphicData uri="http://schemas.microsoft.com/office/drawing/2010/slicer">
              <sle:slicer xmlns:sle="http://schemas.microsoft.com/office/drawing/2010/slicer" name="Students Name 5"/>
            </a:graphicData>
          </a:graphic>
        </xdr:graphicFrame>
      </mc:Choice>
      <mc:Fallback xmlns="">
        <xdr:sp macro="" textlink="">
          <xdr:nvSpPr>
            <xdr:cNvPr id="0" name=""/>
            <xdr:cNvSpPr>
              <a:spLocks noTextEdit="1"/>
            </xdr:cNvSpPr>
          </xdr:nvSpPr>
          <xdr:spPr>
            <a:xfrm>
              <a:off x="7219950" y="1600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86</xdr:row>
      <xdr:rowOff>165100</xdr:rowOff>
    </xdr:from>
    <xdr:to>
      <xdr:col>17</xdr:col>
      <xdr:colOff>0</xdr:colOff>
      <xdr:row>100</xdr:row>
      <xdr:rowOff>111125</xdr:rowOff>
    </xdr:to>
    <mc:AlternateContent xmlns:mc="http://schemas.openxmlformats.org/markup-compatibility/2006" xmlns:a14="http://schemas.microsoft.com/office/drawing/2010/main">
      <mc:Choice Requires="a14">
        <xdr:graphicFrame macro="">
          <xdr:nvGraphicFramePr>
            <xdr:cNvPr id="21" name="Chemistry">
              <a:extLst>
                <a:ext uri="{FF2B5EF4-FFF2-40B4-BE49-F238E27FC236}">
                  <a16:creationId xmlns:a16="http://schemas.microsoft.com/office/drawing/2014/main" id="{34DC9528-A56A-C38A-BE5A-875A793F2FC3}"/>
                </a:ext>
              </a:extLst>
            </xdr:cNvPr>
            <xdr:cNvGraphicFramePr/>
          </xdr:nvGraphicFramePr>
          <xdr:xfrm>
            <a:off x="0" y="0"/>
            <a:ext cx="0" cy="0"/>
          </xdr:xfrm>
          <a:graphic>
            <a:graphicData uri="http://schemas.microsoft.com/office/drawing/2010/slicer">
              <sle:slicer xmlns:sle="http://schemas.microsoft.com/office/drawing/2010/slicer" name="Chemistry"/>
            </a:graphicData>
          </a:graphic>
        </xdr:graphicFrame>
      </mc:Choice>
      <mc:Fallback xmlns="">
        <xdr:sp macro="" textlink="">
          <xdr:nvSpPr>
            <xdr:cNvPr id="0" name=""/>
            <xdr:cNvSpPr>
              <a:spLocks noTextEdit="1"/>
            </xdr:cNvSpPr>
          </xdr:nvSpPr>
          <xdr:spPr>
            <a:xfrm>
              <a:off x="9137650" y="1600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2.892576157406" createdVersion="8" refreshedVersion="8" minRefreshableVersion="3" recordCount="10" xr:uid="{55D51D64-6865-4FF0-B9DE-817836DB4F80}">
  <cacheSource type="worksheet">
    <worksheetSource name="Table1"/>
  </cacheSource>
  <cacheFields count="10">
    <cacheField name="roll no" numFmtId="0">
      <sharedItems containsSemiMixedTypes="0" containsString="0" containsNumber="1" containsInteger="1" minValue="1" maxValue="10"/>
    </cacheField>
    <cacheField name="Students Name" numFmtId="0">
      <sharedItems count="10">
        <s v="Ram"/>
        <s v="Ashok"/>
        <s v="Manoj"/>
        <s v="Rajesh"/>
        <s v="Ranjana"/>
        <s v="Pooza"/>
        <s v="Mahesh"/>
        <s v="Ashutosh"/>
        <s v="Anil"/>
        <s v="Prem"/>
      </sharedItems>
    </cacheField>
    <cacheField name="Hindi" numFmtId="0">
      <sharedItems containsSemiMixedTypes="0" containsString="0" containsNumber="1" containsInteger="1" minValue="14" maxValue="33" count="10">
        <n v="20"/>
        <n v="21"/>
        <n v="33"/>
        <n v="15"/>
        <n v="14"/>
        <n v="16"/>
        <n v="18"/>
        <n v="19"/>
        <n v="22"/>
        <n v="26"/>
      </sharedItems>
    </cacheField>
    <cacheField name="Enlish" numFmtId="0">
      <sharedItems containsSemiMixedTypes="0" containsString="0" containsNumber="1" containsInteger="1" minValue="8" maxValue="20" count="9">
        <n v="10"/>
        <n v="12"/>
        <n v="15"/>
        <n v="14"/>
        <n v="17"/>
        <n v="8"/>
        <n v="19"/>
        <n v="20"/>
        <n v="13"/>
      </sharedItems>
    </cacheField>
    <cacheField name="Math" numFmtId="0">
      <sharedItems containsSemiMixedTypes="0" containsString="0" containsNumber="1" containsInteger="1" minValue="3" maxValue="20" count="6">
        <n v="14"/>
        <n v="7"/>
        <n v="8"/>
        <n v="10"/>
        <n v="20"/>
        <n v="3"/>
      </sharedItems>
    </cacheField>
    <cacheField name="Physics" numFmtId="0">
      <sharedItems containsSemiMixedTypes="0" containsString="0" containsNumber="1" containsInteger="1" minValue="10" maxValue="18" count="8">
        <n v="18"/>
        <n v="12"/>
        <n v="14"/>
        <n v="16"/>
        <n v="13"/>
        <n v="17"/>
        <n v="10"/>
        <n v="11"/>
      </sharedItems>
    </cacheField>
    <cacheField name="Chemistry" numFmtId="0">
      <sharedItems containsSemiMixedTypes="0" containsString="0" containsNumber="1" containsInteger="1" minValue="14" maxValue="27" count="7">
        <n v="15"/>
        <n v="18"/>
        <n v="17"/>
        <n v="20"/>
        <n v="14"/>
        <n v="19"/>
        <n v="27"/>
      </sharedItems>
    </cacheField>
    <cacheField name="total" numFmtId="0">
      <sharedItems containsSemiMixedTypes="0" containsString="0" containsNumber="1" containsInteger="1" minValue="64" maxValue="86"/>
    </cacheField>
    <cacheField name="average" numFmtId="0">
      <sharedItems containsSemiMixedTypes="0" containsString="0" containsNumber="1" minValue="12.8" maxValue="17.2" count="8">
        <n v="15.4"/>
        <n v="17.2"/>
        <n v="14.6"/>
        <n v="14.4"/>
        <n v="15.2"/>
        <n v="12.8"/>
        <n v="15.6"/>
        <n v="14.8"/>
      </sharedItems>
    </cacheField>
    <cacheField name="grade" numFmtId="0">
      <sharedItems/>
    </cacheField>
  </cacheFields>
  <extLst>
    <ext xmlns:x14="http://schemas.microsoft.com/office/spreadsheetml/2009/9/main" uri="{725AE2AE-9491-48be-B2B4-4EB974FC3084}">
      <x14:pivotCacheDefinition pivotCacheId="1412735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x v="0"/>
    <x v="0"/>
    <x v="0"/>
    <n v="77"/>
    <x v="0"/>
    <s v="A"/>
  </r>
  <r>
    <n v="2"/>
    <x v="1"/>
    <x v="1"/>
    <x v="1"/>
    <x v="0"/>
    <x v="1"/>
    <x v="1"/>
    <n v="77"/>
    <x v="0"/>
    <s v="A"/>
  </r>
  <r>
    <n v="3"/>
    <x v="2"/>
    <x v="2"/>
    <x v="2"/>
    <x v="1"/>
    <x v="2"/>
    <x v="2"/>
    <n v="86"/>
    <x v="1"/>
    <s v="A"/>
  </r>
  <r>
    <n v="4"/>
    <x v="3"/>
    <x v="3"/>
    <x v="3"/>
    <x v="2"/>
    <x v="3"/>
    <x v="3"/>
    <n v="73"/>
    <x v="2"/>
    <s v="B"/>
  </r>
  <r>
    <n v="5"/>
    <x v="4"/>
    <x v="4"/>
    <x v="4"/>
    <x v="3"/>
    <x v="4"/>
    <x v="1"/>
    <n v="72"/>
    <x v="3"/>
    <s v="B"/>
  </r>
  <r>
    <n v="6"/>
    <x v="5"/>
    <x v="5"/>
    <x v="5"/>
    <x v="4"/>
    <x v="5"/>
    <x v="0"/>
    <n v="76"/>
    <x v="4"/>
    <s v="A"/>
  </r>
  <r>
    <n v="7"/>
    <x v="6"/>
    <x v="6"/>
    <x v="6"/>
    <x v="5"/>
    <x v="6"/>
    <x v="4"/>
    <n v="64"/>
    <x v="5"/>
    <s v="B"/>
  </r>
  <r>
    <n v="8"/>
    <x v="7"/>
    <x v="7"/>
    <x v="7"/>
    <x v="1"/>
    <x v="2"/>
    <x v="1"/>
    <n v="78"/>
    <x v="6"/>
    <s v="A"/>
  </r>
  <r>
    <n v="9"/>
    <x v="8"/>
    <x v="8"/>
    <x v="8"/>
    <x v="2"/>
    <x v="1"/>
    <x v="5"/>
    <n v="74"/>
    <x v="7"/>
    <s v="B"/>
  </r>
  <r>
    <n v="10"/>
    <x v="9"/>
    <x v="9"/>
    <x v="1"/>
    <x v="3"/>
    <x v="7"/>
    <x v="6"/>
    <n v="86"/>
    <x v="1"/>
    <s v="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4C6CA7-CFC2-46C5-83DC-EA4D82D2E0B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10">
    <pivotField showAll="0"/>
    <pivotField axis="axisRow" showAll="0">
      <items count="11">
        <item x="8"/>
        <item x="1"/>
        <item x="7"/>
        <item x="6"/>
        <item x="2"/>
        <item x="5"/>
        <item x="9"/>
        <item x="3"/>
        <item x="0"/>
        <item x="4"/>
        <item t="default"/>
      </items>
    </pivotField>
    <pivotField showAll="0"/>
    <pivotField showAll="0"/>
    <pivotField showAll="0"/>
    <pivotField showAll="0"/>
    <pivotField showAll="0"/>
    <pivotField showAll="0"/>
    <pivotField dataField="1" showAll="0">
      <items count="9">
        <item x="5"/>
        <item x="3"/>
        <item x="2"/>
        <item x="7"/>
        <item x="4"/>
        <item x="0"/>
        <item x="6"/>
        <item x="1"/>
        <item t="default"/>
      </items>
    </pivotField>
    <pivotField showAll="0"/>
  </pivotFields>
  <rowFields count="1">
    <field x="1"/>
  </rowFields>
  <rowItems count="11">
    <i>
      <x/>
    </i>
    <i>
      <x v="1"/>
    </i>
    <i>
      <x v="2"/>
    </i>
    <i>
      <x v="3"/>
    </i>
    <i>
      <x v="4"/>
    </i>
    <i>
      <x v="5"/>
    </i>
    <i>
      <x v="6"/>
    </i>
    <i>
      <x v="7"/>
    </i>
    <i>
      <x v="8"/>
    </i>
    <i>
      <x v="9"/>
    </i>
    <i t="grand">
      <x/>
    </i>
  </rowItems>
  <colItems count="1">
    <i/>
  </colItems>
  <dataFields count="1">
    <dataField name="Sum of average" fld="8" baseField="0" baseItem="0"/>
  </dataFields>
  <chartFormats count="2">
    <chartFormat chart="3"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89C67-B762-488F-977E-C30E0A654D8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7:B98" firstHeaderRow="1" firstDataRow="1" firstDataCol="1"/>
  <pivotFields count="10">
    <pivotField showAll="0"/>
    <pivotField axis="axisRow" showAll="0">
      <items count="11">
        <item x="8"/>
        <item x="1"/>
        <item x="7"/>
        <item x="6"/>
        <item x="2"/>
        <item x="5"/>
        <item x="9"/>
        <item x="3"/>
        <item x="0"/>
        <item x="4"/>
        <item t="default"/>
      </items>
    </pivotField>
    <pivotField showAll="0"/>
    <pivotField showAll="0"/>
    <pivotField showAll="0"/>
    <pivotField showAll="0"/>
    <pivotField dataField="1" showAll="0">
      <items count="8">
        <item x="4"/>
        <item x="0"/>
        <item x="2"/>
        <item x="1"/>
        <item x="5"/>
        <item x="3"/>
        <item x="6"/>
        <item t="default"/>
      </items>
    </pivotField>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Average of Chemistry" fld="6" subtotal="average" baseField="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87E99-30C7-4849-88C1-D0587025CB6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0:B81" firstHeaderRow="1" firstDataRow="1" firstDataCol="1"/>
  <pivotFields count="10">
    <pivotField showAll="0"/>
    <pivotField axis="axisRow" showAll="0">
      <items count="11">
        <item x="8"/>
        <item x="1"/>
        <item x="7"/>
        <item x="6"/>
        <item x="2"/>
        <item x="5"/>
        <item x="9"/>
        <item x="3"/>
        <item x="0"/>
        <item x="4"/>
        <item t="default"/>
      </items>
    </pivotField>
    <pivotField showAll="0"/>
    <pivotField showAll="0"/>
    <pivotField showAll="0"/>
    <pivotField dataField="1" showAll="0">
      <items count="9">
        <item x="6"/>
        <item x="7"/>
        <item x="1"/>
        <item x="4"/>
        <item x="2"/>
        <item x="3"/>
        <item x="5"/>
        <item x="0"/>
        <item t="default"/>
      </items>
    </pivotField>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Average of Physics" fld="5" subtotal="average" baseField="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42081D-2460-422C-853B-F0759347318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B64" firstHeaderRow="1" firstDataRow="1" firstDataCol="1"/>
  <pivotFields count="10">
    <pivotField showAll="0"/>
    <pivotField axis="axisRow" showAll="0">
      <items count="11">
        <item x="8"/>
        <item x="1"/>
        <item x="7"/>
        <item x="6"/>
        <item x="2"/>
        <item x="5"/>
        <item x="9"/>
        <item x="3"/>
        <item x="0"/>
        <item x="4"/>
        <item t="default"/>
      </items>
    </pivotField>
    <pivotField showAll="0"/>
    <pivotField showAll="0"/>
    <pivotField dataField="1" showAll="0">
      <items count="7">
        <item x="5"/>
        <item x="1"/>
        <item x="2"/>
        <item x="3"/>
        <item x="0"/>
        <item x="4"/>
        <item t="default"/>
      </items>
    </pivotField>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Average of Math" fld="4" subtotal="average" baseField="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773ABD-715B-4AB4-96F9-1920D96AEFA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B47" firstHeaderRow="1" firstDataRow="1" firstDataCol="1"/>
  <pivotFields count="10">
    <pivotField showAll="0"/>
    <pivotField axis="axisRow" showAll="0">
      <items count="11">
        <item x="8"/>
        <item x="1"/>
        <item x="7"/>
        <item x="6"/>
        <item x="2"/>
        <item x="5"/>
        <item x="9"/>
        <item x="3"/>
        <item x="0"/>
        <item x="4"/>
        <item t="default"/>
      </items>
    </pivotField>
    <pivotField showAll="0"/>
    <pivotField dataField="1" showAll="0">
      <items count="10">
        <item x="5"/>
        <item x="0"/>
        <item x="1"/>
        <item x="8"/>
        <item x="3"/>
        <item x="2"/>
        <item x="4"/>
        <item x="6"/>
        <item x="7"/>
        <item t="default"/>
      </items>
    </pivotField>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Average of Enlish" fld="3" subtotal="average" baseField="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E5DFE9-1E9B-4B6D-AF1C-823998D6284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9:B30" firstHeaderRow="1" firstDataRow="1" firstDataCol="1"/>
  <pivotFields count="10">
    <pivotField showAll="0"/>
    <pivotField axis="axisRow" showAll="0">
      <items count="11">
        <item x="8"/>
        <item x="1"/>
        <item x="7"/>
        <item x="6"/>
        <item x="2"/>
        <item x="5"/>
        <item x="9"/>
        <item x="3"/>
        <item x="0"/>
        <item x="4"/>
        <item t="default"/>
      </items>
    </pivotField>
    <pivotField dataField="1" showAll="0">
      <items count="11">
        <item x="4"/>
        <item x="3"/>
        <item x="5"/>
        <item x="6"/>
        <item x="7"/>
        <item x="0"/>
        <item x="1"/>
        <item x="8"/>
        <item x="9"/>
        <item x="2"/>
        <item t="default"/>
      </items>
    </pivotField>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Average of Hindi" fld="2" subtotal="average" baseField="1" baseItem="0"/>
  </dataFields>
  <chartFormats count="2">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Name" xr10:uid="{55C5290C-C7D7-4FB4-A2BE-2947EF511B77}" sourceName="Students Name">
  <pivotTables>
    <pivotTable tabId="2" name="PivotTable9"/>
  </pivotTables>
  <data>
    <tabular pivotCacheId="1412735871">
      <items count="10">
        <i x="8" s="1"/>
        <i x="1" s="1"/>
        <i x="7" s="1"/>
        <i x="6" s="1"/>
        <i x="2" s="1"/>
        <i x="5" s="1"/>
        <i x="9" s="1"/>
        <i x="3" s="1"/>
        <i x="0"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s" xr10:uid="{569E1BB9-B02C-4870-9DAC-28E3141B6B0F}" sourceName="Physics">
  <pivotTables>
    <pivotTable tabId="2" name="PivotTable19"/>
  </pivotTables>
  <data>
    <tabular pivotCacheId="1412735871">
      <items count="8">
        <i x="6" s="1"/>
        <i x="7" s="1"/>
        <i x="1" s="1"/>
        <i x="4" s="1"/>
        <i x="2" s="1"/>
        <i x="3" s="1"/>
        <i x="5"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Name5" xr10:uid="{932DA901-9CEA-4D26-91AA-B5A19B78E2BE}" sourceName="Students Name">
  <pivotTables>
    <pivotTable tabId="2" name="PivotTable22"/>
  </pivotTables>
  <data>
    <tabular pivotCacheId="1412735871">
      <items count="10">
        <i x="8" s="1"/>
        <i x="1" s="1"/>
        <i x="7" s="1"/>
        <i x="6" s="1"/>
        <i x="2" s="1"/>
        <i x="5" s="1"/>
        <i x="9" s="1"/>
        <i x="3" s="1"/>
        <i x="0" s="1"/>
        <i x="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mistry" xr10:uid="{A448E748-9F7F-4495-85D7-EA455A39E813}" sourceName="Chemistry">
  <pivotTables>
    <pivotTable tabId="2" name="PivotTable22"/>
  </pivotTables>
  <data>
    <tabular pivotCacheId="1412735871">
      <items count="7">
        <i x="4" s="1"/>
        <i x="0" s="1"/>
        <i x="2" s="1"/>
        <i x="1" s="1"/>
        <i x="5"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 xr10:uid="{48775362-48FF-44E4-B4AE-48C27274D3F7}" sourceName="average">
  <pivotTables>
    <pivotTable tabId="2" name="PivotTable9"/>
  </pivotTables>
  <data>
    <tabular pivotCacheId="1412735871">
      <items count="8">
        <i x="5" s="1"/>
        <i x="3" s="1"/>
        <i x="2" s="1"/>
        <i x="7" s="1"/>
        <i x="4" s="1"/>
        <i x="0"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Name1" xr10:uid="{FEFDBFA2-EDA5-4C02-957C-7D378D2DA5D1}" sourceName="Students Name">
  <pivotTables>
    <pivotTable tabId="2" name="PivotTable11"/>
  </pivotTables>
  <data>
    <tabular pivotCacheId="1412735871">
      <items count="10">
        <i x="8" s="1"/>
        <i x="1" s="1"/>
        <i x="7" s="1"/>
        <i x="6" s="1"/>
        <i x="2" s="1"/>
        <i x="5" s="1"/>
        <i x="9"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ndi" xr10:uid="{777D4B75-7B96-4F2A-B5B4-D807FF2CA51F}" sourceName="Hindi">
  <pivotTables>
    <pivotTable tabId="2" name="PivotTable11"/>
  </pivotTables>
  <data>
    <tabular pivotCacheId="1412735871">
      <items count="10">
        <i x="4" s="1"/>
        <i x="3" s="1"/>
        <i x="5" s="1"/>
        <i x="6" s="1"/>
        <i x="7" s="1"/>
        <i x="0" s="1"/>
        <i x="1" s="1"/>
        <i x="8" s="1"/>
        <i x="9"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Name2" xr10:uid="{BF52BDFF-63D4-436D-9A34-2788F4E44529}" sourceName="Students Name">
  <pivotTables>
    <pivotTable tabId="2" name="PivotTable13"/>
  </pivotTables>
  <data>
    <tabular pivotCacheId="1412735871">
      <items count="10">
        <i x="8" s="1"/>
        <i x="1" s="1"/>
        <i x="7" s="1"/>
        <i x="6" s="1"/>
        <i x="2" s="1"/>
        <i x="5" s="1"/>
        <i x="9" s="1"/>
        <i x="3"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lish" xr10:uid="{0F8DF387-BCB4-4F06-900B-8D9B8E373F70}" sourceName="Enlish">
  <pivotTables>
    <pivotTable tabId="2" name="PivotTable13"/>
  </pivotTables>
  <data>
    <tabular pivotCacheId="1412735871">
      <items count="9">
        <i x="5" s="1"/>
        <i x="0" s="1"/>
        <i x="1" s="1"/>
        <i x="8" s="1"/>
        <i x="3" s="1"/>
        <i x="2" s="1"/>
        <i x="4" s="1"/>
        <i x="6"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Name3" xr10:uid="{C51200DB-3595-4940-99D0-8F62F14B7707}" sourceName="Students Name">
  <pivotTables>
    <pivotTable tabId="2" name="PivotTable16"/>
  </pivotTables>
  <data>
    <tabular pivotCacheId="1412735871">
      <items count="10">
        <i x="8" s="1"/>
        <i x="1" s="1"/>
        <i x="7" s="1"/>
        <i x="6" s="1"/>
        <i x="2" s="1"/>
        <i x="5" s="1"/>
        <i x="9" s="1"/>
        <i x="3" s="1"/>
        <i x="0"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 xr10:uid="{3C32C400-C6A6-4CAA-8FD2-77FC73E09003}" sourceName="Math">
  <pivotTables>
    <pivotTable tabId="2" name="PivotTable16"/>
  </pivotTables>
  <data>
    <tabular pivotCacheId="1412735871">
      <items count="6">
        <i x="5" s="1"/>
        <i x="1" s="1"/>
        <i x="2" s="1"/>
        <i x="3" s="1"/>
        <i x="0"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Name4" xr10:uid="{471A9F27-4530-4A4A-A42F-A367184E2FF0}" sourceName="Students Name">
  <pivotTables>
    <pivotTable tabId="2" name="PivotTable19"/>
  </pivotTables>
  <data>
    <tabular pivotCacheId="1412735871">
      <items count="10">
        <i x="8" s="1"/>
        <i x="1" s="1"/>
        <i x="7" s="1"/>
        <i x="6" s="1"/>
        <i x="2" s="1"/>
        <i x="5" s="1"/>
        <i x="9"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s Name" xr10:uid="{509CC525-1083-4906-99AD-E549FA4022F3}" cache="Slicer_Students_Name" caption="Students Name" rowHeight="241300"/>
  <slicer name="average" xr10:uid="{EC7621E6-5B1E-4CA8-959D-6D1776DC2448}" cache="Slicer_average" caption="average" rowHeight="241300"/>
  <slicer name="Students Name 1" xr10:uid="{F29DE1EA-BD3B-4CD1-8EAB-C53F32CAF51A}" cache="Slicer_Students_Name1" caption="Students Name" rowHeight="241300"/>
  <slicer name="Hindi" xr10:uid="{678047FE-C300-4792-840F-4B59BA861E6A}" cache="Slicer_Hindi" caption="Hindi" rowHeight="241300"/>
  <slicer name="Students Name 2" xr10:uid="{F72469CD-AEFE-4D20-8E04-F2948DB01EC5}" cache="Slicer_Students_Name2" caption="Students Name" rowHeight="241300"/>
  <slicer name="Enlish" xr10:uid="{23C9FF4F-684D-422E-A3FD-E0DA3E2CAEF1}" cache="Slicer_Enlish" caption="Enlish" rowHeight="241300"/>
  <slicer name="Students Name 3" xr10:uid="{AD54DB60-4F06-4B3C-B1C6-F1C67ED15188}" cache="Slicer_Students_Name3" caption="Students Name" rowHeight="241300"/>
  <slicer name="Math" xr10:uid="{046969D6-BA42-4EFB-968C-58A15C81114C}" cache="Slicer_Math" caption="Math" rowHeight="241300"/>
  <slicer name="Students Name 4" xr10:uid="{7AD8CB47-C6BD-4999-A990-780BBD65D24E}" cache="Slicer_Students_Name4" caption="Students Name" rowHeight="241300"/>
  <slicer name="Physics" xr10:uid="{B03962CD-D536-47DC-A3B1-49FF02AF4A91}" cache="Slicer_Physics" caption="Physics" rowHeight="241300"/>
  <slicer name="Students Name 5" xr10:uid="{95850566-19C6-4E9E-BDE5-B6FAC3B54BA9}" cache="Slicer_Students_Name5" caption="Students Name" rowHeight="241300"/>
  <slicer name="Chemistry" xr10:uid="{2CB78D2F-83F0-4C86-B927-2453D255A195}" cache="Slicer_Chemistry" caption="Chemis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41CF25-C3E4-40FA-B51F-8270F9B375CC}" name="Table1" displayName="Table1" ref="A1:J11" totalsRowShown="0" dataDxfId="11">
  <autoFilter ref="A1:J11" xr:uid="{F841CF25-C3E4-40FA-B51F-8270F9B375CC}"/>
  <tableColumns count="10">
    <tableColumn id="1" xr3:uid="{96D077B7-304C-4501-B1CB-9090DFACEC52}" name="roll no" dataDxfId="10"/>
    <tableColumn id="2" xr3:uid="{B7340F80-6344-4EB9-BFA4-6991313E3133}" name="Students Name"/>
    <tableColumn id="3" xr3:uid="{2ACBCD10-FF0B-4578-8E4B-E490E79F45DE}" name="Hindi"/>
    <tableColumn id="4" xr3:uid="{A8D471B1-4136-4C6C-926C-A4EE574A9EDD}" name="Enlish"/>
    <tableColumn id="5" xr3:uid="{0005202B-8412-45A3-BC72-1724E2FA1E6A}" name="Math"/>
    <tableColumn id="6" xr3:uid="{77ADEDDB-D1FE-4EF3-A779-378D5E4247D2}" name="Physics"/>
    <tableColumn id="7" xr3:uid="{A53B2628-95C9-43F8-AC57-23620BEB82DB}" name="Chemistry"/>
    <tableColumn id="8" xr3:uid="{1983DF59-E585-4922-AC94-85DE1E3E1DAB}" name="total" dataDxfId="9">
      <calculatedColumnFormula>SUM(C2,D2,E2,F2,G2)</calculatedColumnFormula>
    </tableColumn>
    <tableColumn id="9" xr3:uid="{3F23CE50-5173-4051-AA69-EE58395F8ADF}" name="average" dataDxfId="8">
      <calculatedColumnFormula>AVERAGE(C2,D2,E2,F2,G2)</calculatedColumnFormula>
    </tableColumn>
    <tableColumn id="10" xr3:uid="{330B78B2-ED2D-44D8-A4A0-240D8D10633F}" name="grade" dataDxfId="7">
      <calculatedColumnFormula>IF(I2&gt;15,"A","B")</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8824F8-E47C-4C4A-9459-5773941CB8B8}" name="Table84" displayName="Table84" ref="N1:U10" totalsRowShown="0">
  <autoFilter ref="N1:U10" xr:uid="{C48824F8-E47C-4C4A-9459-5773941CB8B8}"/>
  <tableColumns count="8">
    <tableColumn id="1" xr3:uid="{1D44083D-9DB1-4769-997E-3194D325A878}" name="SUBJECT"/>
    <tableColumn id="2" xr3:uid="{434C34DA-9F13-4D2A-B378-FBFD6E90BE96}" name="1ST" dataDxfId="6"/>
    <tableColumn id="3" xr3:uid="{EF062845-A286-43A3-86AA-87700C2A521B}" name="2ND" dataDxfId="5"/>
    <tableColumn id="4" xr3:uid="{8B858696-CC66-4305-AB47-6B9F1C9BE43D}" name="3RD" dataDxfId="4"/>
    <tableColumn id="5" xr3:uid="{D8C54CD6-3396-45C0-8CA1-62F9C4680C17}" name="TOTAL" dataDxfId="3">
      <calculatedColumnFormula>SUM(O2,P2,Q2)</calculatedColumnFormula>
    </tableColumn>
    <tableColumn id="6" xr3:uid="{DBF889C1-0FE2-4E8F-909D-23D1B10EC79A}" name="AVERAGE">
      <calculatedColumnFormula>AVERAGE(O2,P2,Q2)</calculatedColumnFormula>
    </tableColumn>
    <tableColumn id="7" xr3:uid="{AB1EAD02-E545-4AFC-A3B8-BFAB5EDB5B32}" name="GRADE" dataDxfId="2">
      <calculatedColumnFormula>IF(S2&gt;20,"A",IF(S2&gt;15,"B","C"))</calculatedColumnFormula>
    </tableColumn>
    <tableColumn id="8" xr3:uid="{D0B9B25D-9F57-4BED-BE69-024B74858B2A}" name="total/avrage">
      <calculatedColumnFormula>R2/S2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22BB29-37DD-48A9-BA34-27836C5B4F18}" name="Table9" displayName="Table9" ref="N13:O14" totalsRowShown="0">
  <autoFilter ref="N13:O14" xr:uid="{0322BB29-37DD-48A9-BA34-27836C5B4F18}"/>
  <tableColumns count="2">
    <tableColumn id="1" xr3:uid="{9A6D6F79-EF08-40DF-82BB-384F0804CC57}" name="Q.1"/>
    <tableColumn id="2" xr3:uid="{7A5E80A8-2049-47D8-B520-FD57A0485ED2}" name="Column1">
      <calculatedColumnFormula>COUNTA(Table84[SUBJECT])</calculatedColumnFormula>
    </tableColumn>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B4D5714-CF12-4436-AA69-84814152AF5C}" name="Table10" displayName="Table10" ref="N17:P20" totalsRowShown="0">
  <autoFilter ref="N17:P20" xr:uid="{9B4D5714-CF12-4436-AA69-84814152AF5C}"/>
  <tableColumns count="3">
    <tableColumn id="1" xr3:uid="{E9E6CA43-93D1-4E8F-AA97-41CFB0E937E6}" name="Q.2" dataDxfId="1"/>
    <tableColumn id="2" xr3:uid="{85079DE2-2CDF-44DD-9C9C-89C9DA00E73E}" name="total" dataDxfId="0"/>
    <tableColumn id="3" xr3:uid="{CE855D14-72D8-4731-87E3-B998ECBC65FC}" name="average"/>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C001-5748-4021-AD3D-4E1AB9811AEF}">
  <sheetPr codeName="Sheet1"/>
  <dimension ref="A3:B98"/>
  <sheetViews>
    <sheetView showGridLines="0" tabSelected="1" zoomScaleNormal="100" workbookViewId="0">
      <selection activeCell="R100" sqref="R100"/>
    </sheetView>
  </sheetViews>
  <sheetFormatPr defaultRowHeight="14.5" x14ac:dyDescent="0.35"/>
  <cols>
    <col min="1" max="1" width="12.36328125" bestFit="1" customWidth="1"/>
    <col min="2" max="2" width="13.7265625" bestFit="1" customWidth="1"/>
  </cols>
  <sheetData>
    <row r="3" spans="1:2" x14ac:dyDescent="0.35">
      <c r="A3" s="3" t="s">
        <v>53</v>
      </c>
      <c r="B3" t="s">
        <v>55</v>
      </c>
    </row>
    <row r="4" spans="1:2" x14ac:dyDescent="0.35">
      <c r="A4" s="1" t="s">
        <v>18</v>
      </c>
      <c r="B4" s="8">
        <v>14.8</v>
      </c>
    </row>
    <row r="5" spans="1:2" x14ac:dyDescent="0.35">
      <c r="A5" s="1" t="s">
        <v>11</v>
      </c>
      <c r="B5" s="8">
        <v>15.4</v>
      </c>
    </row>
    <row r="6" spans="1:2" x14ac:dyDescent="0.35">
      <c r="A6" s="1" t="s">
        <v>17</v>
      </c>
      <c r="B6" s="8">
        <v>15.6</v>
      </c>
    </row>
    <row r="7" spans="1:2" x14ac:dyDescent="0.35">
      <c r="A7" s="1" t="s">
        <v>16</v>
      </c>
      <c r="B7" s="8">
        <v>12.8</v>
      </c>
    </row>
    <row r="8" spans="1:2" x14ac:dyDescent="0.35">
      <c r="A8" s="1" t="s">
        <v>12</v>
      </c>
      <c r="B8" s="8">
        <v>17.2</v>
      </c>
    </row>
    <row r="9" spans="1:2" x14ac:dyDescent="0.35">
      <c r="A9" s="1" t="s">
        <v>15</v>
      </c>
      <c r="B9" s="8">
        <v>15.2</v>
      </c>
    </row>
    <row r="10" spans="1:2" x14ac:dyDescent="0.35">
      <c r="A10" s="1" t="s">
        <v>19</v>
      </c>
      <c r="B10" s="8">
        <v>17.2</v>
      </c>
    </row>
    <row r="11" spans="1:2" x14ac:dyDescent="0.35">
      <c r="A11" s="1" t="s">
        <v>13</v>
      </c>
      <c r="B11" s="8">
        <v>14.6</v>
      </c>
    </row>
    <row r="12" spans="1:2" x14ac:dyDescent="0.35">
      <c r="A12" s="1" t="s">
        <v>10</v>
      </c>
      <c r="B12" s="8">
        <v>15.4</v>
      </c>
    </row>
    <row r="13" spans="1:2" x14ac:dyDescent="0.35">
      <c r="A13" s="1" t="s">
        <v>14</v>
      </c>
      <c r="B13" s="8">
        <v>14.4</v>
      </c>
    </row>
    <row r="14" spans="1:2" x14ac:dyDescent="0.35">
      <c r="A14" s="1" t="s">
        <v>54</v>
      </c>
      <c r="B14" s="8">
        <v>152.60000000000002</v>
      </c>
    </row>
    <row r="19" spans="1:2" x14ac:dyDescent="0.35">
      <c r="A19" s="3" t="s">
        <v>53</v>
      </c>
      <c r="B19" t="s">
        <v>56</v>
      </c>
    </row>
    <row r="20" spans="1:2" x14ac:dyDescent="0.35">
      <c r="A20" s="1" t="s">
        <v>18</v>
      </c>
      <c r="B20">
        <v>22</v>
      </c>
    </row>
    <row r="21" spans="1:2" x14ac:dyDescent="0.35">
      <c r="A21" s="1" t="s">
        <v>11</v>
      </c>
      <c r="B21">
        <v>21</v>
      </c>
    </row>
    <row r="22" spans="1:2" x14ac:dyDescent="0.35">
      <c r="A22" s="1" t="s">
        <v>17</v>
      </c>
      <c r="B22">
        <v>19</v>
      </c>
    </row>
    <row r="23" spans="1:2" x14ac:dyDescent="0.35">
      <c r="A23" s="1" t="s">
        <v>16</v>
      </c>
      <c r="B23">
        <v>18</v>
      </c>
    </row>
    <row r="24" spans="1:2" x14ac:dyDescent="0.35">
      <c r="A24" s="1" t="s">
        <v>12</v>
      </c>
      <c r="B24">
        <v>33</v>
      </c>
    </row>
    <row r="25" spans="1:2" x14ac:dyDescent="0.35">
      <c r="A25" s="1" t="s">
        <v>15</v>
      </c>
      <c r="B25">
        <v>16</v>
      </c>
    </row>
    <row r="26" spans="1:2" x14ac:dyDescent="0.35">
      <c r="A26" s="1" t="s">
        <v>19</v>
      </c>
      <c r="B26">
        <v>26</v>
      </c>
    </row>
    <row r="27" spans="1:2" x14ac:dyDescent="0.35">
      <c r="A27" s="1" t="s">
        <v>13</v>
      </c>
      <c r="B27">
        <v>15</v>
      </c>
    </row>
    <row r="28" spans="1:2" x14ac:dyDescent="0.35">
      <c r="A28" s="1" t="s">
        <v>10</v>
      </c>
      <c r="B28">
        <v>20</v>
      </c>
    </row>
    <row r="29" spans="1:2" x14ac:dyDescent="0.35">
      <c r="A29" s="1" t="s">
        <v>14</v>
      </c>
      <c r="B29">
        <v>14</v>
      </c>
    </row>
    <row r="30" spans="1:2" x14ac:dyDescent="0.35">
      <c r="A30" s="1" t="s">
        <v>54</v>
      </c>
      <c r="B30">
        <v>20.399999999999999</v>
      </c>
    </row>
    <row r="36" spans="1:2" x14ac:dyDescent="0.35">
      <c r="A36" s="3" t="s">
        <v>53</v>
      </c>
      <c r="B36" t="s">
        <v>57</v>
      </c>
    </row>
    <row r="37" spans="1:2" x14ac:dyDescent="0.35">
      <c r="A37" s="1" t="s">
        <v>18</v>
      </c>
      <c r="B37">
        <v>13</v>
      </c>
    </row>
    <row r="38" spans="1:2" x14ac:dyDescent="0.35">
      <c r="A38" s="1" t="s">
        <v>11</v>
      </c>
      <c r="B38">
        <v>12</v>
      </c>
    </row>
    <row r="39" spans="1:2" x14ac:dyDescent="0.35">
      <c r="A39" s="1" t="s">
        <v>17</v>
      </c>
      <c r="B39">
        <v>20</v>
      </c>
    </row>
    <row r="40" spans="1:2" x14ac:dyDescent="0.35">
      <c r="A40" s="1" t="s">
        <v>16</v>
      </c>
      <c r="B40">
        <v>19</v>
      </c>
    </row>
    <row r="41" spans="1:2" x14ac:dyDescent="0.35">
      <c r="A41" s="1" t="s">
        <v>12</v>
      </c>
      <c r="B41">
        <v>15</v>
      </c>
    </row>
    <row r="42" spans="1:2" x14ac:dyDescent="0.35">
      <c r="A42" s="1" t="s">
        <v>15</v>
      </c>
      <c r="B42">
        <v>8</v>
      </c>
    </row>
    <row r="43" spans="1:2" x14ac:dyDescent="0.35">
      <c r="A43" s="1" t="s">
        <v>19</v>
      </c>
      <c r="B43">
        <v>12</v>
      </c>
    </row>
    <row r="44" spans="1:2" x14ac:dyDescent="0.35">
      <c r="A44" s="1" t="s">
        <v>13</v>
      </c>
      <c r="B44">
        <v>14</v>
      </c>
    </row>
    <row r="45" spans="1:2" x14ac:dyDescent="0.35">
      <c r="A45" s="1" t="s">
        <v>10</v>
      </c>
      <c r="B45">
        <v>10</v>
      </c>
    </row>
    <row r="46" spans="1:2" x14ac:dyDescent="0.35">
      <c r="A46" s="1" t="s">
        <v>14</v>
      </c>
      <c r="B46">
        <v>17</v>
      </c>
    </row>
    <row r="47" spans="1:2" x14ac:dyDescent="0.35">
      <c r="A47" s="1" t="s">
        <v>54</v>
      </c>
      <c r="B47">
        <v>14</v>
      </c>
    </row>
    <row r="53" spans="1:2" x14ac:dyDescent="0.35">
      <c r="A53" s="3" t="s">
        <v>53</v>
      </c>
      <c r="B53" t="s">
        <v>58</v>
      </c>
    </row>
    <row r="54" spans="1:2" x14ac:dyDescent="0.35">
      <c r="A54" s="1" t="s">
        <v>18</v>
      </c>
      <c r="B54">
        <v>8</v>
      </c>
    </row>
    <row r="55" spans="1:2" x14ac:dyDescent="0.35">
      <c r="A55" s="1" t="s">
        <v>11</v>
      </c>
      <c r="B55">
        <v>14</v>
      </c>
    </row>
    <row r="56" spans="1:2" x14ac:dyDescent="0.35">
      <c r="A56" s="1" t="s">
        <v>17</v>
      </c>
      <c r="B56">
        <v>7</v>
      </c>
    </row>
    <row r="57" spans="1:2" x14ac:dyDescent="0.35">
      <c r="A57" s="1" t="s">
        <v>16</v>
      </c>
      <c r="B57">
        <v>3</v>
      </c>
    </row>
    <row r="58" spans="1:2" x14ac:dyDescent="0.35">
      <c r="A58" s="1" t="s">
        <v>12</v>
      </c>
      <c r="B58">
        <v>7</v>
      </c>
    </row>
    <row r="59" spans="1:2" x14ac:dyDescent="0.35">
      <c r="A59" s="1" t="s">
        <v>15</v>
      </c>
      <c r="B59">
        <v>20</v>
      </c>
    </row>
    <row r="60" spans="1:2" x14ac:dyDescent="0.35">
      <c r="A60" s="1" t="s">
        <v>19</v>
      </c>
      <c r="B60">
        <v>10</v>
      </c>
    </row>
    <row r="61" spans="1:2" x14ac:dyDescent="0.35">
      <c r="A61" s="1" t="s">
        <v>13</v>
      </c>
      <c r="B61">
        <v>8</v>
      </c>
    </row>
    <row r="62" spans="1:2" x14ac:dyDescent="0.35">
      <c r="A62" s="1" t="s">
        <v>10</v>
      </c>
      <c r="B62">
        <v>14</v>
      </c>
    </row>
    <row r="63" spans="1:2" x14ac:dyDescent="0.35">
      <c r="A63" s="1" t="s">
        <v>14</v>
      </c>
      <c r="B63">
        <v>10</v>
      </c>
    </row>
    <row r="64" spans="1:2" x14ac:dyDescent="0.35">
      <c r="A64" s="1" t="s">
        <v>54</v>
      </c>
      <c r="B64">
        <v>10.1</v>
      </c>
    </row>
    <row r="70" spans="1:2" x14ac:dyDescent="0.35">
      <c r="A70" s="3" t="s">
        <v>53</v>
      </c>
      <c r="B70" t="s">
        <v>59</v>
      </c>
    </row>
    <row r="71" spans="1:2" x14ac:dyDescent="0.35">
      <c r="A71" s="1" t="s">
        <v>18</v>
      </c>
      <c r="B71">
        <v>12</v>
      </c>
    </row>
    <row r="72" spans="1:2" x14ac:dyDescent="0.35">
      <c r="A72" s="1" t="s">
        <v>11</v>
      </c>
      <c r="B72">
        <v>12</v>
      </c>
    </row>
    <row r="73" spans="1:2" x14ac:dyDescent="0.35">
      <c r="A73" s="1" t="s">
        <v>17</v>
      </c>
      <c r="B73">
        <v>14</v>
      </c>
    </row>
    <row r="74" spans="1:2" x14ac:dyDescent="0.35">
      <c r="A74" s="1" t="s">
        <v>16</v>
      </c>
      <c r="B74">
        <v>10</v>
      </c>
    </row>
    <row r="75" spans="1:2" x14ac:dyDescent="0.35">
      <c r="A75" s="1" t="s">
        <v>12</v>
      </c>
      <c r="B75">
        <v>14</v>
      </c>
    </row>
    <row r="76" spans="1:2" x14ac:dyDescent="0.35">
      <c r="A76" s="1" t="s">
        <v>15</v>
      </c>
      <c r="B76">
        <v>17</v>
      </c>
    </row>
    <row r="77" spans="1:2" x14ac:dyDescent="0.35">
      <c r="A77" s="1" t="s">
        <v>19</v>
      </c>
      <c r="B77">
        <v>11</v>
      </c>
    </row>
    <row r="78" spans="1:2" x14ac:dyDescent="0.35">
      <c r="A78" s="1" t="s">
        <v>13</v>
      </c>
      <c r="B78">
        <v>16</v>
      </c>
    </row>
    <row r="79" spans="1:2" x14ac:dyDescent="0.35">
      <c r="A79" s="1" t="s">
        <v>10</v>
      </c>
      <c r="B79">
        <v>18</v>
      </c>
    </row>
    <row r="80" spans="1:2" x14ac:dyDescent="0.35">
      <c r="A80" s="1" t="s">
        <v>14</v>
      </c>
      <c r="B80">
        <v>13</v>
      </c>
    </row>
    <row r="81" spans="1:2" x14ac:dyDescent="0.35">
      <c r="A81" s="1" t="s">
        <v>54</v>
      </c>
      <c r="B81">
        <v>13.7</v>
      </c>
    </row>
    <row r="87" spans="1:2" x14ac:dyDescent="0.35">
      <c r="A87" s="3" t="s">
        <v>53</v>
      </c>
      <c r="B87" t="s">
        <v>60</v>
      </c>
    </row>
    <row r="88" spans="1:2" x14ac:dyDescent="0.35">
      <c r="A88" s="1" t="s">
        <v>18</v>
      </c>
      <c r="B88">
        <v>19</v>
      </c>
    </row>
    <row r="89" spans="1:2" x14ac:dyDescent="0.35">
      <c r="A89" s="1" t="s">
        <v>11</v>
      </c>
      <c r="B89">
        <v>18</v>
      </c>
    </row>
    <row r="90" spans="1:2" x14ac:dyDescent="0.35">
      <c r="A90" s="1" t="s">
        <v>17</v>
      </c>
      <c r="B90">
        <v>18</v>
      </c>
    </row>
    <row r="91" spans="1:2" x14ac:dyDescent="0.35">
      <c r="A91" s="1" t="s">
        <v>16</v>
      </c>
      <c r="B91">
        <v>14</v>
      </c>
    </row>
    <row r="92" spans="1:2" x14ac:dyDescent="0.35">
      <c r="A92" s="1" t="s">
        <v>12</v>
      </c>
      <c r="B92">
        <v>17</v>
      </c>
    </row>
    <row r="93" spans="1:2" x14ac:dyDescent="0.35">
      <c r="A93" s="1" t="s">
        <v>15</v>
      </c>
      <c r="B93">
        <v>15</v>
      </c>
    </row>
    <row r="94" spans="1:2" x14ac:dyDescent="0.35">
      <c r="A94" s="1" t="s">
        <v>19</v>
      </c>
      <c r="B94">
        <v>27</v>
      </c>
    </row>
    <row r="95" spans="1:2" x14ac:dyDescent="0.35">
      <c r="A95" s="1" t="s">
        <v>13</v>
      </c>
      <c r="B95">
        <v>20</v>
      </c>
    </row>
    <row r="96" spans="1:2" x14ac:dyDescent="0.35">
      <c r="A96" s="1" t="s">
        <v>10</v>
      </c>
      <c r="B96">
        <v>15</v>
      </c>
    </row>
    <row r="97" spans="1:2" x14ac:dyDescent="0.35">
      <c r="A97" s="1" t="s">
        <v>14</v>
      </c>
      <c r="B97">
        <v>18</v>
      </c>
    </row>
    <row r="98" spans="1:2" x14ac:dyDescent="0.35">
      <c r="A98" s="1" t="s">
        <v>54</v>
      </c>
      <c r="B98">
        <v>18.100000000000001</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U49"/>
  <sheetViews>
    <sheetView topLeftCell="A20" zoomScale="88" zoomScaleNormal="70" workbookViewId="0">
      <selection activeCell="O38" sqref="O38"/>
    </sheetView>
  </sheetViews>
  <sheetFormatPr defaultRowHeight="14.5" x14ac:dyDescent="0.35"/>
  <cols>
    <col min="1" max="1" width="13.36328125" customWidth="1"/>
    <col min="2" max="2" width="15.08984375" customWidth="1"/>
    <col min="6" max="6" width="11.08984375" customWidth="1"/>
    <col min="10" max="10" width="12.81640625" customWidth="1"/>
    <col min="12" max="12" width="12" customWidth="1"/>
    <col min="13" max="13" width="10" customWidth="1"/>
    <col min="14" max="14" width="9.90625" customWidth="1"/>
  </cols>
  <sheetData>
    <row r="1" spans="1:21" x14ac:dyDescent="0.35">
      <c r="A1" t="s">
        <v>0</v>
      </c>
      <c r="B1" t="s">
        <v>1</v>
      </c>
      <c r="C1" t="s">
        <v>2</v>
      </c>
      <c r="D1" t="s">
        <v>3</v>
      </c>
      <c r="E1" t="s">
        <v>4</v>
      </c>
      <c r="F1" t="s">
        <v>5</v>
      </c>
      <c r="G1" t="s">
        <v>6</v>
      </c>
      <c r="H1" t="s">
        <v>7</v>
      </c>
      <c r="I1" t="s">
        <v>8</v>
      </c>
      <c r="J1" t="s">
        <v>9</v>
      </c>
      <c r="N1" t="s">
        <v>27</v>
      </c>
      <c r="O1" s="2" t="s">
        <v>28</v>
      </c>
      <c r="P1" t="s">
        <v>29</v>
      </c>
      <c r="Q1" t="s">
        <v>30</v>
      </c>
      <c r="R1" t="s">
        <v>31</v>
      </c>
      <c r="S1" t="s">
        <v>32</v>
      </c>
      <c r="T1" t="s">
        <v>33</v>
      </c>
      <c r="U1" t="s">
        <v>34</v>
      </c>
    </row>
    <row r="2" spans="1:21" x14ac:dyDescent="0.35">
      <c r="A2" s="1">
        <v>1</v>
      </c>
      <c r="B2" t="s">
        <v>10</v>
      </c>
      <c r="C2">
        <v>20</v>
      </c>
      <c r="D2">
        <v>10</v>
      </c>
      <c r="E2">
        <v>14</v>
      </c>
      <c r="F2">
        <v>18</v>
      </c>
      <c r="G2">
        <v>15</v>
      </c>
      <c r="H2" s="2">
        <f>SUM(C2,D2,E2,F2,G2)</f>
        <v>77</v>
      </c>
      <c r="I2" s="2">
        <f>AVERAGE(C2,D2,E2,F2,G2)</f>
        <v>15.4</v>
      </c>
      <c r="J2" s="2" t="str">
        <f>IF(I2&gt;15,"A","B")</f>
        <v>A</v>
      </c>
      <c r="N2" t="s">
        <v>35</v>
      </c>
      <c r="O2" s="2">
        <v>20</v>
      </c>
      <c r="P2" s="1">
        <v>15</v>
      </c>
      <c r="Q2" s="1">
        <v>20</v>
      </c>
      <c r="R2" s="1">
        <f>SUM(O2,P2,Q2)</f>
        <v>55</v>
      </c>
      <c r="S2">
        <f>AVERAGE(O2,P2,Q2)</f>
        <v>18.333333333333332</v>
      </c>
      <c r="T2" s="2" t="str">
        <f>IF(S2&gt;20,"A",IF(S2&gt;15,"B","C"))</f>
        <v>B</v>
      </c>
      <c r="U2">
        <f>R2/S2</f>
        <v>3</v>
      </c>
    </row>
    <row r="3" spans="1:21" x14ac:dyDescent="0.35">
      <c r="A3" s="1">
        <v>2</v>
      </c>
      <c r="B3" t="s">
        <v>11</v>
      </c>
      <c r="C3">
        <v>21</v>
      </c>
      <c r="D3">
        <v>12</v>
      </c>
      <c r="E3">
        <v>14</v>
      </c>
      <c r="F3">
        <v>12</v>
      </c>
      <c r="G3">
        <v>18</v>
      </c>
      <c r="H3" s="2">
        <f t="shared" ref="H3:H11" si="0">SUM(C3,D3,E3,F3,G3)</f>
        <v>77</v>
      </c>
      <c r="I3" s="2">
        <f t="shared" ref="I3:I11" si="1">AVERAGE(C3,D3,E3,F3,G3)</f>
        <v>15.4</v>
      </c>
      <c r="J3" s="2" t="str">
        <f t="shared" ref="J3:J11" si="2">IF(I3&gt;15,"A","B")</f>
        <v>A</v>
      </c>
      <c r="N3" t="s">
        <v>36</v>
      </c>
      <c r="O3" s="2">
        <v>30</v>
      </c>
      <c r="P3" s="1">
        <v>12</v>
      </c>
      <c r="Q3" s="1">
        <v>15</v>
      </c>
      <c r="R3" s="1">
        <f t="shared" ref="R3:R10" si="3">SUM(O3,P3,Q3)</f>
        <v>57</v>
      </c>
      <c r="S3">
        <f t="shared" ref="S3:S10" si="4">AVERAGE(O3,P3,Q3)</f>
        <v>19</v>
      </c>
      <c r="T3" s="2" t="str">
        <f t="shared" ref="T3:T10" si="5">IF(S3&gt;20,"A",IF(S3&gt;15,"B","C"))</f>
        <v>B</v>
      </c>
      <c r="U3">
        <f t="shared" ref="U3:U10" si="6">R3/S3</f>
        <v>3</v>
      </c>
    </row>
    <row r="4" spans="1:21" x14ac:dyDescent="0.35">
      <c r="A4" s="1">
        <v>3</v>
      </c>
      <c r="B4" t="s">
        <v>12</v>
      </c>
      <c r="C4">
        <v>33</v>
      </c>
      <c r="D4">
        <v>15</v>
      </c>
      <c r="E4">
        <v>7</v>
      </c>
      <c r="F4">
        <v>14</v>
      </c>
      <c r="G4">
        <v>17</v>
      </c>
      <c r="H4" s="2">
        <f t="shared" si="0"/>
        <v>86</v>
      </c>
      <c r="I4" s="2">
        <f t="shared" si="1"/>
        <v>17.2</v>
      </c>
      <c r="J4" s="2" t="str">
        <f t="shared" si="2"/>
        <v>A</v>
      </c>
      <c r="N4" t="s">
        <v>37</v>
      </c>
      <c r="O4" s="2">
        <v>15</v>
      </c>
      <c r="P4" s="1">
        <v>14</v>
      </c>
      <c r="Q4" s="1">
        <v>14</v>
      </c>
      <c r="R4" s="1">
        <f t="shared" si="3"/>
        <v>43</v>
      </c>
      <c r="S4">
        <f t="shared" si="4"/>
        <v>14.333333333333334</v>
      </c>
      <c r="T4" s="2" t="str">
        <f t="shared" si="5"/>
        <v>C</v>
      </c>
      <c r="U4">
        <f t="shared" si="6"/>
        <v>3</v>
      </c>
    </row>
    <row r="5" spans="1:21" x14ac:dyDescent="0.35">
      <c r="A5" s="1">
        <v>4</v>
      </c>
      <c r="B5" t="s">
        <v>13</v>
      </c>
      <c r="C5">
        <v>15</v>
      </c>
      <c r="D5">
        <v>14</v>
      </c>
      <c r="E5">
        <v>8</v>
      </c>
      <c r="F5">
        <v>16</v>
      </c>
      <c r="G5">
        <v>20</v>
      </c>
      <c r="H5" s="2">
        <f t="shared" si="0"/>
        <v>73</v>
      </c>
      <c r="I5" s="2">
        <f t="shared" si="1"/>
        <v>14.6</v>
      </c>
      <c r="J5" s="2" t="str">
        <f t="shared" si="2"/>
        <v>B</v>
      </c>
      <c r="N5" t="s">
        <v>38</v>
      </c>
      <c r="O5" s="2">
        <v>12</v>
      </c>
      <c r="P5" s="1">
        <v>17</v>
      </c>
      <c r="Q5" s="1">
        <v>17</v>
      </c>
      <c r="R5" s="1">
        <f t="shared" si="3"/>
        <v>46</v>
      </c>
      <c r="S5">
        <f t="shared" si="4"/>
        <v>15.333333333333334</v>
      </c>
      <c r="T5" s="2" t="str">
        <f t="shared" si="5"/>
        <v>B</v>
      </c>
      <c r="U5">
        <f t="shared" si="6"/>
        <v>3</v>
      </c>
    </row>
    <row r="6" spans="1:21" x14ac:dyDescent="0.35">
      <c r="A6" s="1">
        <v>5</v>
      </c>
      <c r="B6" t="s">
        <v>14</v>
      </c>
      <c r="C6">
        <v>14</v>
      </c>
      <c r="D6">
        <v>17</v>
      </c>
      <c r="E6">
        <v>10</v>
      </c>
      <c r="F6">
        <v>13</v>
      </c>
      <c r="G6">
        <v>18</v>
      </c>
      <c r="H6" s="2">
        <f t="shared" si="0"/>
        <v>72</v>
      </c>
      <c r="I6" s="2">
        <f t="shared" si="1"/>
        <v>14.4</v>
      </c>
      <c r="J6" s="2" t="str">
        <f t="shared" si="2"/>
        <v>B</v>
      </c>
      <c r="N6" t="s">
        <v>39</v>
      </c>
      <c r="O6" s="2">
        <v>14</v>
      </c>
      <c r="P6" s="1">
        <v>18</v>
      </c>
      <c r="Q6" s="1">
        <v>18</v>
      </c>
      <c r="R6" s="1">
        <f t="shared" si="3"/>
        <v>50</v>
      </c>
      <c r="S6">
        <f t="shared" si="4"/>
        <v>16.666666666666668</v>
      </c>
      <c r="T6" s="2" t="str">
        <f t="shared" si="5"/>
        <v>B</v>
      </c>
      <c r="U6">
        <f t="shared" si="6"/>
        <v>3</v>
      </c>
    </row>
    <row r="7" spans="1:21" x14ac:dyDescent="0.35">
      <c r="A7" s="1">
        <v>6</v>
      </c>
      <c r="B7" t="s">
        <v>15</v>
      </c>
      <c r="C7">
        <v>16</v>
      </c>
      <c r="D7">
        <v>8</v>
      </c>
      <c r="E7">
        <v>20</v>
      </c>
      <c r="F7">
        <v>17</v>
      </c>
      <c r="G7">
        <v>15</v>
      </c>
      <c r="H7" s="2">
        <f t="shared" si="0"/>
        <v>76</v>
      </c>
      <c r="I7" s="2">
        <f t="shared" si="1"/>
        <v>15.2</v>
      </c>
      <c r="J7" s="2" t="str">
        <f t="shared" si="2"/>
        <v>A</v>
      </c>
      <c r="N7" t="s">
        <v>40</v>
      </c>
      <c r="O7" s="2">
        <v>16</v>
      </c>
      <c r="P7" s="1">
        <v>25</v>
      </c>
      <c r="Q7" s="1">
        <v>20</v>
      </c>
      <c r="R7" s="1">
        <f t="shared" si="3"/>
        <v>61</v>
      </c>
      <c r="S7">
        <f t="shared" si="4"/>
        <v>20.333333333333332</v>
      </c>
      <c r="T7" s="2" t="str">
        <f t="shared" si="5"/>
        <v>A</v>
      </c>
      <c r="U7">
        <f t="shared" si="6"/>
        <v>3</v>
      </c>
    </row>
    <row r="8" spans="1:21" x14ac:dyDescent="0.35">
      <c r="A8" s="1">
        <v>7</v>
      </c>
      <c r="B8" t="s">
        <v>16</v>
      </c>
      <c r="C8">
        <v>18</v>
      </c>
      <c r="D8">
        <v>19</v>
      </c>
      <c r="E8">
        <v>3</v>
      </c>
      <c r="F8">
        <v>10</v>
      </c>
      <c r="G8">
        <v>14</v>
      </c>
      <c r="H8" s="2">
        <f t="shared" si="0"/>
        <v>64</v>
      </c>
      <c r="I8" s="2">
        <f t="shared" si="1"/>
        <v>12.8</v>
      </c>
      <c r="J8" s="2" t="str">
        <f t="shared" si="2"/>
        <v>B</v>
      </c>
      <c r="N8" t="s">
        <v>41</v>
      </c>
      <c r="O8" s="2">
        <v>18</v>
      </c>
      <c r="P8" s="1">
        <v>21</v>
      </c>
      <c r="Q8" s="1">
        <v>22</v>
      </c>
      <c r="R8" s="1">
        <f t="shared" si="3"/>
        <v>61</v>
      </c>
      <c r="S8">
        <f t="shared" si="4"/>
        <v>20.333333333333332</v>
      </c>
      <c r="T8" s="2" t="str">
        <f t="shared" si="5"/>
        <v>A</v>
      </c>
      <c r="U8">
        <f t="shared" si="6"/>
        <v>3</v>
      </c>
    </row>
    <row r="9" spans="1:21" x14ac:dyDescent="0.35">
      <c r="A9" s="1">
        <v>8</v>
      </c>
      <c r="B9" t="s">
        <v>17</v>
      </c>
      <c r="C9">
        <v>19</v>
      </c>
      <c r="D9">
        <v>20</v>
      </c>
      <c r="E9">
        <v>7</v>
      </c>
      <c r="F9">
        <v>14</v>
      </c>
      <c r="G9">
        <v>18</v>
      </c>
      <c r="H9" s="2">
        <f t="shared" si="0"/>
        <v>78</v>
      </c>
      <c r="I9" s="2">
        <f t="shared" si="1"/>
        <v>15.6</v>
      </c>
      <c r="J9" s="2" t="str">
        <f t="shared" si="2"/>
        <v>A</v>
      </c>
      <c r="N9" t="s">
        <v>42</v>
      </c>
      <c r="O9" s="2">
        <v>17</v>
      </c>
      <c r="P9" s="1">
        <v>23</v>
      </c>
      <c r="Q9" s="1">
        <v>13</v>
      </c>
      <c r="R9" s="1">
        <f t="shared" si="3"/>
        <v>53</v>
      </c>
      <c r="S9">
        <f t="shared" si="4"/>
        <v>17.666666666666668</v>
      </c>
      <c r="T9" s="2" t="str">
        <f t="shared" si="5"/>
        <v>B</v>
      </c>
      <c r="U9">
        <f t="shared" si="6"/>
        <v>3</v>
      </c>
    </row>
    <row r="10" spans="1:21" x14ac:dyDescent="0.35">
      <c r="A10" s="1">
        <v>9</v>
      </c>
      <c r="B10" t="s">
        <v>18</v>
      </c>
      <c r="C10">
        <v>22</v>
      </c>
      <c r="D10">
        <v>13</v>
      </c>
      <c r="E10">
        <v>8</v>
      </c>
      <c r="F10">
        <v>12</v>
      </c>
      <c r="G10">
        <v>19</v>
      </c>
      <c r="H10" s="2">
        <f t="shared" si="0"/>
        <v>74</v>
      </c>
      <c r="I10" s="2">
        <f t="shared" si="1"/>
        <v>14.8</v>
      </c>
      <c r="J10" s="2" t="str">
        <f t="shared" si="2"/>
        <v>B</v>
      </c>
      <c r="N10" t="s">
        <v>43</v>
      </c>
      <c r="O10" s="2">
        <v>20</v>
      </c>
      <c r="P10" s="1">
        <v>25</v>
      </c>
      <c r="Q10" s="1">
        <v>25</v>
      </c>
      <c r="R10" s="1">
        <f t="shared" si="3"/>
        <v>70</v>
      </c>
      <c r="S10">
        <f t="shared" si="4"/>
        <v>23.333333333333332</v>
      </c>
      <c r="T10" s="2" t="str">
        <f t="shared" si="5"/>
        <v>A</v>
      </c>
      <c r="U10">
        <f t="shared" si="6"/>
        <v>3</v>
      </c>
    </row>
    <row r="11" spans="1:21" x14ac:dyDescent="0.35">
      <c r="A11" s="1">
        <v>10</v>
      </c>
      <c r="B11" t="s">
        <v>19</v>
      </c>
      <c r="C11">
        <v>26</v>
      </c>
      <c r="D11">
        <v>12</v>
      </c>
      <c r="E11">
        <v>10</v>
      </c>
      <c r="F11">
        <v>11</v>
      </c>
      <c r="G11">
        <v>27</v>
      </c>
      <c r="H11" s="2">
        <f t="shared" si="0"/>
        <v>86</v>
      </c>
      <c r="I11" s="2">
        <f t="shared" si="1"/>
        <v>17.2</v>
      </c>
      <c r="J11" s="2" t="str">
        <f t="shared" si="2"/>
        <v>A</v>
      </c>
    </row>
    <row r="12" spans="1:21" x14ac:dyDescent="0.35">
      <c r="A12" s="1" t="s">
        <v>20</v>
      </c>
      <c r="H12" s="2"/>
      <c r="I12" s="2"/>
      <c r="J12" s="2"/>
      <c r="N12" t="s">
        <v>52</v>
      </c>
    </row>
    <row r="13" spans="1:21" x14ac:dyDescent="0.35">
      <c r="A13" t="s">
        <v>21</v>
      </c>
      <c r="B13">
        <f>COUNTIF(Table1[grade],J2)</f>
        <v>6</v>
      </c>
      <c r="N13" t="s">
        <v>44</v>
      </c>
      <c r="O13" t="s">
        <v>45</v>
      </c>
    </row>
    <row r="14" spans="1:21" x14ac:dyDescent="0.35">
      <c r="A14" t="s">
        <v>22</v>
      </c>
      <c r="B14">
        <f>COUNTIF(Table1[grade],J5)</f>
        <v>4</v>
      </c>
      <c r="N14" t="s">
        <v>46</v>
      </c>
      <c r="O14">
        <f>COUNTA(Table84[SUBJECT])</f>
        <v>9</v>
      </c>
    </row>
    <row r="16" spans="1:21" x14ac:dyDescent="0.35">
      <c r="A16" t="s">
        <v>23</v>
      </c>
      <c r="N16" t="s">
        <v>51</v>
      </c>
    </row>
    <row r="17" spans="1:16" x14ac:dyDescent="0.35">
      <c r="A17" t="s">
        <v>24</v>
      </c>
      <c r="B17" t="s">
        <v>7</v>
      </c>
      <c r="C17" t="s">
        <v>8</v>
      </c>
      <c r="N17" t="s">
        <v>47</v>
      </c>
      <c r="O17" t="s">
        <v>7</v>
      </c>
      <c r="P17" t="s">
        <v>8</v>
      </c>
    </row>
    <row r="18" spans="1:16" x14ac:dyDescent="0.35">
      <c r="A18" t="s">
        <v>11</v>
      </c>
      <c r="B18">
        <f>SUMIF(Table1[Students Name],B3,Table1[total])</f>
        <v>77</v>
      </c>
      <c r="C18">
        <f>SUMIF(Table1[Students Name],B3,Table1[average])</f>
        <v>15.4</v>
      </c>
      <c r="N18" s="2" t="s">
        <v>48</v>
      </c>
      <c r="O18" s="2">
        <f>VLOOKUP(N2,Table84[],5,FALSE)</f>
        <v>55</v>
      </c>
      <c r="P18">
        <f>VLOOKUP(N2,Table84[],6,FALSE)</f>
        <v>18.333333333333332</v>
      </c>
    </row>
    <row r="19" spans="1:16" x14ac:dyDescent="0.35">
      <c r="A19" t="s">
        <v>25</v>
      </c>
      <c r="B19">
        <f>SUMIF(Table1[Students Name],B4,Table1[total])</f>
        <v>86</v>
      </c>
      <c r="C19">
        <f>SUMIF(Table1[Students Name],B4,Table1[average])</f>
        <v>17.2</v>
      </c>
      <c r="N19" s="2" t="s">
        <v>49</v>
      </c>
      <c r="O19" s="2">
        <f>VLOOKUP(N4,Table84[],5,FALSE)</f>
        <v>43</v>
      </c>
      <c r="P19">
        <f>VLOOKUP(N4,Table84[],6,FALSE)</f>
        <v>14.333333333333334</v>
      </c>
    </row>
    <row r="20" spans="1:16" x14ac:dyDescent="0.35">
      <c r="N20" s="2" t="s">
        <v>50</v>
      </c>
      <c r="O20" s="2">
        <f>VLOOKUP(N3,Table84[],5,FALSE)</f>
        <v>57</v>
      </c>
      <c r="P20">
        <f>VLOOKUP(N3,Table84[],6,FALSE)</f>
        <v>19</v>
      </c>
    </row>
    <row r="21" spans="1:16" x14ac:dyDescent="0.35">
      <c r="A21" t="s">
        <v>26</v>
      </c>
    </row>
    <row r="22" spans="1:16" x14ac:dyDescent="0.35">
      <c r="A22" t="s">
        <v>24</v>
      </c>
      <c r="B22">
        <f>COUNTA(Table1[roll no])</f>
        <v>10</v>
      </c>
    </row>
    <row r="24" spans="1:16" x14ac:dyDescent="0.35">
      <c r="A24" s="4" t="s">
        <v>61</v>
      </c>
      <c r="B24" s="4" t="s">
        <v>62</v>
      </c>
      <c r="C24" s="4" t="s">
        <v>63</v>
      </c>
      <c r="D24" s="4" t="s">
        <v>64</v>
      </c>
      <c r="E24" s="4" t="s">
        <v>65</v>
      </c>
      <c r="F24" s="4" t="s">
        <v>66</v>
      </c>
      <c r="G24" s="4" t="s">
        <v>67</v>
      </c>
      <c r="H24" s="4" t="s">
        <v>68</v>
      </c>
      <c r="I24" s="4" t="s">
        <v>69</v>
      </c>
      <c r="J24" s="4" t="s">
        <v>70</v>
      </c>
      <c r="L24" s="5" t="s">
        <v>45</v>
      </c>
      <c r="M24" s="5" t="s">
        <v>82</v>
      </c>
      <c r="N24" s="5" t="s">
        <v>83</v>
      </c>
      <c r="O24" s="5" t="s">
        <v>84</v>
      </c>
    </row>
    <row r="25" spans="1:16" x14ac:dyDescent="0.35">
      <c r="A25" s="4" t="s">
        <v>71</v>
      </c>
      <c r="B25" s="4">
        <v>2000</v>
      </c>
      <c r="C25" s="4">
        <v>1500</v>
      </c>
      <c r="D25" s="4">
        <v>300</v>
      </c>
      <c r="E25" s="4">
        <v>1400</v>
      </c>
      <c r="F25" s="4">
        <v>1000</v>
      </c>
      <c r="G25" s="4">
        <v>1400</v>
      </c>
      <c r="H25" s="4">
        <f>SUM(B25,C25,E25,F25,G25,D25)</f>
        <v>7600</v>
      </c>
      <c r="I25" s="4">
        <v>10000</v>
      </c>
      <c r="J25" s="4" t="str">
        <f>IF(H25&gt;I25,"Achived","Not Achived")</f>
        <v>Not Achived</v>
      </c>
      <c r="L25" t="s">
        <v>111</v>
      </c>
    </row>
    <row r="26" spans="1:16" x14ac:dyDescent="0.35">
      <c r="A26" s="4" t="s">
        <v>72</v>
      </c>
      <c r="B26" s="4">
        <v>5000</v>
      </c>
      <c r="C26" s="4">
        <v>1200</v>
      </c>
      <c r="D26" s="4">
        <v>500</v>
      </c>
      <c r="E26" s="4">
        <v>1200</v>
      </c>
      <c r="F26" s="4">
        <v>1200</v>
      </c>
      <c r="G26" s="4">
        <v>2800</v>
      </c>
      <c r="H26" s="4">
        <f t="shared" ref="H26:H35" si="7">SUM(B26,C26,E26,F26,G26,D26)</f>
        <v>11900</v>
      </c>
      <c r="I26" s="4">
        <v>12000</v>
      </c>
      <c r="J26" s="4" t="str">
        <f t="shared" ref="J26:J35" si="8">IF(H26&gt;I26,"Achived","Not Achived")</f>
        <v>Not Achived</v>
      </c>
      <c r="L26" t="s">
        <v>85</v>
      </c>
      <c r="M26">
        <f>COUNTA(A25:A35)</f>
        <v>11</v>
      </c>
    </row>
    <row r="27" spans="1:16" x14ac:dyDescent="0.35">
      <c r="A27" s="4" t="s">
        <v>73</v>
      </c>
      <c r="B27" s="4">
        <v>3000</v>
      </c>
      <c r="C27" s="4">
        <v>800</v>
      </c>
      <c r="D27" s="4">
        <v>1200</v>
      </c>
      <c r="E27" s="4">
        <v>3000</v>
      </c>
      <c r="F27" s="4">
        <v>1500</v>
      </c>
      <c r="G27" s="4">
        <v>3500</v>
      </c>
      <c r="H27" s="4">
        <f t="shared" si="7"/>
        <v>13000</v>
      </c>
      <c r="I27" s="4">
        <v>18000</v>
      </c>
      <c r="J27" s="4" t="str">
        <f t="shared" si="8"/>
        <v>Not Achived</v>
      </c>
      <c r="L27" t="s">
        <v>86</v>
      </c>
      <c r="M27">
        <f>VLOOKUP(A31,A25:J35,9,FALSE)</f>
        <v>12000</v>
      </c>
      <c r="N27" t="s">
        <v>112</v>
      </c>
      <c r="O27" t="str">
        <f>VLOOKUP(A31,A25:J35,10,FALSE)</f>
        <v>Achived</v>
      </c>
    </row>
    <row r="28" spans="1:16" x14ac:dyDescent="0.35">
      <c r="A28" s="4" t="s">
        <v>74</v>
      </c>
      <c r="B28" s="4">
        <v>1000</v>
      </c>
      <c r="C28" s="4">
        <v>900</v>
      </c>
      <c r="D28" s="4">
        <v>1800</v>
      </c>
      <c r="E28" s="4">
        <v>5000</v>
      </c>
      <c r="F28" s="4">
        <v>1400</v>
      </c>
      <c r="G28" s="4">
        <v>1200</v>
      </c>
      <c r="H28" s="4">
        <f t="shared" si="7"/>
        <v>11300</v>
      </c>
      <c r="I28" s="4">
        <v>10000</v>
      </c>
      <c r="J28" s="4" t="str">
        <f t="shared" si="8"/>
        <v>Achived</v>
      </c>
      <c r="L28" t="s">
        <v>113</v>
      </c>
    </row>
    <row r="29" spans="1:16" x14ac:dyDescent="0.35">
      <c r="A29" s="4" t="s">
        <v>75</v>
      </c>
      <c r="B29" s="4">
        <v>500</v>
      </c>
      <c r="C29" s="4">
        <v>1000</v>
      </c>
      <c r="D29" s="4">
        <v>2300</v>
      </c>
      <c r="E29" s="4">
        <v>8000</v>
      </c>
      <c r="F29" s="4">
        <v>1700</v>
      </c>
      <c r="G29" s="4">
        <v>1400</v>
      </c>
      <c r="H29" s="4">
        <f t="shared" si="7"/>
        <v>14900</v>
      </c>
      <c r="I29" s="4">
        <v>12000</v>
      </c>
      <c r="J29" s="4" t="str">
        <f t="shared" si="8"/>
        <v>Achived</v>
      </c>
      <c r="M29" t="s">
        <v>87</v>
      </c>
      <c r="N29" t="s">
        <v>88</v>
      </c>
    </row>
    <row r="30" spans="1:16" x14ac:dyDescent="0.35">
      <c r="A30" s="4" t="s">
        <v>76</v>
      </c>
      <c r="B30" s="4">
        <v>800</v>
      </c>
      <c r="C30" s="4">
        <v>500</v>
      </c>
      <c r="D30" s="4">
        <v>2400</v>
      </c>
      <c r="E30" s="4">
        <v>1900</v>
      </c>
      <c r="F30" s="4">
        <v>1800</v>
      </c>
      <c r="G30" s="4">
        <v>1800</v>
      </c>
      <c r="H30" s="4">
        <f t="shared" si="7"/>
        <v>9200</v>
      </c>
      <c r="I30" s="4">
        <v>10000</v>
      </c>
      <c r="J30" s="4" t="str">
        <f t="shared" si="8"/>
        <v>Not Achived</v>
      </c>
      <c r="L30" t="s">
        <v>89</v>
      </c>
      <c r="M30">
        <f>VLOOKUP(A27,A25:J35,9,FALSE)</f>
        <v>18000</v>
      </c>
      <c r="N30" t="str">
        <f>VLOOKUP(A27,A25:J35,10,FALSE)</f>
        <v>Not Achived</v>
      </c>
    </row>
    <row r="31" spans="1:16" x14ac:dyDescent="0.35">
      <c r="A31" s="4" t="s">
        <v>77</v>
      </c>
      <c r="B31" s="4">
        <v>1200</v>
      </c>
      <c r="C31" s="4">
        <v>1400</v>
      </c>
      <c r="D31" s="4">
        <v>1500</v>
      </c>
      <c r="E31" s="4">
        <v>700</v>
      </c>
      <c r="F31" s="4">
        <v>2500</v>
      </c>
      <c r="G31" s="4">
        <v>7000</v>
      </c>
      <c r="H31" s="4">
        <f t="shared" si="7"/>
        <v>14300</v>
      </c>
      <c r="I31" s="4">
        <v>12000</v>
      </c>
      <c r="J31" s="4" t="str">
        <f t="shared" si="8"/>
        <v>Achived</v>
      </c>
      <c r="L31" t="s">
        <v>90</v>
      </c>
      <c r="M31">
        <f t="shared" ref="M31:M32" si="9">VLOOKUP(A28,A26:J36,9,FALSE)</f>
        <v>10000</v>
      </c>
      <c r="N31" t="str">
        <f t="shared" ref="N31:N32" si="10">VLOOKUP(A28,A26:J36,10,FALSE)</f>
        <v>Achived</v>
      </c>
    </row>
    <row r="32" spans="1:16" x14ac:dyDescent="0.35">
      <c r="A32" s="4" t="s">
        <v>78</v>
      </c>
      <c r="B32" s="4">
        <v>1500</v>
      </c>
      <c r="C32" s="4">
        <v>1800</v>
      </c>
      <c r="D32" s="4">
        <v>1800</v>
      </c>
      <c r="E32" s="4">
        <v>1800</v>
      </c>
      <c r="F32" s="4">
        <v>300</v>
      </c>
      <c r="G32" s="4">
        <v>1500</v>
      </c>
      <c r="H32" s="4">
        <f t="shared" si="7"/>
        <v>8700</v>
      </c>
      <c r="I32" s="4">
        <v>10000</v>
      </c>
      <c r="J32" s="4" t="str">
        <f t="shared" si="8"/>
        <v>Not Achived</v>
      </c>
      <c r="L32" t="s">
        <v>11</v>
      </c>
      <c r="M32">
        <f t="shared" si="9"/>
        <v>12000</v>
      </c>
      <c r="N32" t="str">
        <f t="shared" si="10"/>
        <v>Achived</v>
      </c>
    </row>
    <row r="33" spans="1:13" x14ac:dyDescent="0.35">
      <c r="A33" s="4" t="s">
        <v>79</v>
      </c>
      <c r="B33" s="4">
        <v>1800</v>
      </c>
      <c r="C33" s="4">
        <v>2500</v>
      </c>
      <c r="D33" s="4">
        <v>1700</v>
      </c>
      <c r="E33" s="4">
        <v>1500</v>
      </c>
      <c r="F33" s="4">
        <v>2800</v>
      </c>
      <c r="G33" s="4">
        <v>1800</v>
      </c>
      <c r="H33" s="4">
        <f t="shared" si="7"/>
        <v>12100</v>
      </c>
      <c r="I33" s="4">
        <v>12000</v>
      </c>
      <c r="J33" s="4" t="str">
        <f t="shared" si="8"/>
        <v>Achived</v>
      </c>
    </row>
    <row r="34" spans="1:13" x14ac:dyDescent="0.35">
      <c r="A34" s="4" t="s">
        <v>80</v>
      </c>
      <c r="B34" s="4">
        <v>200</v>
      </c>
      <c r="C34" s="4">
        <v>3000</v>
      </c>
      <c r="D34" s="4">
        <v>1900</v>
      </c>
      <c r="E34" s="4">
        <v>1200</v>
      </c>
      <c r="F34" s="4">
        <v>1500</v>
      </c>
      <c r="G34" s="4">
        <v>3000</v>
      </c>
      <c r="H34" s="4">
        <f t="shared" si="7"/>
        <v>10800</v>
      </c>
      <c r="I34" s="4">
        <v>10000</v>
      </c>
      <c r="J34" s="4" t="str">
        <f t="shared" si="8"/>
        <v>Achived</v>
      </c>
      <c r="L34" t="s">
        <v>115</v>
      </c>
    </row>
    <row r="35" spans="1:13" x14ac:dyDescent="0.35">
      <c r="A35" s="4" t="s">
        <v>81</v>
      </c>
      <c r="B35" s="4">
        <v>1600</v>
      </c>
      <c r="C35" s="4">
        <v>1200</v>
      </c>
      <c r="D35" s="4">
        <v>2000</v>
      </c>
      <c r="E35" s="4">
        <v>800</v>
      </c>
      <c r="F35" s="4">
        <v>1700</v>
      </c>
      <c r="G35" s="4">
        <v>800</v>
      </c>
      <c r="H35" s="4">
        <f t="shared" si="7"/>
        <v>8100</v>
      </c>
      <c r="I35" s="4">
        <v>10000</v>
      </c>
      <c r="J35" s="4" t="str">
        <f t="shared" si="8"/>
        <v>Not Achived</v>
      </c>
      <c r="L35" t="s">
        <v>114</v>
      </c>
      <c r="M35">
        <f>COUNTIF(J25:J35,J28)</f>
        <v>5</v>
      </c>
    </row>
    <row r="38" spans="1:13" x14ac:dyDescent="0.35">
      <c r="L38" s="6"/>
    </row>
    <row r="41" spans="1:13" ht="18.5" x14ac:dyDescent="0.45">
      <c r="A41" s="7" t="s">
        <v>91</v>
      </c>
      <c r="B41" s="7" t="s">
        <v>92</v>
      </c>
      <c r="C41" s="7" t="s">
        <v>93</v>
      </c>
      <c r="D41" s="7" t="s">
        <v>94</v>
      </c>
      <c r="E41" s="7" t="s">
        <v>95</v>
      </c>
      <c r="F41" s="7" t="s">
        <v>96</v>
      </c>
      <c r="G41" s="7" t="s">
        <v>97</v>
      </c>
      <c r="H41" s="7" t="s">
        <v>31</v>
      </c>
    </row>
    <row r="42" spans="1:13" x14ac:dyDescent="0.35">
      <c r="A42" s="5" t="s">
        <v>98</v>
      </c>
      <c r="B42" s="5" t="s">
        <v>99</v>
      </c>
      <c r="C42" s="5" t="s">
        <v>100</v>
      </c>
      <c r="D42" s="5">
        <v>5000</v>
      </c>
      <c r="E42" s="5">
        <f>(D42*2.5)/100</f>
        <v>125</v>
      </c>
      <c r="F42" s="5">
        <f>(D42*3.5)/100</f>
        <v>175</v>
      </c>
      <c r="G42" s="5">
        <f>(D42*1.5)/100</f>
        <v>75</v>
      </c>
      <c r="H42" s="5">
        <f>SUM(D42,E42,F42,G42)</f>
        <v>5375</v>
      </c>
    </row>
    <row r="43" spans="1:13" x14ac:dyDescent="0.35">
      <c r="A43" s="5" t="s">
        <v>101</v>
      </c>
      <c r="B43" s="5" t="s">
        <v>99</v>
      </c>
      <c r="C43" s="5" t="s">
        <v>102</v>
      </c>
      <c r="D43" s="5">
        <v>8000</v>
      </c>
      <c r="E43" s="5">
        <f t="shared" ref="E43:E49" si="11">(D43*2.5)/100</f>
        <v>200</v>
      </c>
      <c r="F43" s="5">
        <f t="shared" ref="F43:F49" si="12">(D43*3.5)/100</f>
        <v>280</v>
      </c>
      <c r="G43" s="5">
        <f t="shared" ref="G43:G49" si="13">(D43*1.5)/100</f>
        <v>120</v>
      </c>
      <c r="H43" s="5">
        <f t="shared" ref="H43:H49" si="14">SUM(D43,E43,F43,G43)</f>
        <v>8600</v>
      </c>
    </row>
    <row r="44" spans="1:13" x14ac:dyDescent="0.35">
      <c r="A44" s="5" t="s">
        <v>75</v>
      </c>
      <c r="B44" s="5" t="s">
        <v>99</v>
      </c>
      <c r="C44" s="5" t="s">
        <v>103</v>
      </c>
      <c r="D44" s="5">
        <v>3000</v>
      </c>
      <c r="E44" s="5">
        <f t="shared" si="11"/>
        <v>75</v>
      </c>
      <c r="F44" s="5">
        <f t="shared" si="12"/>
        <v>105</v>
      </c>
      <c r="G44" s="5">
        <f t="shared" si="13"/>
        <v>45</v>
      </c>
      <c r="H44" s="5">
        <f t="shared" si="14"/>
        <v>3225</v>
      </c>
    </row>
    <row r="45" spans="1:13" x14ac:dyDescent="0.35">
      <c r="A45" s="5" t="s">
        <v>74</v>
      </c>
      <c r="B45" s="5" t="s">
        <v>104</v>
      </c>
      <c r="C45" s="5" t="s">
        <v>105</v>
      </c>
      <c r="D45" s="5">
        <v>6000</v>
      </c>
      <c r="E45" s="5">
        <f t="shared" si="11"/>
        <v>150</v>
      </c>
      <c r="F45" s="5">
        <f t="shared" si="12"/>
        <v>210</v>
      </c>
      <c r="G45" s="5">
        <f t="shared" si="13"/>
        <v>90</v>
      </c>
      <c r="H45" s="5">
        <f t="shared" si="14"/>
        <v>6450</v>
      </c>
    </row>
    <row r="46" spans="1:13" x14ac:dyDescent="0.35">
      <c r="A46" s="5" t="s">
        <v>73</v>
      </c>
      <c r="B46" s="5" t="s">
        <v>104</v>
      </c>
      <c r="C46" s="5" t="s">
        <v>106</v>
      </c>
      <c r="D46" s="5">
        <v>8000</v>
      </c>
      <c r="E46" s="5">
        <f t="shared" si="11"/>
        <v>200</v>
      </c>
      <c r="F46" s="5">
        <f t="shared" si="12"/>
        <v>280</v>
      </c>
      <c r="G46" s="5">
        <f t="shared" si="13"/>
        <v>120</v>
      </c>
      <c r="H46" s="5">
        <f t="shared" si="14"/>
        <v>8600</v>
      </c>
    </row>
    <row r="47" spans="1:13" x14ac:dyDescent="0.35">
      <c r="A47" s="5" t="s">
        <v>72</v>
      </c>
      <c r="B47" s="5" t="s">
        <v>104</v>
      </c>
      <c r="C47" s="5" t="s">
        <v>107</v>
      </c>
      <c r="D47" s="5">
        <v>9000</v>
      </c>
      <c r="E47" s="5">
        <f t="shared" si="11"/>
        <v>225</v>
      </c>
      <c r="F47" s="5">
        <f t="shared" si="12"/>
        <v>315</v>
      </c>
      <c r="G47" s="5">
        <f t="shared" si="13"/>
        <v>135</v>
      </c>
      <c r="H47" s="5">
        <f t="shared" si="14"/>
        <v>9675</v>
      </c>
    </row>
    <row r="48" spans="1:13" x14ac:dyDescent="0.35">
      <c r="A48" s="5" t="s">
        <v>108</v>
      </c>
      <c r="B48" s="5" t="s">
        <v>109</v>
      </c>
      <c r="C48" s="5" t="s">
        <v>100</v>
      </c>
      <c r="D48" s="5">
        <v>10000</v>
      </c>
      <c r="E48" s="5">
        <f t="shared" si="11"/>
        <v>250</v>
      </c>
      <c r="F48" s="5">
        <f t="shared" si="12"/>
        <v>350</v>
      </c>
      <c r="G48" s="5">
        <f t="shared" si="13"/>
        <v>150</v>
      </c>
      <c r="H48" s="5">
        <f t="shared" si="14"/>
        <v>10750</v>
      </c>
    </row>
    <row r="49" spans="1:8" x14ac:dyDescent="0.35">
      <c r="A49" s="5" t="s">
        <v>110</v>
      </c>
      <c r="B49" s="5" t="s">
        <v>109</v>
      </c>
      <c r="C49" s="5" t="s">
        <v>105</v>
      </c>
      <c r="D49" s="5">
        <v>5000</v>
      </c>
      <c r="E49" s="5">
        <f t="shared" si="11"/>
        <v>125</v>
      </c>
      <c r="F49" s="5">
        <f t="shared" si="12"/>
        <v>175</v>
      </c>
      <c r="G49" s="5">
        <f t="shared" si="13"/>
        <v>75</v>
      </c>
      <c r="H49" s="5">
        <f t="shared" si="14"/>
        <v>5375</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2024-10-07T15:28:43Z</cp:lastPrinted>
  <dcterms:created xsi:type="dcterms:W3CDTF">2015-06-05T18:17:20Z</dcterms:created>
  <dcterms:modified xsi:type="dcterms:W3CDTF">2024-10-07T18:44:42Z</dcterms:modified>
</cp:coreProperties>
</file>