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e56701ef31a633/Desktop/GW_Data Analytic/Module_1/Challange_module 1/"/>
    </mc:Choice>
  </mc:AlternateContent>
  <xr:revisionPtr revIDLastSave="865" documentId="8_{0E478216-65FE-43C8-A519-B99DE38A260F}" xr6:coauthVersionLast="46" xr6:coauthVersionMax="46" xr10:uidLastSave="{19A02682-A990-4AE4-8FB7-003D311691E6}"/>
  <bookViews>
    <workbookView xWindow="-110" yWindow="-110" windowWidth="19420" windowHeight="10420" activeTab="1" xr2:uid="{00000000-000D-0000-FFFF-FFFF00000000}"/>
  </bookViews>
  <sheets>
    <sheet name="Kickstarter" sheetId="1" r:id="rId1"/>
    <sheet name="Theater Outcomes By Launch Date" sheetId="18" r:id="rId2"/>
    <sheet name="Outcomes based on goals" sheetId="11" r:id="rId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1" l="1"/>
  <c r="C9" i="11"/>
  <c r="D14" i="11"/>
  <c r="D13" i="11"/>
  <c r="D12" i="11"/>
  <c r="D11" i="11"/>
  <c r="D10" i="11"/>
  <c r="D9" i="11"/>
  <c r="D8" i="11"/>
  <c r="D7" i="11"/>
  <c r="D6" i="11"/>
  <c r="D5" i="11"/>
  <c r="D4" i="11"/>
  <c r="D3" i="11"/>
  <c r="C14" i="11"/>
  <c r="C13" i="11"/>
  <c r="C12" i="11"/>
  <c r="C11" i="11"/>
  <c r="C8" i="11"/>
  <c r="C7" i="11"/>
  <c r="C6" i="11"/>
  <c r="C5" i="11"/>
  <c r="C4" i="11"/>
  <c r="B14" i="11"/>
  <c r="B13" i="11"/>
  <c r="B12" i="11"/>
  <c r="B11" i="11"/>
  <c r="B10" i="11"/>
  <c r="B9" i="11"/>
  <c r="B8" i="11"/>
  <c r="B7" i="11"/>
  <c r="B6" i="11"/>
  <c r="B5" i="11"/>
  <c r="C3" i="11"/>
  <c r="B4" i="11"/>
  <c r="B3" i="11"/>
  <c r="E5" i="11" l="1"/>
  <c r="G5" i="11" s="1"/>
  <c r="E13" i="11"/>
  <c r="H13" i="11" s="1"/>
  <c r="E4" i="11"/>
  <c r="G4" i="11" s="1"/>
  <c r="E11" i="11"/>
  <c r="H11" i="11" s="1"/>
  <c r="E12" i="11"/>
  <c r="H12" i="11" s="1"/>
  <c r="E3" i="11"/>
  <c r="H3" i="11" s="1"/>
  <c r="E10" i="11"/>
  <c r="F10" i="11" s="1"/>
  <c r="F5" i="11"/>
  <c r="E9" i="11"/>
  <c r="H9" i="11" s="1"/>
  <c r="E8" i="11"/>
  <c r="G8" i="11" s="1"/>
  <c r="E7" i="11"/>
  <c r="F7" i="11" s="1"/>
  <c r="E14" i="11"/>
  <c r="F14" i="11" s="1"/>
  <c r="E6" i="11"/>
  <c r="F6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U6" i="1" s="1"/>
  <c r="S7" i="1"/>
  <c r="U7" i="1" s="1"/>
  <c r="S8" i="1"/>
  <c r="U8" i="1" s="1"/>
  <c r="S9" i="1"/>
  <c r="S10" i="1"/>
  <c r="U10" i="1" s="1"/>
  <c r="S11" i="1"/>
  <c r="S12" i="1"/>
  <c r="S13" i="1"/>
  <c r="S14" i="1"/>
  <c r="U14" i="1" s="1"/>
  <c r="S15" i="1"/>
  <c r="U15" i="1" s="1"/>
  <c r="S16" i="1"/>
  <c r="U16" i="1" s="1"/>
  <c r="S17" i="1"/>
  <c r="S18" i="1"/>
  <c r="U18" i="1" s="1"/>
  <c r="S19" i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S76" i="1"/>
  <c r="U76" i="1" s="1"/>
  <c r="S77" i="1"/>
  <c r="S78" i="1"/>
  <c r="U78" i="1" s="1"/>
  <c r="S79" i="1"/>
  <c r="U79" i="1" s="1"/>
  <c r="S80" i="1"/>
  <c r="U80" i="1" s="1"/>
  <c r="S81" i="1"/>
  <c r="U81" i="1" s="1"/>
  <c r="S82" i="1"/>
  <c r="U82" i="1" s="1"/>
  <c r="S83" i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S116" i="1"/>
  <c r="U116" i="1" s="1"/>
  <c r="S117" i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S156" i="1"/>
  <c r="S157" i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S204" i="1"/>
  <c r="U204" i="1" s="1"/>
  <c r="S205" i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S236" i="1"/>
  <c r="S237" i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S292" i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S332" i="1"/>
  <c r="U332" i="1" s="1"/>
  <c r="S333" i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S364" i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S372" i="1"/>
  <c r="U372" i="1" s="1"/>
  <c r="S373" i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S412" i="1"/>
  <c r="S413" i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S460" i="1"/>
  <c r="U460" i="1" s="1"/>
  <c r="S461" i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S516" i="1"/>
  <c r="S517" i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S556" i="1"/>
  <c r="U556" i="1" s="1"/>
  <c r="S557" i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S612" i="1"/>
  <c r="U612" i="1" s="1"/>
  <c r="S613" i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S636" i="1"/>
  <c r="S637" i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S788" i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S812" i="1"/>
  <c r="S813" i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S820" i="1"/>
  <c r="U820" i="1" s="1"/>
  <c r="S821" i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S852" i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S972" i="1"/>
  <c r="S973" i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S1012" i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S1066" i="1"/>
  <c r="U1066" i="1" s="1"/>
  <c r="S1067" i="1"/>
  <c r="S1068" i="1"/>
  <c r="U1068" i="1" s="1"/>
  <c r="S1069" i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S1100" i="1"/>
  <c r="S1101" i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S1140" i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S1212" i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S1276" i="1"/>
  <c r="S1277" i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S1308" i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S1444" i="1"/>
  <c r="U1444" i="1" s="1"/>
  <c r="S1445" i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S1516" i="1"/>
  <c r="U1516" i="1" s="1"/>
  <c r="S1517" i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S1572" i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S1604" i="1"/>
  <c r="S1605" i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S1636" i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S1732" i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S1764" i="1"/>
  <c r="S1765" i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S1812" i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S1844" i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S1922" i="1"/>
  <c r="U1922" i="1" s="1"/>
  <c r="S1923" i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S1988" i="1"/>
  <c r="U1988" i="1" s="1"/>
  <c r="S1989" i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S2020" i="1"/>
  <c r="U2020" i="1" s="1"/>
  <c r="S2021" i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S2140" i="1"/>
  <c r="U2140" i="1" s="1"/>
  <c r="S2141" i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S2260" i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S2364" i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S2372" i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S2404" i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S2420" i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S2452" i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S2570" i="1"/>
  <c r="U2570" i="1" s="1"/>
  <c r="S2571" i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S2604" i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S2916" i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S3076" i="1"/>
  <c r="U3076" i="1" s="1"/>
  <c r="S3077" i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S3108" i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S3172" i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S3212" i="1"/>
  <c r="U3212" i="1" s="1"/>
  <c r="S3213" i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S3276" i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S3300" i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S3404" i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S3436" i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S3604" i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S3700" i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S3916" i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S4084" i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S2" i="1"/>
  <c r="U2" i="1" s="1"/>
  <c r="U3" i="1"/>
  <c r="U4" i="1"/>
  <c r="U5" i="1"/>
  <c r="U9" i="1"/>
  <c r="U11" i="1"/>
  <c r="U12" i="1"/>
  <c r="U13" i="1"/>
  <c r="U17" i="1"/>
  <c r="U19" i="1"/>
  <c r="U27" i="1"/>
  <c r="U35" i="1"/>
  <c r="U43" i="1"/>
  <c r="U51" i="1"/>
  <c r="U59" i="1"/>
  <c r="U67" i="1"/>
  <c r="U75" i="1"/>
  <c r="U77" i="1"/>
  <c r="U83" i="1"/>
  <c r="U91" i="1"/>
  <c r="U99" i="1"/>
  <c r="U107" i="1"/>
  <c r="U115" i="1"/>
  <c r="U117" i="1"/>
  <c r="U123" i="1"/>
  <c r="U131" i="1"/>
  <c r="U139" i="1"/>
  <c r="U147" i="1"/>
  <c r="U155" i="1"/>
  <c r="U156" i="1"/>
  <c r="U157" i="1"/>
  <c r="U163" i="1"/>
  <c r="U171" i="1"/>
  <c r="U179" i="1"/>
  <c r="U187" i="1"/>
  <c r="U195" i="1"/>
  <c r="U203" i="1"/>
  <c r="U205" i="1"/>
  <c r="U211" i="1"/>
  <c r="U219" i="1"/>
  <c r="U227" i="1"/>
  <c r="U235" i="1"/>
  <c r="U236" i="1"/>
  <c r="U237" i="1"/>
  <c r="U243" i="1"/>
  <c r="U251" i="1"/>
  <c r="U259" i="1"/>
  <c r="U267" i="1"/>
  <c r="U275" i="1"/>
  <c r="U283" i="1"/>
  <c r="U291" i="1"/>
  <c r="U292" i="1"/>
  <c r="U299" i="1"/>
  <c r="U307" i="1"/>
  <c r="U315" i="1"/>
  <c r="U323" i="1"/>
  <c r="U331" i="1"/>
  <c r="U333" i="1"/>
  <c r="U339" i="1"/>
  <c r="U347" i="1"/>
  <c r="U355" i="1"/>
  <c r="U363" i="1"/>
  <c r="U364" i="1"/>
  <c r="U371" i="1"/>
  <c r="U373" i="1"/>
  <c r="U379" i="1"/>
  <c r="U387" i="1"/>
  <c r="U395" i="1"/>
  <c r="U403" i="1"/>
  <c r="U411" i="1"/>
  <c r="U412" i="1"/>
  <c r="U413" i="1"/>
  <c r="U419" i="1"/>
  <c r="U427" i="1"/>
  <c r="U435" i="1"/>
  <c r="U443" i="1"/>
  <c r="U451" i="1"/>
  <c r="U459" i="1"/>
  <c r="U461" i="1"/>
  <c r="U467" i="1"/>
  <c r="U475" i="1"/>
  <c r="U483" i="1"/>
  <c r="U491" i="1"/>
  <c r="U499" i="1"/>
  <c r="U507" i="1"/>
  <c r="U515" i="1"/>
  <c r="U516" i="1"/>
  <c r="U517" i="1"/>
  <c r="U523" i="1"/>
  <c r="U531" i="1"/>
  <c r="U539" i="1"/>
  <c r="U547" i="1"/>
  <c r="U555" i="1"/>
  <c r="U557" i="1"/>
  <c r="U563" i="1"/>
  <c r="U571" i="1"/>
  <c r="U579" i="1"/>
  <c r="U587" i="1"/>
  <c r="U595" i="1"/>
  <c r="U603" i="1"/>
  <c r="U611" i="1"/>
  <c r="U613" i="1"/>
  <c r="U619" i="1"/>
  <c r="U627" i="1"/>
  <c r="U635" i="1"/>
  <c r="U636" i="1"/>
  <c r="U637" i="1"/>
  <c r="U643" i="1"/>
  <c r="U651" i="1"/>
  <c r="U659" i="1"/>
  <c r="U667" i="1"/>
  <c r="U668" i="1"/>
  <c r="U675" i="1"/>
  <c r="U683" i="1"/>
  <c r="U691" i="1"/>
  <c r="U699" i="1"/>
  <c r="U707" i="1"/>
  <c r="U715" i="1"/>
  <c r="U723" i="1"/>
  <c r="U731" i="1"/>
  <c r="U739" i="1"/>
  <c r="U747" i="1"/>
  <c r="U755" i="1"/>
  <c r="U763" i="1"/>
  <c r="U771" i="1"/>
  <c r="U779" i="1"/>
  <c r="U787" i="1"/>
  <c r="U788" i="1"/>
  <c r="U795" i="1"/>
  <c r="U803" i="1"/>
  <c r="U811" i="1"/>
  <c r="U812" i="1"/>
  <c r="U813" i="1"/>
  <c r="U819" i="1"/>
  <c r="U821" i="1"/>
  <c r="U827" i="1"/>
  <c r="U835" i="1"/>
  <c r="U843" i="1"/>
  <c r="U851" i="1"/>
  <c r="U852" i="1"/>
  <c r="U859" i="1"/>
  <c r="U867" i="1"/>
  <c r="U875" i="1"/>
  <c r="U883" i="1"/>
  <c r="U891" i="1"/>
  <c r="U899" i="1"/>
  <c r="U907" i="1"/>
  <c r="U915" i="1"/>
  <c r="U923" i="1"/>
  <c r="U931" i="1"/>
  <c r="U939" i="1"/>
  <c r="U947" i="1"/>
  <c r="U955" i="1"/>
  <c r="U963" i="1"/>
  <c r="U971" i="1"/>
  <c r="U972" i="1"/>
  <c r="U973" i="1"/>
  <c r="U979" i="1"/>
  <c r="U987" i="1"/>
  <c r="U995" i="1"/>
  <c r="U1003" i="1"/>
  <c r="U1011" i="1"/>
  <c r="U1012" i="1"/>
  <c r="U1019" i="1"/>
  <c r="U1027" i="1"/>
  <c r="U1035" i="1"/>
  <c r="U1043" i="1"/>
  <c r="U1051" i="1"/>
  <c r="U1059" i="1"/>
  <c r="U1065" i="1"/>
  <c r="U1067" i="1"/>
  <c r="U1069" i="1"/>
  <c r="U1075" i="1"/>
  <c r="U1083" i="1"/>
  <c r="U1091" i="1"/>
  <c r="U1099" i="1"/>
  <c r="U1100" i="1"/>
  <c r="U1101" i="1"/>
  <c r="U1107" i="1"/>
  <c r="U1115" i="1"/>
  <c r="U1123" i="1"/>
  <c r="U1131" i="1"/>
  <c r="U1139" i="1"/>
  <c r="U1140" i="1"/>
  <c r="U1147" i="1"/>
  <c r="U1155" i="1"/>
  <c r="U1163" i="1"/>
  <c r="U1171" i="1"/>
  <c r="U1179" i="1"/>
  <c r="U1187" i="1"/>
  <c r="U1195" i="1"/>
  <c r="U1203" i="1"/>
  <c r="U1211" i="1"/>
  <c r="U1212" i="1"/>
  <c r="U1219" i="1"/>
  <c r="U1227" i="1"/>
  <c r="U1235" i="1"/>
  <c r="U1243" i="1"/>
  <c r="U1251" i="1"/>
  <c r="U1259" i="1"/>
  <c r="U1267" i="1"/>
  <c r="U1275" i="1"/>
  <c r="U1276" i="1"/>
  <c r="U1277" i="1"/>
  <c r="U1283" i="1"/>
  <c r="U1291" i="1"/>
  <c r="U1299" i="1"/>
  <c r="U1307" i="1"/>
  <c r="U1308" i="1"/>
  <c r="U1315" i="1"/>
  <c r="U1323" i="1"/>
  <c r="U1331" i="1"/>
  <c r="U1339" i="1"/>
  <c r="U1347" i="1"/>
  <c r="U1355" i="1"/>
  <c r="U1363" i="1"/>
  <c r="U1371" i="1"/>
  <c r="U1379" i="1"/>
  <c r="U1387" i="1"/>
  <c r="U1395" i="1"/>
  <c r="U1403" i="1"/>
  <c r="U1411" i="1"/>
  <c r="U1419" i="1"/>
  <c r="U1427" i="1"/>
  <c r="U1435" i="1"/>
  <c r="U1443" i="1"/>
  <c r="U1445" i="1"/>
  <c r="U1451" i="1"/>
  <c r="U1459" i="1"/>
  <c r="U1467" i="1"/>
  <c r="U1475" i="1"/>
  <c r="U1483" i="1"/>
  <c r="U1491" i="1"/>
  <c r="U1499" i="1"/>
  <c r="U1507" i="1"/>
  <c r="U1515" i="1"/>
  <c r="U1517" i="1"/>
  <c r="U1523" i="1"/>
  <c r="U1531" i="1"/>
  <c r="U1539" i="1"/>
  <c r="U1547" i="1"/>
  <c r="U1555" i="1"/>
  <c r="U1563" i="1"/>
  <c r="U1571" i="1"/>
  <c r="U1572" i="1"/>
  <c r="U1579" i="1"/>
  <c r="U1587" i="1"/>
  <c r="U1595" i="1"/>
  <c r="U1603" i="1"/>
  <c r="U1604" i="1"/>
  <c r="U1605" i="1"/>
  <c r="U1611" i="1"/>
  <c r="U1619" i="1"/>
  <c r="U1627" i="1"/>
  <c r="U1635" i="1"/>
  <c r="U1636" i="1"/>
  <c r="U1643" i="1"/>
  <c r="U1651" i="1"/>
  <c r="U1659" i="1"/>
  <c r="U1667" i="1"/>
  <c r="U1675" i="1"/>
  <c r="U1683" i="1"/>
  <c r="U1691" i="1"/>
  <c r="U1699" i="1"/>
  <c r="U1707" i="1"/>
  <c r="U1715" i="1"/>
  <c r="U1723" i="1"/>
  <c r="U1731" i="1"/>
  <c r="U1732" i="1"/>
  <c r="U1739" i="1"/>
  <c r="U1747" i="1"/>
  <c r="U1755" i="1"/>
  <c r="U1763" i="1"/>
  <c r="U1764" i="1"/>
  <c r="U1765" i="1"/>
  <c r="U1771" i="1"/>
  <c r="U1779" i="1"/>
  <c r="U1787" i="1"/>
  <c r="U1795" i="1"/>
  <c r="U1803" i="1"/>
  <c r="U1811" i="1"/>
  <c r="U1812" i="1"/>
  <c r="U1819" i="1"/>
  <c r="U1827" i="1"/>
  <c r="U1835" i="1"/>
  <c r="U1843" i="1"/>
  <c r="U1844" i="1"/>
  <c r="U1851" i="1"/>
  <c r="U1859" i="1"/>
  <c r="U1867" i="1"/>
  <c r="U1875" i="1"/>
  <c r="U1883" i="1"/>
  <c r="U1891" i="1"/>
  <c r="U1899" i="1"/>
  <c r="U1907" i="1"/>
  <c r="U1915" i="1"/>
  <c r="U1921" i="1"/>
  <c r="U1923" i="1"/>
  <c r="U1931" i="1"/>
  <c r="U1939" i="1"/>
  <c r="U1947" i="1"/>
  <c r="U1955" i="1"/>
  <c r="U1963" i="1"/>
  <c r="U1971" i="1"/>
  <c r="U1979" i="1"/>
  <c r="U1987" i="1"/>
  <c r="U1989" i="1"/>
  <c r="U1995" i="1"/>
  <c r="U2003" i="1"/>
  <c r="U2011" i="1"/>
  <c r="U2019" i="1"/>
  <c r="U2021" i="1"/>
  <c r="U2027" i="1"/>
  <c r="U2035" i="1"/>
  <c r="U2043" i="1"/>
  <c r="U2051" i="1"/>
  <c r="U2059" i="1"/>
  <c r="U2067" i="1"/>
  <c r="U2075" i="1"/>
  <c r="U2083" i="1"/>
  <c r="U2091" i="1"/>
  <c r="U2099" i="1"/>
  <c r="U2107" i="1"/>
  <c r="U2115" i="1"/>
  <c r="U2123" i="1"/>
  <c r="U2131" i="1"/>
  <c r="U2139" i="1"/>
  <c r="U2141" i="1"/>
  <c r="U2147" i="1"/>
  <c r="U2155" i="1"/>
  <c r="U2163" i="1"/>
  <c r="U2171" i="1"/>
  <c r="U2179" i="1"/>
  <c r="U2187" i="1"/>
  <c r="U2195" i="1"/>
  <c r="U2203" i="1"/>
  <c r="U2211" i="1"/>
  <c r="U2219" i="1"/>
  <c r="U2227" i="1"/>
  <c r="U2235" i="1"/>
  <c r="U2243" i="1"/>
  <c r="U2251" i="1"/>
  <c r="U2259" i="1"/>
  <c r="U2260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64" i="1"/>
  <c r="U2371" i="1"/>
  <c r="U2372" i="1"/>
  <c r="U2379" i="1"/>
  <c r="U2387" i="1"/>
  <c r="U2395" i="1"/>
  <c r="U2403" i="1"/>
  <c r="U2404" i="1"/>
  <c r="U2411" i="1"/>
  <c r="U2419" i="1"/>
  <c r="U2420" i="1"/>
  <c r="U2427" i="1"/>
  <c r="U2435" i="1"/>
  <c r="U2443" i="1"/>
  <c r="U2451" i="1"/>
  <c r="U2452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69" i="1"/>
  <c r="U2571" i="1"/>
  <c r="U2579" i="1"/>
  <c r="U2587" i="1"/>
  <c r="U2595" i="1"/>
  <c r="U2603" i="1"/>
  <c r="U2604" i="1"/>
  <c r="U2611" i="1"/>
  <c r="U2619" i="1"/>
  <c r="U2627" i="1"/>
  <c r="U2635" i="1"/>
  <c r="U2643" i="1"/>
  <c r="U2651" i="1"/>
  <c r="U2659" i="1"/>
  <c r="U2667" i="1"/>
  <c r="U2675" i="1"/>
  <c r="U2683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19" i="1"/>
  <c r="U2827" i="1"/>
  <c r="U2835" i="1"/>
  <c r="U2843" i="1"/>
  <c r="U2851" i="1"/>
  <c r="U2859" i="1"/>
  <c r="U2867" i="1"/>
  <c r="U2875" i="1"/>
  <c r="U2883" i="1"/>
  <c r="U2891" i="1"/>
  <c r="U2899" i="1"/>
  <c r="U2907" i="1"/>
  <c r="U2915" i="1"/>
  <c r="U2916" i="1"/>
  <c r="U2923" i="1"/>
  <c r="U2931" i="1"/>
  <c r="U2939" i="1"/>
  <c r="U2947" i="1"/>
  <c r="U2955" i="1"/>
  <c r="U2963" i="1"/>
  <c r="U2971" i="1"/>
  <c r="U2979" i="1"/>
  <c r="U2987" i="1"/>
  <c r="U2995" i="1"/>
  <c r="U3003" i="1"/>
  <c r="U3011" i="1"/>
  <c r="U3019" i="1"/>
  <c r="U3027" i="1"/>
  <c r="U3035" i="1"/>
  <c r="U3043" i="1"/>
  <c r="U3051" i="1"/>
  <c r="U3059" i="1"/>
  <c r="U3067" i="1"/>
  <c r="U3075" i="1"/>
  <c r="U3077" i="1"/>
  <c r="U3083" i="1"/>
  <c r="U3091" i="1"/>
  <c r="U3099" i="1"/>
  <c r="U3107" i="1"/>
  <c r="U3108" i="1"/>
  <c r="U3115" i="1"/>
  <c r="U3123" i="1"/>
  <c r="U3124" i="1"/>
  <c r="U3131" i="1"/>
  <c r="U3139" i="1"/>
  <c r="U3147" i="1"/>
  <c r="U3163" i="1"/>
  <c r="U3171" i="1"/>
  <c r="U3172" i="1"/>
  <c r="U3179" i="1"/>
  <c r="U3187" i="1"/>
  <c r="U3203" i="1"/>
  <c r="U3211" i="1"/>
  <c r="U3213" i="1"/>
  <c r="U3219" i="1"/>
  <c r="U3227" i="1"/>
  <c r="U3243" i="1"/>
  <c r="U3251" i="1"/>
  <c r="U3259" i="1"/>
  <c r="U3267" i="1"/>
  <c r="U3275" i="1"/>
  <c r="U3276" i="1"/>
  <c r="U3283" i="1"/>
  <c r="U3291" i="1"/>
  <c r="U3299" i="1"/>
  <c r="U3300" i="1"/>
  <c r="U3307" i="1"/>
  <c r="U3315" i="1"/>
  <c r="U3323" i="1"/>
  <c r="U3331" i="1"/>
  <c r="U3347" i="1"/>
  <c r="U3355" i="1"/>
  <c r="U3363" i="1"/>
  <c r="U3371" i="1"/>
  <c r="U3387" i="1"/>
  <c r="U3395" i="1"/>
  <c r="U3403" i="1"/>
  <c r="U3404" i="1"/>
  <c r="U3419" i="1"/>
  <c r="U3427" i="1"/>
  <c r="U3435" i="1"/>
  <c r="U3436" i="1"/>
  <c r="U3443" i="1"/>
  <c r="U3451" i="1"/>
  <c r="U3467" i="1"/>
  <c r="U3468" i="1"/>
  <c r="U3475" i="1"/>
  <c r="U3483" i="1"/>
  <c r="U3499" i="1"/>
  <c r="U3507" i="1"/>
  <c r="U3515" i="1"/>
  <c r="U3523" i="1"/>
  <c r="U3539" i="1"/>
  <c r="U3547" i="1"/>
  <c r="U3555" i="1"/>
  <c r="U3563" i="1"/>
  <c r="U3579" i="1"/>
  <c r="U3587" i="1"/>
  <c r="U3595" i="1"/>
  <c r="U3603" i="1"/>
  <c r="U3604" i="1"/>
  <c r="U3611" i="1"/>
  <c r="U3619" i="1"/>
  <c r="U3627" i="1"/>
  <c r="U3628" i="1"/>
  <c r="U3635" i="1"/>
  <c r="U3651" i="1"/>
  <c r="U3652" i="1"/>
  <c r="U3659" i="1"/>
  <c r="U3667" i="1"/>
  <c r="U3683" i="1"/>
  <c r="U3691" i="1"/>
  <c r="U3699" i="1"/>
  <c r="U3700" i="1"/>
  <c r="U3707" i="1"/>
  <c r="U3715" i="1"/>
  <c r="U3731" i="1"/>
  <c r="U3739" i="1"/>
  <c r="U3747" i="1"/>
  <c r="U3755" i="1"/>
  <c r="U3763" i="1"/>
  <c r="U3764" i="1"/>
  <c r="U3771" i="1"/>
  <c r="U3779" i="1"/>
  <c r="U3787" i="1"/>
  <c r="U3795" i="1"/>
  <c r="U3811" i="1"/>
  <c r="U3819" i="1"/>
  <c r="U3827" i="1"/>
  <c r="U3835" i="1"/>
  <c r="U3851" i="1"/>
  <c r="U3859" i="1"/>
  <c r="U3860" i="1"/>
  <c r="U3867" i="1"/>
  <c r="U3875" i="1"/>
  <c r="U3883" i="1"/>
  <c r="U3891" i="1"/>
  <c r="U3899" i="1"/>
  <c r="U3907" i="1"/>
  <c r="U3915" i="1"/>
  <c r="U3916" i="1"/>
  <c r="U3923" i="1"/>
  <c r="U3931" i="1"/>
  <c r="U3939" i="1"/>
  <c r="U3947" i="1"/>
  <c r="U3948" i="1"/>
  <c r="U3955" i="1"/>
  <c r="U3971" i="1"/>
  <c r="U3979" i="1"/>
  <c r="U3987" i="1"/>
  <c r="U3995" i="1"/>
  <c r="U4003" i="1"/>
  <c r="U4011" i="1"/>
  <c r="U4019" i="1"/>
  <c r="U4027" i="1"/>
  <c r="U4035" i="1"/>
  <c r="U4036" i="1"/>
  <c r="U4051" i="1"/>
  <c r="U4059" i="1"/>
  <c r="U4067" i="1"/>
  <c r="U4075" i="1"/>
  <c r="U4083" i="1"/>
  <c r="U4084" i="1"/>
  <c r="U4091" i="1"/>
  <c r="U4107" i="1"/>
  <c r="U4115" i="1"/>
  <c r="P4115" i="1"/>
  <c r="P4114" i="1"/>
  <c r="P4113" i="1"/>
  <c r="P3652" i="1"/>
  <c r="P3649" i="1"/>
  <c r="P4110" i="1"/>
  <c r="P4109" i="1"/>
  <c r="P4108" i="1"/>
  <c r="P4107" i="1"/>
  <c r="P4106" i="1"/>
  <c r="P4105" i="1"/>
  <c r="P4104" i="1"/>
  <c r="P4103" i="1"/>
  <c r="P4102" i="1"/>
  <c r="P4101" i="1"/>
  <c r="P4100" i="1"/>
  <c r="P3634" i="1"/>
  <c r="P3632" i="1"/>
  <c r="P4097" i="1"/>
  <c r="P4096" i="1"/>
  <c r="P3628" i="1"/>
  <c r="P4094" i="1"/>
  <c r="P4093" i="1"/>
  <c r="P4092" i="1"/>
  <c r="P4091" i="1"/>
  <c r="P3627" i="1"/>
  <c r="P4089" i="1"/>
  <c r="P4088" i="1"/>
  <c r="P4087" i="1"/>
  <c r="P4086" i="1"/>
  <c r="P4085" i="1"/>
  <c r="P4084" i="1"/>
  <c r="P4083" i="1"/>
  <c r="P4082" i="1"/>
  <c r="P4081" i="1"/>
  <c r="P3620" i="1"/>
  <c r="P4079" i="1"/>
  <c r="P4078" i="1"/>
  <c r="P3619" i="1"/>
  <c r="P3618" i="1"/>
  <c r="P4075" i="1"/>
  <c r="P3617" i="1"/>
  <c r="P4073" i="1"/>
  <c r="P4072" i="1"/>
  <c r="P3613" i="1"/>
  <c r="P4070" i="1"/>
  <c r="P4069" i="1"/>
  <c r="P4068" i="1"/>
  <c r="P4067" i="1"/>
  <c r="P4066" i="1"/>
  <c r="P3612" i="1"/>
  <c r="P4064" i="1"/>
  <c r="P4063" i="1"/>
  <c r="P4062" i="1"/>
  <c r="P4061" i="1"/>
  <c r="P4060" i="1"/>
  <c r="P3611" i="1"/>
  <c r="P4058" i="1"/>
  <c r="P3610" i="1"/>
  <c r="P4056" i="1"/>
  <c r="P3609" i="1"/>
  <c r="P4054" i="1"/>
  <c r="P4053" i="1"/>
  <c r="P4052" i="1"/>
  <c r="P4051" i="1"/>
  <c r="P3608" i="1"/>
  <c r="P4049" i="1"/>
  <c r="P4048" i="1"/>
  <c r="P4047" i="1"/>
  <c r="P4046" i="1"/>
  <c r="P4045" i="1"/>
  <c r="P4044" i="1"/>
  <c r="P3607" i="1"/>
  <c r="P4042" i="1"/>
  <c r="P4041" i="1"/>
  <c r="P4040" i="1"/>
  <c r="P4039" i="1"/>
  <c r="P4038" i="1"/>
  <c r="P4037" i="1"/>
  <c r="P4036" i="1"/>
  <c r="P3603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3592" i="1"/>
  <c r="P4019" i="1"/>
  <c r="P3590" i="1"/>
  <c r="P4017" i="1"/>
  <c r="P4016" i="1"/>
  <c r="P4015" i="1"/>
  <c r="P3589" i="1"/>
  <c r="P3586" i="1"/>
  <c r="P4012" i="1"/>
  <c r="P3583" i="1"/>
  <c r="P3581" i="1"/>
  <c r="P4009" i="1"/>
  <c r="P4008" i="1"/>
  <c r="P4007" i="1"/>
  <c r="P4006" i="1"/>
  <c r="P4005" i="1"/>
  <c r="P4004" i="1"/>
  <c r="P3580" i="1"/>
  <c r="P4002" i="1"/>
  <c r="P4001" i="1"/>
  <c r="P4000" i="1"/>
  <c r="P3575" i="1"/>
  <c r="P3998" i="1"/>
  <c r="P3574" i="1"/>
  <c r="P3996" i="1"/>
  <c r="P3995" i="1"/>
  <c r="P3994" i="1"/>
  <c r="P3993" i="1"/>
  <c r="P3573" i="1"/>
  <c r="P3991" i="1"/>
  <c r="P3990" i="1"/>
  <c r="P3569" i="1"/>
  <c r="P3568" i="1"/>
  <c r="P3987" i="1"/>
  <c r="P3566" i="1"/>
  <c r="P3985" i="1"/>
  <c r="P3565" i="1"/>
  <c r="P3983" i="1"/>
  <c r="P3982" i="1"/>
  <c r="P3564" i="1"/>
  <c r="P3980" i="1"/>
  <c r="P3979" i="1"/>
  <c r="P3978" i="1"/>
  <c r="P3977" i="1"/>
  <c r="P3560" i="1"/>
  <c r="P3975" i="1"/>
  <c r="P3974" i="1"/>
  <c r="P3973" i="1"/>
  <c r="P3972" i="1"/>
  <c r="P3971" i="1"/>
  <c r="P3970" i="1"/>
  <c r="P3969" i="1"/>
  <c r="P3968" i="1"/>
  <c r="P3967" i="1"/>
  <c r="P3966" i="1"/>
  <c r="P3965" i="1"/>
  <c r="P3558" i="1"/>
  <c r="P3554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552" i="1"/>
  <c r="P3936" i="1"/>
  <c r="P3935" i="1"/>
  <c r="P3934" i="1"/>
  <c r="P3933" i="1"/>
  <c r="P3932" i="1"/>
  <c r="P3931" i="1"/>
  <c r="P3930" i="1"/>
  <c r="P3551" i="1"/>
  <c r="P3928" i="1"/>
  <c r="P3927" i="1"/>
  <c r="P3926" i="1"/>
  <c r="P3543" i="1"/>
  <c r="P3924" i="1"/>
  <c r="P3542" i="1"/>
  <c r="P3540" i="1"/>
  <c r="P3538" i="1"/>
  <c r="P3537" i="1"/>
  <c r="P3532" i="1"/>
  <c r="P3918" i="1"/>
  <c r="P3530" i="1"/>
  <c r="P3525" i="1"/>
  <c r="P3915" i="1"/>
  <c r="P3914" i="1"/>
  <c r="P3913" i="1"/>
  <c r="P3912" i="1"/>
  <c r="P3911" i="1"/>
  <c r="P3910" i="1"/>
  <c r="P3909" i="1"/>
  <c r="P3524" i="1"/>
  <c r="P3522" i="1"/>
  <c r="P3906" i="1"/>
  <c r="P3905" i="1"/>
  <c r="P3521" i="1"/>
  <c r="P3903" i="1"/>
  <c r="P3902" i="1"/>
  <c r="P3901" i="1"/>
  <c r="P3519" i="1"/>
  <c r="P3899" i="1"/>
  <c r="P3898" i="1"/>
  <c r="P3897" i="1"/>
  <c r="P3896" i="1"/>
  <c r="P3895" i="1"/>
  <c r="P3894" i="1"/>
  <c r="P3893" i="1"/>
  <c r="P3892" i="1"/>
  <c r="P3891" i="1"/>
  <c r="P3514" i="1"/>
  <c r="P3889" i="1"/>
  <c r="P3888" i="1"/>
  <c r="P3887" i="1"/>
  <c r="P3886" i="1"/>
  <c r="P1297" i="1"/>
  <c r="P3884" i="1"/>
  <c r="P3883" i="1"/>
  <c r="P1296" i="1"/>
  <c r="P1294" i="1"/>
  <c r="P3880" i="1"/>
  <c r="P3879" i="1"/>
  <c r="P1289" i="1"/>
  <c r="P3877" i="1"/>
  <c r="P3876" i="1"/>
  <c r="P3875" i="1"/>
  <c r="P3874" i="1"/>
  <c r="P3873" i="1"/>
  <c r="P3872" i="1"/>
  <c r="P3871" i="1"/>
  <c r="P1288" i="1"/>
  <c r="P3869" i="1"/>
  <c r="P3868" i="1"/>
  <c r="P3867" i="1"/>
  <c r="P3866" i="1"/>
  <c r="P3865" i="1"/>
  <c r="P3864" i="1"/>
  <c r="P3863" i="1"/>
  <c r="P3862" i="1"/>
  <c r="P3861" i="1"/>
  <c r="P3513" i="1"/>
  <c r="P3859" i="1"/>
  <c r="P3858" i="1"/>
  <c r="P3857" i="1"/>
  <c r="P3856" i="1"/>
  <c r="P3855" i="1"/>
  <c r="P3854" i="1"/>
  <c r="P3510" i="1"/>
  <c r="P3852" i="1"/>
  <c r="P3851" i="1"/>
  <c r="P3850" i="1"/>
  <c r="P3849" i="1"/>
  <c r="P3848" i="1"/>
  <c r="P3847" i="1"/>
  <c r="P3846" i="1"/>
  <c r="P3845" i="1"/>
  <c r="P3505" i="1"/>
  <c r="P3843" i="1"/>
  <c r="P3503" i="1"/>
  <c r="P3841" i="1"/>
  <c r="P3840" i="1"/>
  <c r="P3491" i="1"/>
  <c r="P3838" i="1"/>
  <c r="P3489" i="1"/>
  <c r="P3484" i="1"/>
  <c r="P3835" i="1"/>
  <c r="P3834" i="1"/>
  <c r="P3833" i="1"/>
  <c r="P3832" i="1"/>
  <c r="P3831" i="1"/>
  <c r="P3830" i="1"/>
  <c r="P3481" i="1"/>
  <c r="P3477" i="1"/>
  <c r="P3827" i="1"/>
  <c r="P3476" i="1"/>
  <c r="P3825" i="1"/>
  <c r="P3824" i="1"/>
  <c r="P3823" i="1"/>
  <c r="P3473" i="1"/>
  <c r="P3821" i="1"/>
  <c r="P3820" i="1"/>
  <c r="P3819" i="1"/>
  <c r="P3818" i="1"/>
  <c r="P3467" i="1"/>
  <c r="P3816" i="1"/>
  <c r="P3815" i="1"/>
  <c r="P3814" i="1"/>
  <c r="P3462" i="1"/>
  <c r="P3812" i="1"/>
  <c r="P3461" i="1"/>
  <c r="P3456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1287" i="1"/>
  <c r="P1236" i="1"/>
  <c r="P3795" i="1"/>
  <c r="P3794" i="1"/>
  <c r="P3793" i="1"/>
  <c r="P3792" i="1"/>
  <c r="P1223" i="1"/>
  <c r="P3790" i="1"/>
  <c r="P3789" i="1"/>
  <c r="P3788" i="1"/>
  <c r="P1215" i="1"/>
  <c r="P3786" i="1"/>
  <c r="P3785" i="1"/>
  <c r="P1203" i="1"/>
  <c r="P3783" i="1"/>
  <c r="P3782" i="1"/>
  <c r="P3781" i="1"/>
  <c r="P3780" i="1"/>
  <c r="P3779" i="1"/>
  <c r="P3778" i="1"/>
  <c r="P3777" i="1"/>
  <c r="P3776" i="1"/>
  <c r="P3775" i="1"/>
  <c r="P3774" i="1"/>
  <c r="P3773" i="1"/>
  <c r="P1201" i="1"/>
  <c r="P3771" i="1"/>
  <c r="P3770" i="1"/>
  <c r="P3769" i="1"/>
  <c r="P3768" i="1"/>
  <c r="P3767" i="1"/>
  <c r="P3766" i="1"/>
  <c r="P3765" i="1"/>
  <c r="P1198" i="1"/>
  <c r="P1194" i="1"/>
  <c r="P3762" i="1"/>
  <c r="P3761" i="1"/>
  <c r="P3760" i="1"/>
  <c r="P3759" i="1"/>
  <c r="P3758" i="1"/>
  <c r="P1188" i="1"/>
  <c r="P3756" i="1"/>
  <c r="P3755" i="1"/>
  <c r="P1186" i="1"/>
  <c r="P3753" i="1"/>
  <c r="P3752" i="1"/>
  <c r="P3751" i="1"/>
  <c r="P3750" i="1"/>
  <c r="P3455" i="1"/>
  <c r="P3748" i="1"/>
  <c r="P3747" i="1"/>
  <c r="P3746" i="1"/>
  <c r="P3745" i="1"/>
  <c r="P3744" i="1"/>
  <c r="P3743" i="1"/>
  <c r="P3742" i="1"/>
  <c r="P3452" i="1"/>
  <c r="P3448" i="1"/>
  <c r="P3739" i="1"/>
  <c r="P3447" i="1"/>
  <c r="P3440" i="1"/>
  <c r="P3736" i="1"/>
  <c r="P3735" i="1"/>
  <c r="P3734" i="1"/>
  <c r="P3733" i="1"/>
  <c r="P3732" i="1"/>
  <c r="P3731" i="1"/>
  <c r="P3730" i="1"/>
  <c r="P3729" i="1"/>
  <c r="P3728" i="1"/>
  <c r="P3432" i="1"/>
  <c r="P3431" i="1"/>
  <c r="P3430" i="1"/>
  <c r="P3724" i="1"/>
  <c r="P3723" i="1"/>
  <c r="P3722" i="1"/>
  <c r="P3429" i="1"/>
  <c r="P3424" i="1"/>
  <c r="P3422" i="1"/>
  <c r="P3718" i="1"/>
  <c r="P3418" i="1"/>
  <c r="P3716" i="1"/>
  <c r="P3715" i="1"/>
  <c r="P3714" i="1"/>
  <c r="P3713" i="1"/>
  <c r="P3712" i="1"/>
  <c r="P3414" i="1"/>
  <c r="P3710" i="1"/>
  <c r="P3709" i="1"/>
  <c r="P3708" i="1"/>
  <c r="P3707" i="1"/>
  <c r="P3411" i="1"/>
  <c r="P3705" i="1"/>
  <c r="P3409" i="1"/>
  <c r="P3407" i="1"/>
  <c r="P3702" i="1"/>
  <c r="P3701" i="1"/>
  <c r="P3700" i="1"/>
  <c r="P3405" i="1"/>
  <c r="P3403" i="1"/>
  <c r="P3697" i="1"/>
  <c r="P3696" i="1"/>
  <c r="P3401" i="1"/>
  <c r="P3694" i="1"/>
  <c r="P3693" i="1"/>
  <c r="P3692" i="1"/>
  <c r="P3691" i="1"/>
  <c r="P3399" i="1"/>
  <c r="P3689" i="1"/>
  <c r="P3688" i="1"/>
  <c r="P3687" i="1"/>
  <c r="P3686" i="1"/>
  <c r="P3685" i="1"/>
  <c r="P3684" i="1"/>
  <c r="P3683" i="1"/>
  <c r="P3682" i="1"/>
  <c r="P3681" i="1"/>
  <c r="P3397" i="1"/>
  <c r="P3679" i="1"/>
  <c r="P3678" i="1"/>
  <c r="P3396" i="1"/>
  <c r="P3676" i="1"/>
  <c r="P3394" i="1"/>
  <c r="P3390" i="1"/>
  <c r="P3673" i="1"/>
  <c r="P3384" i="1"/>
  <c r="P3381" i="1"/>
  <c r="P3670" i="1"/>
  <c r="P3380" i="1"/>
  <c r="P3668" i="1"/>
  <c r="P3667" i="1"/>
  <c r="P3666" i="1"/>
  <c r="P3379" i="1"/>
  <c r="P3664" i="1"/>
  <c r="P3663" i="1"/>
  <c r="P3377" i="1"/>
  <c r="P3661" i="1"/>
  <c r="P3660" i="1"/>
  <c r="P3659" i="1"/>
  <c r="P3658" i="1"/>
  <c r="P3657" i="1"/>
  <c r="P3375" i="1"/>
  <c r="P3369" i="1"/>
  <c r="P3654" i="1"/>
  <c r="P3653" i="1"/>
  <c r="P3366" i="1"/>
  <c r="P3651" i="1"/>
  <c r="P3650" i="1"/>
  <c r="P117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1172" i="1"/>
  <c r="P3633" i="1"/>
  <c r="P1142" i="1"/>
  <c r="P3631" i="1"/>
  <c r="P3630" i="1"/>
  <c r="P3629" i="1"/>
  <c r="P3359" i="1"/>
  <c r="P3358" i="1"/>
  <c r="P3626" i="1"/>
  <c r="P3625" i="1"/>
  <c r="P3624" i="1"/>
  <c r="P3623" i="1"/>
  <c r="P3622" i="1"/>
  <c r="P3621" i="1"/>
  <c r="P3357" i="1"/>
  <c r="P3355" i="1"/>
  <c r="P3354" i="1"/>
  <c r="P3353" i="1"/>
  <c r="P3616" i="1"/>
  <c r="P3615" i="1"/>
  <c r="P3614" i="1"/>
  <c r="P3349" i="1"/>
  <c r="P3345" i="1"/>
  <c r="P3343" i="1"/>
  <c r="P3339" i="1"/>
  <c r="P3338" i="1"/>
  <c r="P3337" i="1"/>
  <c r="P3332" i="1"/>
  <c r="P3606" i="1"/>
  <c r="P3605" i="1"/>
  <c r="P3604" i="1"/>
  <c r="P3331" i="1"/>
  <c r="P3602" i="1"/>
  <c r="P3601" i="1"/>
  <c r="P3600" i="1"/>
  <c r="P3599" i="1"/>
  <c r="P3598" i="1"/>
  <c r="P3597" i="1"/>
  <c r="P3596" i="1"/>
  <c r="P3595" i="1"/>
  <c r="P3594" i="1"/>
  <c r="P3593" i="1"/>
  <c r="P3329" i="1"/>
  <c r="P3591" i="1"/>
  <c r="P3327" i="1"/>
  <c r="P3325" i="1"/>
  <c r="P3588" i="1"/>
  <c r="P3587" i="1"/>
  <c r="P3321" i="1"/>
  <c r="P3585" i="1"/>
  <c r="P3584" i="1"/>
  <c r="P3317" i="1"/>
  <c r="P3582" i="1"/>
  <c r="P3316" i="1"/>
  <c r="P3311" i="1"/>
  <c r="P3579" i="1"/>
  <c r="P3578" i="1"/>
  <c r="P3577" i="1"/>
  <c r="P3576" i="1"/>
  <c r="P3299" i="1"/>
  <c r="P3298" i="1"/>
  <c r="P3297" i="1"/>
  <c r="P3572" i="1"/>
  <c r="P3571" i="1"/>
  <c r="P3570" i="1"/>
  <c r="P3296" i="1"/>
  <c r="P3294" i="1"/>
  <c r="P3567" i="1"/>
  <c r="P3292" i="1"/>
  <c r="P3291" i="1"/>
  <c r="P3290" i="1"/>
  <c r="P3563" i="1"/>
  <c r="P3562" i="1"/>
  <c r="P3561" i="1"/>
  <c r="P3285" i="1"/>
  <c r="P3559" i="1"/>
  <c r="P3280" i="1"/>
  <c r="P3557" i="1"/>
  <c r="P3556" i="1"/>
  <c r="P3555" i="1"/>
  <c r="P3279" i="1"/>
  <c r="P3553" i="1"/>
  <c r="P3273" i="1"/>
  <c r="P3272" i="1"/>
  <c r="P3550" i="1"/>
  <c r="P3549" i="1"/>
  <c r="P3548" i="1"/>
  <c r="P3547" i="1"/>
  <c r="P3546" i="1"/>
  <c r="P3545" i="1"/>
  <c r="P3544" i="1"/>
  <c r="P3271" i="1"/>
  <c r="P3259" i="1"/>
  <c r="P3541" i="1"/>
  <c r="P3257" i="1"/>
  <c r="P3539" i="1"/>
  <c r="P3256" i="1"/>
  <c r="P3254" i="1"/>
  <c r="P3536" i="1"/>
  <c r="P3535" i="1"/>
  <c r="P3534" i="1"/>
  <c r="P3533" i="1"/>
  <c r="P3249" i="1"/>
  <c r="P3531" i="1"/>
  <c r="P3246" i="1"/>
  <c r="P3529" i="1"/>
  <c r="P3528" i="1"/>
  <c r="P3527" i="1"/>
  <c r="P3526" i="1"/>
  <c r="P3242" i="1"/>
  <c r="P3241" i="1"/>
  <c r="P3523" i="1"/>
  <c r="P3240" i="1"/>
  <c r="P3236" i="1"/>
  <c r="P3520" i="1"/>
  <c r="P3229" i="1"/>
  <c r="P3518" i="1"/>
  <c r="P3517" i="1"/>
  <c r="P3516" i="1"/>
  <c r="P3515" i="1"/>
  <c r="P3228" i="1"/>
  <c r="P3223" i="1"/>
  <c r="P3512" i="1"/>
  <c r="P3511" i="1"/>
  <c r="P3220" i="1"/>
  <c r="P3509" i="1"/>
  <c r="P3508" i="1"/>
  <c r="P3507" i="1"/>
  <c r="P3506" i="1"/>
  <c r="P3218" i="1"/>
  <c r="P3504" i="1"/>
  <c r="P3216" i="1"/>
  <c r="P3502" i="1"/>
  <c r="P3501" i="1"/>
  <c r="P3500" i="1"/>
  <c r="P3499" i="1"/>
  <c r="P3498" i="1"/>
  <c r="P3497" i="1"/>
  <c r="P3496" i="1"/>
  <c r="P3495" i="1"/>
  <c r="P3494" i="1"/>
  <c r="P3493" i="1"/>
  <c r="P3492" i="1"/>
  <c r="P3215" i="1"/>
  <c r="P3490" i="1"/>
  <c r="P3207" i="1"/>
  <c r="P3488" i="1"/>
  <c r="P3487" i="1"/>
  <c r="P3486" i="1"/>
  <c r="P3485" i="1"/>
  <c r="P3203" i="1"/>
  <c r="P3483" i="1"/>
  <c r="P3482" i="1"/>
  <c r="P3195" i="1"/>
  <c r="P3480" i="1"/>
  <c r="P3479" i="1"/>
  <c r="P3478" i="1"/>
  <c r="P3194" i="1"/>
  <c r="P3190" i="1"/>
  <c r="P3475" i="1"/>
  <c r="P3474" i="1"/>
  <c r="P3188" i="1"/>
  <c r="P3472" i="1"/>
  <c r="P3471" i="1"/>
  <c r="P3470" i="1"/>
  <c r="P3469" i="1"/>
  <c r="P3468" i="1"/>
  <c r="P3187" i="1"/>
  <c r="P3466" i="1"/>
  <c r="P3465" i="1"/>
  <c r="P3464" i="1"/>
  <c r="P3463" i="1"/>
  <c r="P3183" i="1"/>
  <c r="P3182" i="1"/>
  <c r="P3460" i="1"/>
  <c r="P3459" i="1"/>
  <c r="P3458" i="1"/>
  <c r="P3457" i="1"/>
  <c r="P3180" i="1"/>
  <c r="P3173" i="1"/>
  <c r="P3454" i="1"/>
  <c r="P3453" i="1"/>
  <c r="P3163" i="1"/>
  <c r="P3451" i="1"/>
  <c r="P3450" i="1"/>
  <c r="P3449" i="1"/>
  <c r="P3157" i="1"/>
  <c r="P3154" i="1"/>
  <c r="P3446" i="1"/>
  <c r="P3445" i="1"/>
  <c r="P3444" i="1"/>
  <c r="P3443" i="1"/>
  <c r="P3442" i="1"/>
  <c r="P3441" i="1"/>
  <c r="P3145" i="1"/>
  <c r="P3439" i="1"/>
  <c r="P3438" i="1"/>
  <c r="P3437" i="1"/>
  <c r="P3436" i="1"/>
  <c r="P3435" i="1"/>
  <c r="P3434" i="1"/>
  <c r="P3433" i="1"/>
  <c r="P3144" i="1"/>
  <c r="P3140" i="1"/>
  <c r="P3138" i="1"/>
  <c r="P3136" i="1"/>
  <c r="P3428" i="1"/>
  <c r="P3427" i="1"/>
  <c r="P3426" i="1"/>
  <c r="P3425" i="1"/>
  <c r="P3135" i="1"/>
  <c r="P3423" i="1"/>
  <c r="P3119" i="1"/>
  <c r="P3421" i="1"/>
  <c r="P3420" i="1"/>
  <c r="P3419" i="1"/>
  <c r="P3108" i="1"/>
  <c r="P3417" i="1"/>
  <c r="P3416" i="1"/>
  <c r="P3415" i="1"/>
  <c r="P3104" i="1"/>
  <c r="P3413" i="1"/>
  <c r="P3412" i="1"/>
  <c r="P3099" i="1"/>
  <c r="P3410" i="1"/>
  <c r="P3072" i="1"/>
  <c r="P3408" i="1"/>
  <c r="P3059" i="1"/>
  <c r="P3406" i="1"/>
  <c r="P3053" i="1"/>
  <c r="P3404" i="1"/>
  <c r="P3044" i="1"/>
  <c r="P3402" i="1"/>
  <c r="P3028" i="1"/>
  <c r="P3400" i="1"/>
  <c r="P3027" i="1"/>
  <c r="P3398" i="1"/>
  <c r="P3025" i="1"/>
  <c r="P2996" i="1"/>
  <c r="P3395" i="1"/>
  <c r="P2990" i="1"/>
  <c r="P3393" i="1"/>
  <c r="P3392" i="1"/>
  <c r="P3391" i="1"/>
  <c r="P2988" i="1"/>
  <c r="P3389" i="1"/>
  <c r="P3388" i="1"/>
  <c r="P3387" i="1"/>
  <c r="P3386" i="1"/>
  <c r="P3385" i="1"/>
  <c r="P2984" i="1"/>
  <c r="P3383" i="1"/>
  <c r="P3382" i="1"/>
  <c r="P2978" i="1"/>
  <c r="P2961" i="1"/>
  <c r="P2948" i="1"/>
  <c r="P3378" i="1"/>
  <c r="P2939" i="1"/>
  <c r="P3376" i="1"/>
  <c r="P2932" i="1"/>
  <c r="P3374" i="1"/>
  <c r="P3373" i="1"/>
  <c r="P3372" i="1"/>
  <c r="P3371" i="1"/>
  <c r="P3370" i="1"/>
  <c r="P2924" i="1"/>
  <c r="P3368" i="1"/>
  <c r="P3367" i="1"/>
  <c r="P2918" i="1"/>
  <c r="P3365" i="1"/>
  <c r="P3364" i="1"/>
  <c r="P3363" i="1"/>
  <c r="P3362" i="1"/>
  <c r="P3361" i="1"/>
  <c r="P3360" i="1"/>
  <c r="P2917" i="1"/>
  <c r="P2916" i="1"/>
  <c r="P2912" i="1"/>
  <c r="P3356" i="1"/>
  <c r="P2906" i="1"/>
  <c r="P2880" i="1"/>
  <c r="P2866" i="1"/>
  <c r="P3352" i="1"/>
  <c r="P3351" i="1"/>
  <c r="P3350" i="1"/>
  <c r="P2856" i="1"/>
  <c r="P3348" i="1"/>
  <c r="P3347" i="1"/>
  <c r="P3346" i="1"/>
  <c r="P2851" i="1"/>
  <c r="P3344" i="1"/>
  <c r="P2844" i="1"/>
  <c r="P3342" i="1"/>
  <c r="P3341" i="1"/>
  <c r="P3340" i="1"/>
  <c r="P2843" i="1"/>
  <c r="P2842" i="1"/>
  <c r="P2837" i="1"/>
  <c r="P3336" i="1"/>
  <c r="P3335" i="1"/>
  <c r="P3334" i="1"/>
  <c r="P3333" i="1"/>
  <c r="P2836" i="1"/>
  <c r="P2834" i="1"/>
  <c r="P3330" i="1"/>
  <c r="P2831" i="1"/>
  <c r="P3328" i="1"/>
  <c r="P2830" i="1"/>
  <c r="P3326" i="1"/>
  <c r="P2827" i="1"/>
  <c r="P3324" i="1"/>
  <c r="P3323" i="1"/>
  <c r="P3322" i="1"/>
  <c r="P2825" i="1"/>
  <c r="P3320" i="1"/>
  <c r="P3319" i="1"/>
  <c r="P3318" i="1"/>
  <c r="P2823" i="1"/>
  <c r="P2822" i="1"/>
  <c r="P3315" i="1"/>
  <c r="P3314" i="1"/>
  <c r="P3313" i="1"/>
  <c r="P3312" i="1"/>
  <c r="P2821" i="1"/>
  <c r="P3310" i="1"/>
  <c r="P3309" i="1"/>
  <c r="P3308" i="1"/>
  <c r="P3307" i="1"/>
  <c r="P3306" i="1"/>
  <c r="P3305" i="1"/>
  <c r="P3304" i="1"/>
  <c r="P3303" i="1"/>
  <c r="P3302" i="1"/>
  <c r="P3301" i="1"/>
  <c r="P3300" i="1"/>
  <c r="P2819" i="1"/>
  <c r="P2818" i="1"/>
  <c r="P2816" i="1"/>
  <c r="P2813" i="1"/>
  <c r="P3295" i="1"/>
  <c r="P2808" i="1"/>
  <c r="P3293" i="1"/>
  <c r="P2807" i="1"/>
  <c r="P2806" i="1"/>
  <c r="P2804" i="1"/>
  <c r="P3289" i="1"/>
  <c r="P3288" i="1"/>
  <c r="P3287" i="1"/>
  <c r="P3286" i="1"/>
  <c r="P2802" i="1"/>
  <c r="P3284" i="1"/>
  <c r="P3283" i="1"/>
  <c r="P3282" i="1"/>
  <c r="P3281" i="1"/>
  <c r="P2801" i="1"/>
  <c r="P2800" i="1"/>
  <c r="P3278" i="1"/>
  <c r="P3277" i="1"/>
  <c r="P3276" i="1"/>
  <c r="P3275" i="1"/>
  <c r="P3274" i="1"/>
  <c r="P2799" i="1"/>
  <c r="P2798" i="1"/>
  <c r="P2796" i="1"/>
  <c r="P3270" i="1"/>
  <c r="P3269" i="1"/>
  <c r="P3268" i="1"/>
  <c r="P3267" i="1"/>
  <c r="P3266" i="1"/>
  <c r="P3265" i="1"/>
  <c r="P3264" i="1"/>
  <c r="P3263" i="1"/>
  <c r="P3262" i="1"/>
  <c r="P3261" i="1"/>
  <c r="P3260" i="1"/>
  <c r="P2788" i="1"/>
  <c r="P3258" i="1"/>
  <c r="P2785" i="1"/>
  <c r="P2771" i="1"/>
  <c r="P3255" i="1"/>
  <c r="P2762" i="1"/>
  <c r="P3253" i="1"/>
  <c r="P3252" i="1"/>
  <c r="P3251" i="1"/>
  <c r="P3250" i="1"/>
  <c r="P2741" i="1"/>
  <c r="P3248" i="1"/>
  <c r="P3247" i="1"/>
  <c r="P2737" i="1"/>
  <c r="P3245" i="1"/>
  <c r="P3244" i="1"/>
  <c r="P3243" i="1"/>
  <c r="P2726" i="1"/>
  <c r="P2723" i="1"/>
  <c r="P2713" i="1"/>
  <c r="P3239" i="1"/>
  <c r="P3238" i="1"/>
  <c r="P3237" i="1"/>
  <c r="P2710" i="1"/>
  <c r="P3235" i="1"/>
  <c r="P3234" i="1"/>
  <c r="P3233" i="1"/>
  <c r="P3232" i="1"/>
  <c r="P3231" i="1"/>
  <c r="P3230" i="1"/>
  <c r="P2641" i="1"/>
  <c r="P2631" i="1"/>
  <c r="P3227" i="1"/>
  <c r="P3226" i="1"/>
  <c r="P3225" i="1"/>
  <c r="P3224" i="1"/>
  <c r="P2617" i="1"/>
  <c r="P3222" i="1"/>
  <c r="P3221" i="1"/>
  <c r="P2599" i="1"/>
  <c r="P3219" i="1"/>
  <c r="P2588" i="1"/>
  <c r="P3217" i="1"/>
  <c r="P2570" i="1"/>
  <c r="P2562" i="1"/>
  <c r="P3214" i="1"/>
  <c r="P3213" i="1"/>
  <c r="P3212" i="1"/>
  <c r="P3211" i="1"/>
  <c r="P3210" i="1"/>
  <c r="P3209" i="1"/>
  <c r="P3208" i="1"/>
  <c r="P1135" i="1"/>
  <c r="P3206" i="1"/>
  <c r="P3205" i="1"/>
  <c r="P3204" i="1"/>
  <c r="P1130" i="1"/>
  <c r="P3202" i="1"/>
  <c r="P3201" i="1"/>
  <c r="P3200" i="1"/>
  <c r="P3199" i="1"/>
  <c r="P3198" i="1"/>
  <c r="P3197" i="1"/>
  <c r="P3196" i="1"/>
  <c r="P1127" i="1"/>
  <c r="P1124" i="1"/>
  <c r="P3193" i="1"/>
  <c r="P3192" i="1"/>
  <c r="P3191" i="1"/>
  <c r="P1116" i="1"/>
  <c r="P3189" i="1"/>
  <c r="P2559" i="1"/>
  <c r="P2551" i="1"/>
  <c r="P3186" i="1"/>
  <c r="P3185" i="1"/>
  <c r="P3184" i="1"/>
  <c r="P2543" i="1"/>
  <c r="P2530" i="1"/>
  <c r="P3181" i="1"/>
  <c r="P2513" i="1"/>
  <c r="P3179" i="1"/>
  <c r="P3178" i="1"/>
  <c r="P3177" i="1"/>
  <c r="P3176" i="1"/>
  <c r="P3175" i="1"/>
  <c r="P3174" i="1"/>
  <c r="P2511" i="1"/>
  <c r="P3172" i="1"/>
  <c r="P3171" i="1"/>
  <c r="P3170" i="1"/>
  <c r="P3169" i="1"/>
  <c r="P3168" i="1"/>
  <c r="P3167" i="1"/>
  <c r="P3166" i="1"/>
  <c r="P3165" i="1"/>
  <c r="P3164" i="1"/>
  <c r="P2508" i="1"/>
  <c r="P3162" i="1"/>
  <c r="P3161" i="1"/>
  <c r="P3160" i="1"/>
  <c r="P3159" i="1"/>
  <c r="P3158" i="1"/>
  <c r="P2405" i="1"/>
  <c r="P3156" i="1"/>
  <c r="P3155" i="1"/>
  <c r="P2368" i="1"/>
  <c r="P3153" i="1"/>
  <c r="P3152" i="1"/>
  <c r="P3151" i="1"/>
  <c r="P3150" i="1"/>
  <c r="P3149" i="1"/>
  <c r="P3148" i="1"/>
  <c r="P3147" i="1"/>
  <c r="P3146" i="1"/>
  <c r="P2360" i="1"/>
  <c r="P2359" i="1"/>
  <c r="P3143" i="1"/>
  <c r="P3142" i="1"/>
  <c r="P3141" i="1"/>
  <c r="P2326" i="1"/>
  <c r="P3139" i="1"/>
  <c r="P2277" i="1"/>
  <c r="P3137" i="1"/>
  <c r="P2267" i="1"/>
  <c r="P2261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822" i="1"/>
  <c r="P3118" i="1"/>
  <c r="P3117" i="1"/>
  <c r="P3116" i="1"/>
  <c r="P3115" i="1"/>
  <c r="P3114" i="1"/>
  <c r="P3113" i="1"/>
  <c r="P3112" i="1"/>
  <c r="P3111" i="1"/>
  <c r="P3110" i="1"/>
  <c r="P3109" i="1"/>
  <c r="P3817" i="1"/>
  <c r="P3107" i="1"/>
  <c r="P3106" i="1"/>
  <c r="P3105" i="1"/>
  <c r="P3813" i="1"/>
  <c r="P3103" i="1"/>
  <c r="P3102" i="1"/>
  <c r="P3101" i="1"/>
  <c r="P3100" i="1"/>
  <c r="P3811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810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797" i="1"/>
  <c r="P3058" i="1"/>
  <c r="P3057" i="1"/>
  <c r="P3056" i="1"/>
  <c r="P3055" i="1"/>
  <c r="P3054" i="1"/>
  <c r="P3796" i="1"/>
  <c r="P3052" i="1"/>
  <c r="P3051" i="1"/>
  <c r="P3050" i="1"/>
  <c r="P3049" i="1"/>
  <c r="P3048" i="1"/>
  <c r="P3047" i="1"/>
  <c r="P3046" i="1"/>
  <c r="P3045" i="1"/>
  <c r="P3791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787" i="1"/>
  <c r="P3784" i="1"/>
  <c r="P3026" i="1"/>
  <c r="P3772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3764" i="1"/>
  <c r="P2995" i="1"/>
  <c r="P2994" i="1"/>
  <c r="P2993" i="1"/>
  <c r="P2992" i="1"/>
  <c r="P2991" i="1"/>
  <c r="P3763" i="1"/>
  <c r="P2989" i="1"/>
  <c r="P3757" i="1"/>
  <c r="P2987" i="1"/>
  <c r="P2986" i="1"/>
  <c r="P2985" i="1"/>
  <c r="P3754" i="1"/>
  <c r="P2983" i="1"/>
  <c r="P2982" i="1"/>
  <c r="P2981" i="1"/>
  <c r="P2980" i="1"/>
  <c r="P2979" i="1"/>
  <c r="P2259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3749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3741" i="1"/>
  <c r="P2947" i="1"/>
  <c r="P2946" i="1"/>
  <c r="P2945" i="1"/>
  <c r="P2944" i="1"/>
  <c r="P2943" i="1"/>
  <c r="P2942" i="1"/>
  <c r="P2941" i="1"/>
  <c r="P2940" i="1"/>
  <c r="P1115" i="1"/>
  <c r="P2938" i="1"/>
  <c r="P2937" i="1"/>
  <c r="P2936" i="1"/>
  <c r="P2935" i="1"/>
  <c r="P2934" i="1"/>
  <c r="P2933" i="1"/>
  <c r="P1106" i="1"/>
  <c r="P2931" i="1"/>
  <c r="P2930" i="1"/>
  <c r="P2929" i="1"/>
  <c r="P2928" i="1"/>
  <c r="P2927" i="1"/>
  <c r="P2926" i="1"/>
  <c r="P2925" i="1"/>
  <c r="P1101" i="1"/>
  <c r="P2923" i="1"/>
  <c r="P2922" i="1"/>
  <c r="P2921" i="1"/>
  <c r="P2920" i="1"/>
  <c r="P2919" i="1"/>
  <c r="P2258" i="1"/>
  <c r="P2250" i="1"/>
  <c r="P2248" i="1"/>
  <c r="P2915" i="1"/>
  <c r="P2914" i="1"/>
  <c r="P2913" i="1"/>
  <c r="P2243" i="1"/>
  <c r="P2911" i="1"/>
  <c r="P2910" i="1"/>
  <c r="P2909" i="1"/>
  <c r="P2908" i="1"/>
  <c r="P2907" i="1"/>
  <c r="P2235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229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227" i="1"/>
  <c r="P2865" i="1"/>
  <c r="P2864" i="1"/>
  <c r="P2863" i="1"/>
  <c r="P2862" i="1"/>
  <c r="P2861" i="1"/>
  <c r="P2860" i="1"/>
  <c r="P2859" i="1"/>
  <c r="P2858" i="1"/>
  <c r="P2857" i="1"/>
  <c r="P2211" i="1"/>
  <c r="P2855" i="1"/>
  <c r="P2854" i="1"/>
  <c r="P2853" i="1"/>
  <c r="P2852" i="1"/>
  <c r="P2203" i="1"/>
  <c r="P2850" i="1"/>
  <c r="P2849" i="1"/>
  <c r="P2848" i="1"/>
  <c r="P2847" i="1"/>
  <c r="P2846" i="1"/>
  <c r="P2845" i="1"/>
  <c r="P2202" i="1"/>
  <c r="P2194" i="1"/>
  <c r="P2193" i="1"/>
  <c r="P2841" i="1"/>
  <c r="P2840" i="1"/>
  <c r="P2839" i="1"/>
  <c r="P2838" i="1"/>
  <c r="P2191" i="1"/>
  <c r="P2187" i="1"/>
  <c r="P2835" i="1"/>
  <c r="P2176" i="1"/>
  <c r="P2833" i="1"/>
  <c r="P2832" i="1"/>
  <c r="P2157" i="1"/>
  <c r="P2150" i="1"/>
  <c r="P2829" i="1"/>
  <c r="P2828" i="1"/>
  <c r="P2140" i="1"/>
  <c r="P2826" i="1"/>
  <c r="P2129" i="1"/>
  <c r="P2824" i="1"/>
  <c r="P2081" i="1"/>
  <c r="P2078" i="1"/>
  <c r="P2069" i="1"/>
  <c r="P2820" i="1"/>
  <c r="P2067" i="1"/>
  <c r="P2060" i="1"/>
  <c r="P2817" i="1"/>
  <c r="P2059" i="1"/>
  <c r="P2815" i="1"/>
  <c r="P2814" i="1"/>
  <c r="P2056" i="1"/>
  <c r="P2812" i="1"/>
  <c r="P2811" i="1"/>
  <c r="P2810" i="1"/>
  <c r="P2809" i="1"/>
  <c r="P2051" i="1"/>
  <c r="P2040" i="1"/>
  <c r="P2032" i="1"/>
  <c r="P2805" i="1"/>
  <c r="P2001" i="1"/>
  <c r="P2803" i="1"/>
  <c r="P1995" i="1"/>
  <c r="P1989" i="1"/>
  <c r="P1988" i="1"/>
  <c r="P1987" i="1"/>
  <c r="P1978" i="1"/>
  <c r="P2797" i="1"/>
  <c r="P1976" i="1"/>
  <c r="P2795" i="1"/>
  <c r="P2794" i="1"/>
  <c r="P2793" i="1"/>
  <c r="P2792" i="1"/>
  <c r="P2791" i="1"/>
  <c r="P2790" i="1"/>
  <c r="P2789" i="1"/>
  <c r="P1971" i="1"/>
  <c r="P2787" i="1"/>
  <c r="P2786" i="1"/>
  <c r="P196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177" i="1"/>
  <c r="P2770" i="1"/>
  <c r="P2769" i="1"/>
  <c r="P2768" i="1"/>
  <c r="P2767" i="1"/>
  <c r="P2766" i="1"/>
  <c r="P2765" i="1"/>
  <c r="P2764" i="1"/>
  <c r="P2763" i="1"/>
  <c r="P175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848" i="1"/>
  <c r="P2740" i="1"/>
  <c r="P2739" i="1"/>
  <c r="P2738" i="1"/>
  <c r="P831" i="1"/>
  <c r="P2736" i="1"/>
  <c r="P2735" i="1"/>
  <c r="P2734" i="1"/>
  <c r="P2733" i="1"/>
  <c r="P2732" i="1"/>
  <c r="P2731" i="1"/>
  <c r="P2730" i="1"/>
  <c r="P2729" i="1"/>
  <c r="P2728" i="1"/>
  <c r="P2727" i="1"/>
  <c r="P802" i="1"/>
  <c r="P2725" i="1"/>
  <c r="P2724" i="1"/>
  <c r="P775" i="1"/>
  <c r="P2722" i="1"/>
  <c r="P2721" i="1"/>
  <c r="P2720" i="1"/>
  <c r="P2719" i="1"/>
  <c r="P2718" i="1"/>
  <c r="P2717" i="1"/>
  <c r="P2716" i="1"/>
  <c r="P2715" i="1"/>
  <c r="P2714" i="1"/>
  <c r="P3740" i="1"/>
  <c r="P2712" i="1"/>
  <c r="P2711" i="1"/>
  <c r="P3738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3737" i="1"/>
  <c r="P2640" i="1"/>
  <c r="P2639" i="1"/>
  <c r="P2638" i="1"/>
  <c r="P2637" i="1"/>
  <c r="P2636" i="1"/>
  <c r="P2635" i="1"/>
  <c r="P2634" i="1"/>
  <c r="P2633" i="1"/>
  <c r="P2632" i="1"/>
  <c r="P3727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3726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557" i="1"/>
  <c r="P2598" i="1"/>
  <c r="P2597" i="1"/>
  <c r="P2596" i="1"/>
  <c r="P2595" i="1"/>
  <c r="P2594" i="1"/>
  <c r="P2593" i="1"/>
  <c r="P2592" i="1"/>
  <c r="P2591" i="1"/>
  <c r="P2590" i="1"/>
  <c r="P2589" i="1"/>
  <c r="P551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550" i="1"/>
  <c r="P2569" i="1"/>
  <c r="P2568" i="1"/>
  <c r="P2567" i="1"/>
  <c r="P2566" i="1"/>
  <c r="P2565" i="1"/>
  <c r="P2564" i="1"/>
  <c r="P2563" i="1"/>
  <c r="P196" i="1"/>
  <c r="P2561" i="1"/>
  <c r="P2560" i="1"/>
  <c r="P195" i="1"/>
  <c r="P2558" i="1"/>
  <c r="P2557" i="1"/>
  <c r="P2556" i="1"/>
  <c r="P2555" i="1"/>
  <c r="P2554" i="1"/>
  <c r="P2553" i="1"/>
  <c r="P2552" i="1"/>
  <c r="P185" i="1"/>
  <c r="P2550" i="1"/>
  <c r="P2549" i="1"/>
  <c r="P2548" i="1"/>
  <c r="P2547" i="1"/>
  <c r="P2546" i="1"/>
  <c r="P2545" i="1"/>
  <c r="P2544" i="1"/>
  <c r="P18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182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3669" i="1"/>
  <c r="P2512" i="1"/>
  <c r="P3665" i="1"/>
  <c r="P2510" i="1"/>
  <c r="P2509" i="1"/>
  <c r="P3662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549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4111" i="1"/>
  <c r="P2367" i="1"/>
  <c r="P2366" i="1"/>
  <c r="P2365" i="1"/>
  <c r="P2364" i="1"/>
  <c r="P2363" i="1"/>
  <c r="P2362" i="1"/>
  <c r="P2361" i="1"/>
  <c r="P4099" i="1"/>
  <c r="P4098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3725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3890" i="1"/>
  <c r="P2276" i="1"/>
  <c r="P2275" i="1"/>
  <c r="P2274" i="1"/>
  <c r="P2273" i="1"/>
  <c r="P2272" i="1"/>
  <c r="P2271" i="1"/>
  <c r="P2270" i="1"/>
  <c r="P2269" i="1"/>
  <c r="P2268" i="1"/>
  <c r="P3885" i="1"/>
  <c r="P2266" i="1"/>
  <c r="P2265" i="1"/>
  <c r="P2264" i="1"/>
  <c r="P2263" i="1"/>
  <c r="P2262" i="1"/>
  <c r="P3882" i="1"/>
  <c r="P2260" i="1"/>
  <c r="P3881" i="1"/>
  <c r="P3878" i="1"/>
  <c r="P2257" i="1"/>
  <c r="P2256" i="1"/>
  <c r="P2255" i="1"/>
  <c r="P2254" i="1"/>
  <c r="P2253" i="1"/>
  <c r="P2252" i="1"/>
  <c r="P2251" i="1"/>
  <c r="P3870" i="1"/>
  <c r="P2249" i="1"/>
  <c r="P3860" i="1"/>
  <c r="P2247" i="1"/>
  <c r="P2246" i="1"/>
  <c r="P2245" i="1"/>
  <c r="P2244" i="1"/>
  <c r="P3853" i="1"/>
  <c r="P2242" i="1"/>
  <c r="P2241" i="1"/>
  <c r="P2240" i="1"/>
  <c r="P2239" i="1"/>
  <c r="P2238" i="1"/>
  <c r="P2237" i="1"/>
  <c r="P2236" i="1"/>
  <c r="P3844" i="1"/>
  <c r="P2234" i="1"/>
  <c r="P2233" i="1"/>
  <c r="P2232" i="1"/>
  <c r="P2231" i="1"/>
  <c r="P2230" i="1"/>
  <c r="P3842" i="1"/>
  <c r="P2228" i="1"/>
  <c r="P3839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522" i="1"/>
  <c r="P2210" i="1"/>
  <c r="P2209" i="1"/>
  <c r="P2208" i="1"/>
  <c r="P2207" i="1"/>
  <c r="P2206" i="1"/>
  <c r="P2205" i="1"/>
  <c r="P2204" i="1"/>
  <c r="P518" i="1"/>
  <c r="P3837" i="1"/>
  <c r="P2201" i="1"/>
  <c r="P2200" i="1"/>
  <c r="P2199" i="1"/>
  <c r="P2198" i="1"/>
  <c r="P2197" i="1"/>
  <c r="P2196" i="1"/>
  <c r="P2195" i="1"/>
  <c r="P3836" i="1"/>
  <c r="P3829" i="1"/>
  <c r="P2192" i="1"/>
  <c r="P3828" i="1"/>
  <c r="P2190" i="1"/>
  <c r="P2189" i="1"/>
  <c r="P2188" i="1"/>
  <c r="P3826" i="1"/>
  <c r="P2186" i="1"/>
  <c r="P2185" i="1"/>
  <c r="P2184" i="1"/>
  <c r="P2183" i="1"/>
  <c r="P2182" i="1"/>
  <c r="P2181" i="1"/>
  <c r="P2180" i="1"/>
  <c r="P2179" i="1"/>
  <c r="P2178" i="1"/>
  <c r="P2177" i="1"/>
  <c r="P3699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3988" i="1"/>
  <c r="P2156" i="1"/>
  <c r="P2155" i="1"/>
  <c r="P2154" i="1"/>
  <c r="P2153" i="1"/>
  <c r="P2152" i="1"/>
  <c r="P2151" i="1"/>
  <c r="P3986" i="1"/>
  <c r="P2149" i="1"/>
  <c r="P2148" i="1"/>
  <c r="P2147" i="1"/>
  <c r="P2146" i="1"/>
  <c r="P2145" i="1"/>
  <c r="P2144" i="1"/>
  <c r="P2143" i="1"/>
  <c r="P2142" i="1"/>
  <c r="P2141" i="1"/>
  <c r="P3984" i="1"/>
  <c r="P2139" i="1"/>
  <c r="P2138" i="1"/>
  <c r="P2137" i="1"/>
  <c r="P2136" i="1"/>
  <c r="P2135" i="1"/>
  <c r="P2134" i="1"/>
  <c r="P2133" i="1"/>
  <c r="P2132" i="1"/>
  <c r="P2131" i="1"/>
  <c r="P2130" i="1"/>
  <c r="P3981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765" i="1"/>
  <c r="P2080" i="1"/>
  <c r="P2079" i="1"/>
  <c r="P761" i="1"/>
  <c r="P2077" i="1"/>
  <c r="P2076" i="1"/>
  <c r="P2075" i="1"/>
  <c r="P2074" i="1"/>
  <c r="P2073" i="1"/>
  <c r="P2072" i="1"/>
  <c r="P2071" i="1"/>
  <c r="P2070" i="1"/>
  <c r="P735" i="1"/>
  <c r="P2068" i="1"/>
  <c r="P734" i="1"/>
  <c r="P2066" i="1"/>
  <c r="P2065" i="1"/>
  <c r="P2064" i="1"/>
  <c r="P2063" i="1"/>
  <c r="P2062" i="1"/>
  <c r="P2061" i="1"/>
  <c r="P710" i="1"/>
  <c r="P709" i="1"/>
  <c r="P2058" i="1"/>
  <c r="P2057" i="1"/>
  <c r="P703" i="1"/>
  <c r="P2055" i="1"/>
  <c r="P2054" i="1"/>
  <c r="P2053" i="1"/>
  <c r="P2052" i="1"/>
  <c r="P694" i="1"/>
  <c r="P2050" i="1"/>
  <c r="P2049" i="1"/>
  <c r="P2048" i="1"/>
  <c r="P2047" i="1"/>
  <c r="P2046" i="1"/>
  <c r="P2045" i="1"/>
  <c r="P2044" i="1"/>
  <c r="P2043" i="1"/>
  <c r="P2042" i="1"/>
  <c r="P2041" i="1"/>
  <c r="P639" i="1"/>
  <c r="P2039" i="1"/>
  <c r="P2038" i="1"/>
  <c r="P2037" i="1"/>
  <c r="P2036" i="1"/>
  <c r="P2035" i="1"/>
  <c r="P2034" i="1"/>
  <c r="P2033" i="1"/>
  <c r="P638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1402" i="1"/>
  <c r="P2000" i="1"/>
  <c r="P1999" i="1"/>
  <c r="P1998" i="1"/>
  <c r="P1997" i="1"/>
  <c r="P1996" i="1"/>
  <c r="P1391" i="1"/>
  <c r="P1994" i="1"/>
  <c r="P1993" i="1"/>
  <c r="P1992" i="1"/>
  <c r="P1991" i="1"/>
  <c r="P1990" i="1"/>
  <c r="P1380" i="1"/>
  <c r="P1378" i="1"/>
  <c r="P1363" i="1"/>
  <c r="P1986" i="1"/>
  <c r="P1985" i="1"/>
  <c r="P1984" i="1"/>
  <c r="P1983" i="1"/>
  <c r="P1982" i="1"/>
  <c r="P1981" i="1"/>
  <c r="P1980" i="1"/>
  <c r="P1979" i="1"/>
  <c r="P619" i="1"/>
  <c r="P1977" i="1"/>
  <c r="P611" i="1"/>
  <c r="P1975" i="1"/>
  <c r="P1974" i="1"/>
  <c r="P1973" i="1"/>
  <c r="P1972" i="1"/>
  <c r="P595" i="1"/>
  <c r="P1970" i="1"/>
  <c r="P1969" i="1"/>
  <c r="P1968" i="1"/>
  <c r="P1967" i="1"/>
  <c r="P1966" i="1"/>
  <c r="P592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587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580" i="1"/>
  <c r="P1921" i="1"/>
  <c r="P1920" i="1"/>
  <c r="P1919" i="1"/>
  <c r="P1918" i="1"/>
  <c r="P1917" i="1"/>
  <c r="P1916" i="1"/>
  <c r="P576" i="1"/>
  <c r="P1914" i="1"/>
  <c r="P1913" i="1"/>
  <c r="P1912" i="1"/>
  <c r="P1911" i="1"/>
  <c r="P1910" i="1"/>
  <c r="P1909" i="1"/>
  <c r="P1908" i="1"/>
  <c r="P1907" i="1"/>
  <c r="P1906" i="1"/>
  <c r="P1905" i="1"/>
  <c r="P1904" i="1"/>
  <c r="P567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093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035" i="1"/>
  <c r="P1866" i="1"/>
  <c r="P1865" i="1"/>
  <c r="P1864" i="1"/>
  <c r="P1030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3698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766" i="1"/>
  <c r="P1763" i="1"/>
  <c r="P1754" i="1"/>
  <c r="P1813" i="1"/>
  <c r="P1812" i="1"/>
  <c r="P1811" i="1"/>
  <c r="P1810" i="1"/>
  <c r="P1809" i="1"/>
  <c r="P1749" i="1"/>
  <c r="P1807" i="1"/>
  <c r="P1806" i="1"/>
  <c r="P1805" i="1"/>
  <c r="P1804" i="1"/>
  <c r="P1746" i="1"/>
  <c r="P1743" i="1"/>
  <c r="P1729" i="1"/>
  <c r="P1800" i="1"/>
  <c r="P1799" i="1"/>
  <c r="P1695" i="1"/>
  <c r="P1797" i="1"/>
  <c r="P1796" i="1"/>
  <c r="P1795" i="1"/>
  <c r="P1794" i="1"/>
  <c r="P1661" i="1"/>
  <c r="P1792" i="1"/>
  <c r="P1791" i="1"/>
  <c r="P1648" i="1"/>
  <c r="P1789" i="1"/>
  <c r="P1788" i="1"/>
  <c r="P1787" i="1"/>
  <c r="P1786" i="1"/>
  <c r="P1785" i="1"/>
  <c r="P1784" i="1"/>
  <c r="P1783" i="1"/>
  <c r="P1782" i="1"/>
  <c r="P1781" i="1"/>
  <c r="P1780" i="1"/>
  <c r="P1779" i="1"/>
  <c r="P1625" i="1"/>
  <c r="P1777" i="1"/>
  <c r="P1776" i="1"/>
  <c r="P1775" i="1"/>
  <c r="P1601" i="1"/>
  <c r="P1598" i="1"/>
  <c r="P1772" i="1"/>
  <c r="P1771" i="1"/>
  <c r="P1770" i="1"/>
  <c r="P1769" i="1"/>
  <c r="P1768" i="1"/>
  <c r="P1767" i="1"/>
  <c r="P1593" i="1"/>
  <c r="P1765" i="1"/>
  <c r="P1764" i="1"/>
  <c r="P1585" i="1"/>
  <c r="P1762" i="1"/>
  <c r="P1761" i="1"/>
  <c r="P1760" i="1"/>
  <c r="P1759" i="1"/>
  <c r="P1758" i="1"/>
  <c r="P1757" i="1"/>
  <c r="P1756" i="1"/>
  <c r="P1755" i="1"/>
  <c r="P1583" i="1"/>
  <c r="P1753" i="1"/>
  <c r="P1752" i="1"/>
  <c r="P1751" i="1"/>
  <c r="P1750" i="1"/>
  <c r="P1574" i="1"/>
  <c r="P1748" i="1"/>
  <c r="P1747" i="1"/>
  <c r="P1573" i="1"/>
  <c r="P1745" i="1"/>
  <c r="P1744" i="1"/>
  <c r="P1565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528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526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3656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3655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369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793" i="1"/>
  <c r="P1600" i="1"/>
  <c r="P1599" i="1"/>
  <c r="P1790" i="1"/>
  <c r="P1597" i="1"/>
  <c r="P1596" i="1"/>
  <c r="P1595" i="1"/>
  <c r="P1594" i="1"/>
  <c r="P1778" i="1"/>
  <c r="P1592" i="1"/>
  <c r="P1591" i="1"/>
  <c r="P1590" i="1"/>
  <c r="P1589" i="1"/>
  <c r="P1588" i="1"/>
  <c r="P1587" i="1"/>
  <c r="P1586" i="1"/>
  <c r="P1774" i="1"/>
  <c r="P1584" i="1"/>
  <c r="P1773" i="1"/>
  <c r="P1582" i="1"/>
  <c r="P1581" i="1"/>
  <c r="P1580" i="1"/>
  <c r="P1579" i="1"/>
  <c r="P1578" i="1"/>
  <c r="P1577" i="1"/>
  <c r="P1576" i="1"/>
  <c r="P1575" i="1"/>
  <c r="P171" i="1"/>
  <c r="P167" i="1"/>
  <c r="P1572" i="1"/>
  <c r="P1571" i="1"/>
  <c r="P1570" i="1"/>
  <c r="P1569" i="1"/>
  <c r="P1568" i="1"/>
  <c r="P1567" i="1"/>
  <c r="P1566" i="1"/>
  <c r="P149" i="1"/>
  <c r="P1564" i="1"/>
  <c r="P1563" i="1"/>
  <c r="P1562" i="1"/>
  <c r="P1561" i="1"/>
  <c r="P1305" i="1"/>
  <c r="P1559" i="1"/>
  <c r="P1558" i="1"/>
  <c r="P1557" i="1"/>
  <c r="P1556" i="1"/>
  <c r="P1555" i="1"/>
  <c r="P1554" i="1"/>
  <c r="P1553" i="1"/>
  <c r="P1300" i="1"/>
  <c r="P1551" i="1"/>
  <c r="P1550" i="1"/>
  <c r="P1549" i="1"/>
  <c r="P129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60" i="1"/>
  <c r="P1514" i="1"/>
  <c r="P1513" i="1"/>
  <c r="P1552" i="1"/>
  <c r="P1511" i="1"/>
  <c r="P1510" i="1"/>
  <c r="P1509" i="1"/>
  <c r="P1548" i="1"/>
  <c r="P1507" i="1"/>
  <c r="P1515" i="1"/>
  <c r="P1505" i="1"/>
  <c r="P1512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392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3922" i="1"/>
  <c r="P1412" i="1"/>
  <c r="P1411" i="1"/>
  <c r="P3921" i="1"/>
  <c r="P1409" i="1"/>
  <c r="P1408" i="1"/>
  <c r="P1407" i="1"/>
  <c r="P3920" i="1"/>
  <c r="P1405" i="1"/>
  <c r="P3690" i="1"/>
  <c r="P1403" i="1"/>
  <c r="P3680" i="1"/>
  <c r="P1401" i="1"/>
  <c r="P1400" i="1"/>
  <c r="P1399" i="1"/>
  <c r="P1398" i="1"/>
  <c r="P1397" i="1"/>
  <c r="P1396" i="1"/>
  <c r="P1395" i="1"/>
  <c r="P1394" i="1"/>
  <c r="P1393" i="1"/>
  <c r="P1392" i="1"/>
  <c r="P3677" i="1"/>
  <c r="P1390" i="1"/>
  <c r="P1389" i="1"/>
  <c r="P1388" i="1"/>
  <c r="P1387" i="1"/>
  <c r="P1386" i="1"/>
  <c r="P1385" i="1"/>
  <c r="P1384" i="1"/>
  <c r="P1383" i="1"/>
  <c r="P1382" i="1"/>
  <c r="P1381" i="1"/>
  <c r="P3675" i="1"/>
  <c r="P1379" i="1"/>
  <c r="P3674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57" i="1"/>
  <c r="P1362" i="1"/>
  <c r="P1361" i="1"/>
  <c r="P1360" i="1"/>
  <c r="P1359" i="1"/>
  <c r="P1358" i="1"/>
  <c r="P1356" i="1"/>
  <c r="P1343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4020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4018" i="1"/>
  <c r="P1323" i="1"/>
  <c r="P1322" i="1"/>
  <c r="P4014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4013" i="1"/>
  <c r="P1951" i="1"/>
  <c r="P1304" i="1"/>
  <c r="P1303" i="1"/>
  <c r="P1302" i="1"/>
  <c r="P1301" i="1"/>
  <c r="P1922" i="1"/>
  <c r="P1299" i="1"/>
  <c r="P1915" i="1"/>
  <c r="P1903" i="1"/>
  <c r="P1882" i="1"/>
  <c r="P1295" i="1"/>
  <c r="P1867" i="1"/>
  <c r="P1293" i="1"/>
  <c r="P1292" i="1"/>
  <c r="P1291" i="1"/>
  <c r="P1290" i="1"/>
  <c r="P1863" i="1"/>
  <c r="P1837" i="1"/>
  <c r="P1816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4112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508" i="1"/>
  <c r="P1222" i="1"/>
  <c r="P1221" i="1"/>
  <c r="P1220" i="1"/>
  <c r="P1219" i="1"/>
  <c r="P1218" i="1"/>
  <c r="P1217" i="1"/>
  <c r="P1216" i="1"/>
  <c r="P1506" i="1"/>
  <c r="P1214" i="1"/>
  <c r="P1213" i="1"/>
  <c r="P1212" i="1"/>
  <c r="P1211" i="1"/>
  <c r="P1210" i="1"/>
  <c r="P1209" i="1"/>
  <c r="P1208" i="1"/>
  <c r="P1207" i="1"/>
  <c r="P1206" i="1"/>
  <c r="P1205" i="1"/>
  <c r="P1204" i="1"/>
  <c r="P1504" i="1"/>
  <c r="P1202" i="1"/>
  <c r="P1443" i="1"/>
  <c r="P1200" i="1"/>
  <c r="P1199" i="1"/>
  <c r="P1413" i="1"/>
  <c r="P1197" i="1"/>
  <c r="P1196" i="1"/>
  <c r="P1195" i="1"/>
  <c r="P1410" i="1"/>
  <c r="P1193" i="1"/>
  <c r="P1192" i="1"/>
  <c r="P1191" i="1"/>
  <c r="P1190" i="1"/>
  <c r="P1189" i="1"/>
  <c r="P1406" i="1"/>
  <c r="P1187" i="1"/>
  <c r="P1404" i="1"/>
  <c r="P1185" i="1"/>
  <c r="P1184" i="1"/>
  <c r="P1183" i="1"/>
  <c r="P1182" i="1"/>
  <c r="P1181" i="1"/>
  <c r="P1180" i="1"/>
  <c r="P541" i="1"/>
  <c r="P1178" i="1"/>
  <c r="P1177" i="1"/>
  <c r="P1176" i="1"/>
  <c r="P1175" i="1"/>
  <c r="P1174" i="1"/>
  <c r="P1173" i="1"/>
  <c r="P538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028" i="1"/>
  <c r="P1141" i="1"/>
  <c r="P1140" i="1"/>
  <c r="P1139" i="1"/>
  <c r="P1138" i="1"/>
  <c r="P1137" i="1"/>
  <c r="P1136" i="1"/>
  <c r="P1025" i="1"/>
  <c r="P1134" i="1"/>
  <c r="P1133" i="1"/>
  <c r="P1132" i="1"/>
  <c r="P1131" i="1"/>
  <c r="P1003" i="1"/>
  <c r="P1129" i="1"/>
  <c r="P1128" i="1"/>
  <c r="P993" i="1"/>
  <c r="P1126" i="1"/>
  <c r="P1125" i="1"/>
  <c r="P3976" i="1"/>
  <c r="P1123" i="1"/>
  <c r="P1122" i="1"/>
  <c r="P1121" i="1"/>
  <c r="P1120" i="1"/>
  <c r="P1119" i="1"/>
  <c r="P1118" i="1"/>
  <c r="P1117" i="1"/>
  <c r="P3964" i="1"/>
  <c r="P3963" i="1"/>
  <c r="P1114" i="1"/>
  <c r="P1113" i="1"/>
  <c r="P1112" i="1"/>
  <c r="P1111" i="1"/>
  <c r="P1110" i="1"/>
  <c r="P1109" i="1"/>
  <c r="P1108" i="1"/>
  <c r="P1107" i="1"/>
  <c r="P3937" i="1"/>
  <c r="P1105" i="1"/>
  <c r="P1104" i="1"/>
  <c r="P1103" i="1"/>
  <c r="P1102" i="1"/>
  <c r="P3929" i="1"/>
  <c r="P1100" i="1"/>
  <c r="P1099" i="1"/>
  <c r="P1098" i="1"/>
  <c r="P1097" i="1"/>
  <c r="P1096" i="1"/>
  <c r="P1095" i="1"/>
  <c r="P1094" i="1"/>
  <c r="P3925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511" i="1"/>
  <c r="P1034" i="1"/>
  <c r="P1033" i="1"/>
  <c r="P1032" i="1"/>
  <c r="P1031" i="1"/>
  <c r="P505" i="1"/>
  <c r="P1029" i="1"/>
  <c r="P495" i="1"/>
  <c r="P1027" i="1"/>
  <c r="P1026" i="1"/>
  <c r="P487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4011" i="1"/>
  <c r="P1002" i="1"/>
  <c r="P1001" i="1"/>
  <c r="P1000" i="1"/>
  <c r="P999" i="1"/>
  <c r="P998" i="1"/>
  <c r="P997" i="1"/>
  <c r="P996" i="1"/>
  <c r="P995" i="1"/>
  <c r="P994" i="1"/>
  <c r="P4010" i="1"/>
  <c r="P992" i="1"/>
  <c r="P991" i="1"/>
  <c r="P990" i="1"/>
  <c r="P989" i="1"/>
  <c r="P4003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20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2" i="1"/>
  <c r="P919" i="1"/>
  <c r="P918" i="1"/>
  <c r="P917" i="1"/>
  <c r="P916" i="1"/>
  <c r="P915" i="1"/>
  <c r="P914" i="1"/>
  <c r="P913" i="1"/>
  <c r="P878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2" i="1"/>
  <c r="P877" i="1"/>
  <c r="P876" i="1"/>
  <c r="P875" i="1"/>
  <c r="P874" i="1"/>
  <c r="P873" i="1"/>
  <c r="P864" i="1"/>
  <c r="P871" i="1"/>
  <c r="P870" i="1"/>
  <c r="P869" i="1"/>
  <c r="P868" i="1"/>
  <c r="P867" i="1"/>
  <c r="P866" i="1"/>
  <c r="P865" i="1"/>
  <c r="P860" i="1"/>
  <c r="P863" i="1"/>
  <c r="P862" i="1"/>
  <c r="P861" i="1"/>
  <c r="P988" i="1"/>
  <c r="P859" i="1"/>
  <c r="P858" i="1"/>
  <c r="P857" i="1"/>
  <c r="P856" i="1"/>
  <c r="P855" i="1"/>
  <c r="P854" i="1"/>
  <c r="P853" i="1"/>
  <c r="P852" i="1"/>
  <c r="P851" i="1"/>
  <c r="P850" i="1"/>
  <c r="P849" i="1"/>
  <c r="P933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3672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3671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537" i="1"/>
  <c r="P774" i="1"/>
  <c r="P773" i="1"/>
  <c r="P772" i="1"/>
  <c r="P771" i="1"/>
  <c r="P770" i="1"/>
  <c r="P769" i="1"/>
  <c r="P768" i="1"/>
  <c r="P767" i="1"/>
  <c r="P766" i="1"/>
  <c r="P535" i="1"/>
  <c r="P764" i="1"/>
  <c r="P763" i="1"/>
  <c r="P762" i="1"/>
  <c r="P1324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1321" i="1"/>
  <c r="P1306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3999" i="1"/>
  <c r="P3997" i="1"/>
  <c r="P708" i="1"/>
  <c r="P707" i="1"/>
  <c r="P706" i="1"/>
  <c r="P705" i="1"/>
  <c r="P704" i="1"/>
  <c r="P3992" i="1"/>
  <c r="P702" i="1"/>
  <c r="P701" i="1"/>
  <c r="P700" i="1"/>
  <c r="P699" i="1"/>
  <c r="P698" i="1"/>
  <c r="P697" i="1"/>
  <c r="P696" i="1"/>
  <c r="P695" i="1"/>
  <c r="P3989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4095" i="1"/>
  <c r="P4090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4080" i="1"/>
  <c r="P618" i="1"/>
  <c r="P617" i="1"/>
  <c r="P616" i="1"/>
  <c r="P615" i="1"/>
  <c r="P614" i="1"/>
  <c r="P613" i="1"/>
  <c r="P612" i="1"/>
  <c r="P4077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4076" i="1"/>
  <c r="P594" i="1"/>
  <c r="P593" i="1"/>
  <c r="P4074" i="1"/>
  <c r="P591" i="1"/>
  <c r="P590" i="1"/>
  <c r="P589" i="1"/>
  <c r="P588" i="1"/>
  <c r="P4071" i="1"/>
  <c r="P586" i="1"/>
  <c r="P585" i="1"/>
  <c r="P584" i="1"/>
  <c r="P583" i="1"/>
  <c r="P582" i="1"/>
  <c r="P581" i="1"/>
  <c r="P4065" i="1"/>
  <c r="P579" i="1"/>
  <c r="P578" i="1"/>
  <c r="P577" i="1"/>
  <c r="P4059" i="1"/>
  <c r="P575" i="1"/>
  <c r="P574" i="1"/>
  <c r="P573" i="1"/>
  <c r="P572" i="1"/>
  <c r="P571" i="1"/>
  <c r="P570" i="1"/>
  <c r="P569" i="1"/>
  <c r="P568" i="1"/>
  <c r="P4057" i="1"/>
  <c r="P566" i="1"/>
  <c r="P565" i="1"/>
  <c r="P564" i="1"/>
  <c r="P563" i="1"/>
  <c r="P562" i="1"/>
  <c r="P561" i="1"/>
  <c r="P560" i="1"/>
  <c r="P559" i="1"/>
  <c r="P558" i="1"/>
  <c r="P4055" i="1"/>
  <c r="P556" i="1"/>
  <c r="P555" i="1"/>
  <c r="P554" i="1"/>
  <c r="P553" i="1"/>
  <c r="P552" i="1"/>
  <c r="P4050" i="1"/>
  <c r="P4043" i="1"/>
  <c r="P4035" i="1"/>
  <c r="P548" i="1"/>
  <c r="P547" i="1"/>
  <c r="P546" i="1"/>
  <c r="P545" i="1"/>
  <c r="P544" i="1"/>
  <c r="P543" i="1"/>
  <c r="P542" i="1"/>
  <c r="P1815" i="1"/>
  <c r="P540" i="1"/>
  <c r="P539" i="1"/>
  <c r="P1814" i="1"/>
  <c r="P1808" i="1"/>
  <c r="P536" i="1"/>
  <c r="P1803" i="1"/>
  <c r="P534" i="1"/>
  <c r="P533" i="1"/>
  <c r="P532" i="1"/>
  <c r="P531" i="1"/>
  <c r="P530" i="1"/>
  <c r="P529" i="1"/>
  <c r="P1802" i="1"/>
  <c r="P527" i="1"/>
  <c r="P1801" i="1"/>
  <c r="P525" i="1"/>
  <c r="P524" i="1"/>
  <c r="P523" i="1"/>
  <c r="P1798" i="1"/>
  <c r="P521" i="1"/>
  <c r="P520" i="1"/>
  <c r="P519" i="1"/>
  <c r="P132" i="1"/>
  <c r="P517" i="1"/>
  <c r="P516" i="1"/>
  <c r="P515" i="1"/>
  <c r="P514" i="1"/>
  <c r="P513" i="1"/>
  <c r="P512" i="1"/>
  <c r="P105" i="1"/>
  <c r="P510" i="1"/>
  <c r="P509" i="1"/>
  <c r="P508" i="1"/>
  <c r="P507" i="1"/>
  <c r="P506" i="1"/>
  <c r="P96" i="1"/>
  <c r="P504" i="1"/>
  <c r="P503" i="1"/>
  <c r="P502" i="1"/>
  <c r="P501" i="1"/>
  <c r="P500" i="1"/>
  <c r="P499" i="1"/>
  <c r="P498" i="1"/>
  <c r="P497" i="1"/>
  <c r="P496" i="1"/>
  <c r="P85" i="1"/>
  <c r="P494" i="1"/>
  <c r="P493" i="1"/>
  <c r="P492" i="1"/>
  <c r="P491" i="1"/>
  <c r="P490" i="1"/>
  <c r="P489" i="1"/>
  <c r="P488" i="1"/>
  <c r="P81" i="1"/>
  <c r="P70" i="1"/>
  <c r="P62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58" i="1"/>
  <c r="P470" i="1"/>
  <c r="P469" i="1"/>
  <c r="P468" i="1"/>
  <c r="P467" i="1"/>
  <c r="P466" i="1"/>
  <c r="P465" i="1"/>
  <c r="P464" i="1"/>
  <c r="P52" i="1"/>
  <c r="P462" i="1"/>
  <c r="P461" i="1"/>
  <c r="P50" i="1"/>
  <c r="P459" i="1"/>
  <c r="P458" i="1"/>
  <c r="P457" i="1"/>
  <c r="P456" i="1"/>
  <c r="P455" i="1"/>
  <c r="P454" i="1"/>
  <c r="P453" i="1"/>
  <c r="P452" i="1"/>
  <c r="P41" i="1"/>
  <c r="P450" i="1"/>
  <c r="P31" i="1"/>
  <c r="P448" i="1"/>
  <c r="P447" i="1"/>
  <c r="P446" i="1"/>
  <c r="P445" i="1"/>
  <c r="P444" i="1"/>
  <c r="P19" i="1"/>
  <c r="P442" i="1"/>
  <c r="P441" i="1"/>
  <c r="P440" i="1"/>
  <c r="P439" i="1"/>
  <c r="P438" i="1"/>
  <c r="P437" i="1"/>
  <c r="P436" i="1"/>
  <c r="P435" i="1"/>
  <c r="P434" i="1"/>
  <c r="P4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269" i="1"/>
  <c r="P410" i="1"/>
  <c r="P409" i="1"/>
  <c r="P408" i="1"/>
  <c r="P407" i="1"/>
  <c r="P406" i="1"/>
  <c r="P405" i="1"/>
  <c r="P404" i="1"/>
  <c r="P403" i="1"/>
  <c r="P402" i="1"/>
  <c r="P234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230" i="1"/>
  <c r="P377" i="1"/>
  <c r="P376" i="1"/>
  <c r="P375" i="1"/>
  <c r="P228" i="1"/>
  <c r="P373" i="1"/>
  <c r="P372" i="1"/>
  <c r="P371" i="1"/>
  <c r="P370" i="1"/>
  <c r="P369" i="1"/>
  <c r="P368" i="1"/>
  <c r="P21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205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199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198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486" i="1"/>
  <c r="P233" i="1"/>
  <c r="P232" i="1"/>
  <c r="P231" i="1"/>
  <c r="P485" i="1"/>
  <c r="P229" i="1"/>
  <c r="P471" i="1"/>
  <c r="P227" i="1"/>
  <c r="P226" i="1"/>
  <c r="P225" i="1"/>
  <c r="P224" i="1"/>
  <c r="P223" i="1"/>
  <c r="P222" i="1"/>
  <c r="P221" i="1"/>
  <c r="P220" i="1"/>
  <c r="P219" i="1"/>
  <c r="P218" i="1"/>
  <c r="P463" i="1"/>
  <c r="P216" i="1"/>
  <c r="P215" i="1"/>
  <c r="P214" i="1"/>
  <c r="P213" i="1"/>
  <c r="P212" i="1"/>
  <c r="P211" i="1"/>
  <c r="P210" i="1"/>
  <c r="P209" i="1"/>
  <c r="P208" i="1"/>
  <c r="P207" i="1"/>
  <c r="P206" i="1"/>
  <c r="P460" i="1"/>
  <c r="P204" i="1"/>
  <c r="P203" i="1"/>
  <c r="P202" i="1"/>
  <c r="P201" i="1"/>
  <c r="P200" i="1"/>
  <c r="P451" i="1"/>
  <c r="P449" i="1"/>
  <c r="P197" i="1"/>
  <c r="P443" i="1"/>
  <c r="P433" i="1"/>
  <c r="P194" i="1"/>
  <c r="P193" i="1"/>
  <c r="P192" i="1"/>
  <c r="P191" i="1"/>
  <c r="P190" i="1"/>
  <c r="P189" i="1"/>
  <c r="P188" i="1"/>
  <c r="P187" i="1"/>
  <c r="P186" i="1"/>
  <c r="P411" i="1"/>
  <c r="P184" i="1"/>
  <c r="P401" i="1"/>
  <c r="P378" i="1"/>
  <c r="P181" i="1"/>
  <c r="P180" i="1"/>
  <c r="P179" i="1"/>
  <c r="P178" i="1"/>
  <c r="P374" i="1"/>
  <c r="P176" i="1"/>
  <c r="P367" i="1"/>
  <c r="P174" i="1"/>
  <c r="P173" i="1"/>
  <c r="P172" i="1"/>
  <c r="P322" i="1"/>
  <c r="P170" i="1"/>
  <c r="P169" i="1"/>
  <c r="P168" i="1"/>
  <c r="P291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3704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3703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3721" i="1"/>
  <c r="P104" i="1"/>
  <c r="P103" i="1"/>
  <c r="P102" i="1"/>
  <c r="P101" i="1"/>
  <c r="P100" i="1"/>
  <c r="P99" i="1"/>
  <c r="P98" i="1"/>
  <c r="P97" i="1"/>
  <c r="P3720" i="1"/>
  <c r="P95" i="1"/>
  <c r="P94" i="1"/>
  <c r="P93" i="1"/>
  <c r="P92" i="1"/>
  <c r="P91" i="1"/>
  <c r="P90" i="1"/>
  <c r="P89" i="1"/>
  <c r="P88" i="1"/>
  <c r="P87" i="1"/>
  <c r="P86" i="1"/>
  <c r="P3719" i="1"/>
  <c r="P84" i="1"/>
  <c r="P83" i="1"/>
  <c r="P82" i="1"/>
  <c r="P3717" i="1"/>
  <c r="P80" i="1"/>
  <c r="P79" i="1"/>
  <c r="P78" i="1"/>
  <c r="P77" i="1"/>
  <c r="P76" i="1"/>
  <c r="P75" i="1"/>
  <c r="P74" i="1"/>
  <c r="P73" i="1"/>
  <c r="P72" i="1"/>
  <c r="P71" i="1"/>
  <c r="P3711" i="1"/>
  <c r="P69" i="1"/>
  <c r="P68" i="1"/>
  <c r="P67" i="1"/>
  <c r="P66" i="1"/>
  <c r="P65" i="1"/>
  <c r="P64" i="1"/>
  <c r="P63" i="1"/>
  <c r="P3706" i="1"/>
  <c r="P61" i="1"/>
  <c r="P60" i="1"/>
  <c r="P59" i="1"/>
  <c r="P3919" i="1"/>
  <c r="P57" i="1"/>
  <c r="P56" i="1"/>
  <c r="P55" i="1"/>
  <c r="P54" i="1"/>
  <c r="P53" i="1"/>
  <c r="P3917" i="1"/>
  <c r="P51" i="1"/>
  <c r="P3916" i="1"/>
  <c r="P49" i="1"/>
  <c r="P48" i="1"/>
  <c r="P47" i="1"/>
  <c r="P46" i="1"/>
  <c r="P45" i="1"/>
  <c r="P44" i="1"/>
  <c r="P43" i="1"/>
  <c r="P42" i="1"/>
  <c r="P3908" i="1"/>
  <c r="P40" i="1"/>
  <c r="P39" i="1"/>
  <c r="P38" i="1"/>
  <c r="P37" i="1"/>
  <c r="P36" i="1"/>
  <c r="P35" i="1"/>
  <c r="P34" i="1"/>
  <c r="P33" i="1"/>
  <c r="P32" i="1"/>
  <c r="P3907" i="1"/>
  <c r="P30" i="1"/>
  <c r="P29" i="1"/>
  <c r="P28" i="1"/>
  <c r="P27" i="1"/>
  <c r="P26" i="1"/>
  <c r="P25" i="1"/>
  <c r="P24" i="1"/>
  <c r="P23" i="1"/>
  <c r="P22" i="1"/>
  <c r="P21" i="1"/>
  <c r="P20" i="1"/>
  <c r="P3904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900" i="1"/>
  <c r="P3" i="1"/>
  <c r="P2" i="1"/>
  <c r="O3" i="1"/>
  <c r="O3900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904" i="1"/>
  <c r="O20" i="1"/>
  <c r="O21" i="1"/>
  <c r="O22" i="1"/>
  <c r="O23" i="1"/>
  <c r="O24" i="1"/>
  <c r="O25" i="1"/>
  <c r="O26" i="1"/>
  <c r="O27" i="1"/>
  <c r="O28" i="1"/>
  <c r="O29" i="1"/>
  <c r="O30" i="1"/>
  <c r="O3907" i="1"/>
  <c r="O32" i="1"/>
  <c r="O33" i="1"/>
  <c r="O34" i="1"/>
  <c r="O35" i="1"/>
  <c r="O36" i="1"/>
  <c r="O37" i="1"/>
  <c r="O38" i="1"/>
  <c r="O39" i="1"/>
  <c r="O40" i="1"/>
  <c r="O3908" i="1"/>
  <c r="O42" i="1"/>
  <c r="O43" i="1"/>
  <c r="O44" i="1"/>
  <c r="O45" i="1"/>
  <c r="O46" i="1"/>
  <c r="O47" i="1"/>
  <c r="O48" i="1"/>
  <c r="O49" i="1"/>
  <c r="O3916" i="1"/>
  <c r="O51" i="1"/>
  <c r="O3917" i="1"/>
  <c r="O53" i="1"/>
  <c r="O54" i="1"/>
  <c r="O55" i="1"/>
  <c r="O56" i="1"/>
  <c r="O57" i="1"/>
  <c r="O3919" i="1"/>
  <c r="O59" i="1"/>
  <c r="O60" i="1"/>
  <c r="O61" i="1"/>
  <c r="O3706" i="1"/>
  <c r="O63" i="1"/>
  <c r="O64" i="1"/>
  <c r="O65" i="1"/>
  <c r="O66" i="1"/>
  <c r="O67" i="1"/>
  <c r="O68" i="1"/>
  <c r="O69" i="1"/>
  <c r="O3711" i="1"/>
  <c r="O71" i="1"/>
  <c r="O72" i="1"/>
  <c r="O73" i="1"/>
  <c r="O74" i="1"/>
  <c r="O75" i="1"/>
  <c r="O76" i="1"/>
  <c r="O77" i="1"/>
  <c r="O78" i="1"/>
  <c r="O79" i="1"/>
  <c r="O80" i="1"/>
  <c r="O3717" i="1"/>
  <c r="O82" i="1"/>
  <c r="O83" i="1"/>
  <c r="O84" i="1"/>
  <c r="O3719" i="1"/>
  <c r="O86" i="1"/>
  <c r="O87" i="1"/>
  <c r="O88" i="1"/>
  <c r="O89" i="1"/>
  <c r="O90" i="1"/>
  <c r="O91" i="1"/>
  <c r="O92" i="1"/>
  <c r="O93" i="1"/>
  <c r="O94" i="1"/>
  <c r="O95" i="1"/>
  <c r="O3720" i="1"/>
  <c r="O97" i="1"/>
  <c r="O98" i="1"/>
  <c r="O99" i="1"/>
  <c r="O100" i="1"/>
  <c r="O101" i="1"/>
  <c r="O102" i="1"/>
  <c r="O103" i="1"/>
  <c r="O104" i="1"/>
  <c r="O372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3703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704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291" i="1"/>
  <c r="O168" i="1"/>
  <c r="O169" i="1"/>
  <c r="O170" i="1"/>
  <c r="O322" i="1"/>
  <c r="O172" i="1"/>
  <c r="O173" i="1"/>
  <c r="O174" i="1"/>
  <c r="O367" i="1"/>
  <c r="O176" i="1"/>
  <c r="O374" i="1"/>
  <c r="O178" i="1"/>
  <c r="O179" i="1"/>
  <c r="O180" i="1"/>
  <c r="O181" i="1"/>
  <c r="O378" i="1"/>
  <c r="O401" i="1"/>
  <c r="O184" i="1"/>
  <c r="O411" i="1"/>
  <c r="O186" i="1"/>
  <c r="O187" i="1"/>
  <c r="O188" i="1"/>
  <c r="O189" i="1"/>
  <c r="O190" i="1"/>
  <c r="O191" i="1"/>
  <c r="O192" i="1"/>
  <c r="O193" i="1"/>
  <c r="O194" i="1"/>
  <c r="O433" i="1"/>
  <c r="O443" i="1"/>
  <c r="O197" i="1"/>
  <c r="O449" i="1"/>
  <c r="O451" i="1"/>
  <c r="O200" i="1"/>
  <c r="O201" i="1"/>
  <c r="O202" i="1"/>
  <c r="O203" i="1"/>
  <c r="O204" i="1"/>
  <c r="O460" i="1"/>
  <c r="O206" i="1"/>
  <c r="O207" i="1"/>
  <c r="O208" i="1"/>
  <c r="O209" i="1"/>
  <c r="O210" i="1"/>
  <c r="O211" i="1"/>
  <c r="O212" i="1"/>
  <c r="O213" i="1"/>
  <c r="O214" i="1"/>
  <c r="O215" i="1"/>
  <c r="O216" i="1"/>
  <c r="O463" i="1"/>
  <c r="O218" i="1"/>
  <c r="O219" i="1"/>
  <c r="O220" i="1"/>
  <c r="O221" i="1"/>
  <c r="O222" i="1"/>
  <c r="O223" i="1"/>
  <c r="O224" i="1"/>
  <c r="O225" i="1"/>
  <c r="O226" i="1"/>
  <c r="O227" i="1"/>
  <c r="O471" i="1"/>
  <c r="O229" i="1"/>
  <c r="O485" i="1"/>
  <c r="O231" i="1"/>
  <c r="O232" i="1"/>
  <c r="O233" i="1"/>
  <c r="O486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198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199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05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217" i="1"/>
  <c r="O368" i="1"/>
  <c r="O369" i="1"/>
  <c r="O370" i="1"/>
  <c r="O371" i="1"/>
  <c r="O372" i="1"/>
  <c r="O373" i="1"/>
  <c r="O228" i="1"/>
  <c r="O375" i="1"/>
  <c r="O376" i="1"/>
  <c r="O377" i="1"/>
  <c r="O230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234" i="1"/>
  <c r="O402" i="1"/>
  <c r="O403" i="1"/>
  <c r="O404" i="1"/>
  <c r="O405" i="1"/>
  <c r="O406" i="1"/>
  <c r="O407" i="1"/>
  <c r="O408" i="1"/>
  <c r="O409" i="1"/>
  <c r="O410" i="1"/>
  <c r="O269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" i="1"/>
  <c r="O434" i="1"/>
  <c r="O435" i="1"/>
  <c r="O436" i="1"/>
  <c r="O437" i="1"/>
  <c r="O438" i="1"/>
  <c r="O439" i="1"/>
  <c r="O440" i="1"/>
  <c r="O441" i="1"/>
  <c r="O442" i="1"/>
  <c r="O19" i="1"/>
  <c r="O444" i="1"/>
  <c r="O445" i="1"/>
  <c r="O446" i="1"/>
  <c r="O447" i="1"/>
  <c r="O448" i="1"/>
  <c r="O31" i="1"/>
  <c r="O450" i="1"/>
  <c r="O41" i="1"/>
  <c r="O452" i="1"/>
  <c r="O453" i="1"/>
  <c r="O454" i="1"/>
  <c r="O455" i="1"/>
  <c r="O456" i="1"/>
  <c r="O457" i="1"/>
  <c r="O458" i="1"/>
  <c r="O459" i="1"/>
  <c r="O50" i="1"/>
  <c r="O461" i="1"/>
  <c r="O462" i="1"/>
  <c r="O52" i="1"/>
  <c r="O464" i="1"/>
  <c r="O465" i="1"/>
  <c r="O466" i="1"/>
  <c r="O467" i="1"/>
  <c r="O468" i="1"/>
  <c r="O469" i="1"/>
  <c r="O470" i="1"/>
  <c r="O58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62" i="1"/>
  <c r="O70" i="1"/>
  <c r="O81" i="1"/>
  <c r="O488" i="1"/>
  <c r="O489" i="1"/>
  <c r="O490" i="1"/>
  <c r="O491" i="1"/>
  <c r="O492" i="1"/>
  <c r="O493" i="1"/>
  <c r="O494" i="1"/>
  <c r="O85" i="1"/>
  <c r="O496" i="1"/>
  <c r="O497" i="1"/>
  <c r="O498" i="1"/>
  <c r="O499" i="1"/>
  <c r="O500" i="1"/>
  <c r="O501" i="1"/>
  <c r="O502" i="1"/>
  <c r="O503" i="1"/>
  <c r="O504" i="1"/>
  <c r="O96" i="1"/>
  <c r="O506" i="1"/>
  <c r="O507" i="1"/>
  <c r="O508" i="1"/>
  <c r="O509" i="1"/>
  <c r="O510" i="1"/>
  <c r="O105" i="1"/>
  <c r="O512" i="1"/>
  <c r="O513" i="1"/>
  <c r="O514" i="1"/>
  <c r="O515" i="1"/>
  <c r="O516" i="1"/>
  <c r="O517" i="1"/>
  <c r="O132" i="1"/>
  <c r="O519" i="1"/>
  <c r="O520" i="1"/>
  <c r="O521" i="1"/>
  <c r="O1798" i="1"/>
  <c r="O523" i="1"/>
  <c r="O524" i="1"/>
  <c r="O525" i="1"/>
  <c r="O1801" i="1"/>
  <c r="O527" i="1"/>
  <c r="O1802" i="1"/>
  <c r="O529" i="1"/>
  <c r="O530" i="1"/>
  <c r="O531" i="1"/>
  <c r="O532" i="1"/>
  <c r="O533" i="1"/>
  <c r="O534" i="1"/>
  <c r="O1803" i="1"/>
  <c r="O536" i="1"/>
  <c r="O1808" i="1"/>
  <c r="O1814" i="1"/>
  <c r="O539" i="1"/>
  <c r="O540" i="1"/>
  <c r="O1815" i="1"/>
  <c r="O542" i="1"/>
  <c r="O543" i="1"/>
  <c r="O544" i="1"/>
  <c r="O545" i="1"/>
  <c r="O546" i="1"/>
  <c r="O547" i="1"/>
  <c r="O548" i="1"/>
  <c r="O4035" i="1"/>
  <c r="O4043" i="1"/>
  <c r="O4050" i="1"/>
  <c r="O552" i="1"/>
  <c r="O553" i="1"/>
  <c r="O554" i="1"/>
  <c r="O555" i="1"/>
  <c r="O556" i="1"/>
  <c r="O4055" i="1"/>
  <c r="O558" i="1"/>
  <c r="O559" i="1"/>
  <c r="O560" i="1"/>
  <c r="O561" i="1"/>
  <c r="O562" i="1"/>
  <c r="O563" i="1"/>
  <c r="O564" i="1"/>
  <c r="O565" i="1"/>
  <c r="O566" i="1"/>
  <c r="O4057" i="1"/>
  <c r="O568" i="1"/>
  <c r="O569" i="1"/>
  <c r="O570" i="1"/>
  <c r="O571" i="1"/>
  <c r="O572" i="1"/>
  <c r="O573" i="1"/>
  <c r="O574" i="1"/>
  <c r="O575" i="1"/>
  <c r="O4059" i="1"/>
  <c r="O577" i="1"/>
  <c r="O578" i="1"/>
  <c r="O579" i="1"/>
  <c r="O4065" i="1"/>
  <c r="O581" i="1"/>
  <c r="O582" i="1"/>
  <c r="O583" i="1"/>
  <c r="O584" i="1"/>
  <c r="O585" i="1"/>
  <c r="O586" i="1"/>
  <c r="O4071" i="1"/>
  <c r="O588" i="1"/>
  <c r="O589" i="1"/>
  <c r="O590" i="1"/>
  <c r="O591" i="1"/>
  <c r="O4074" i="1"/>
  <c r="O593" i="1"/>
  <c r="O594" i="1"/>
  <c r="O4076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4077" i="1"/>
  <c r="O612" i="1"/>
  <c r="O613" i="1"/>
  <c r="O614" i="1"/>
  <c r="O615" i="1"/>
  <c r="O616" i="1"/>
  <c r="O617" i="1"/>
  <c r="O618" i="1"/>
  <c r="O4080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4090" i="1"/>
  <c r="O4095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3989" i="1"/>
  <c r="O695" i="1"/>
  <c r="O696" i="1"/>
  <c r="O697" i="1"/>
  <c r="O698" i="1"/>
  <c r="O699" i="1"/>
  <c r="O700" i="1"/>
  <c r="O701" i="1"/>
  <c r="O702" i="1"/>
  <c r="O3992" i="1"/>
  <c r="O704" i="1"/>
  <c r="O705" i="1"/>
  <c r="O706" i="1"/>
  <c r="O707" i="1"/>
  <c r="O708" i="1"/>
  <c r="O3997" i="1"/>
  <c r="O3999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1306" i="1"/>
  <c r="O1321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324" i="1"/>
  <c r="O762" i="1"/>
  <c r="O763" i="1"/>
  <c r="O764" i="1"/>
  <c r="O535" i="1"/>
  <c r="O766" i="1"/>
  <c r="O767" i="1"/>
  <c r="O768" i="1"/>
  <c r="O769" i="1"/>
  <c r="O770" i="1"/>
  <c r="O771" i="1"/>
  <c r="O772" i="1"/>
  <c r="O773" i="1"/>
  <c r="O774" i="1"/>
  <c r="O537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3671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3672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933" i="1"/>
  <c r="O849" i="1"/>
  <c r="O850" i="1"/>
  <c r="O851" i="1"/>
  <c r="O852" i="1"/>
  <c r="O853" i="1"/>
  <c r="O854" i="1"/>
  <c r="O855" i="1"/>
  <c r="O856" i="1"/>
  <c r="O857" i="1"/>
  <c r="O858" i="1"/>
  <c r="O859" i="1"/>
  <c r="O988" i="1"/>
  <c r="O861" i="1"/>
  <c r="O862" i="1"/>
  <c r="O863" i="1"/>
  <c r="O860" i="1"/>
  <c r="O865" i="1"/>
  <c r="O866" i="1"/>
  <c r="O867" i="1"/>
  <c r="O868" i="1"/>
  <c r="O869" i="1"/>
  <c r="O870" i="1"/>
  <c r="O871" i="1"/>
  <c r="O864" i="1"/>
  <c r="O873" i="1"/>
  <c r="O874" i="1"/>
  <c r="O875" i="1"/>
  <c r="O876" i="1"/>
  <c r="O877" i="1"/>
  <c r="O872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878" i="1"/>
  <c r="O913" i="1"/>
  <c r="O914" i="1"/>
  <c r="O915" i="1"/>
  <c r="O916" i="1"/>
  <c r="O917" i="1"/>
  <c r="O918" i="1"/>
  <c r="O919" i="1"/>
  <c r="O912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20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4003" i="1"/>
  <c r="O989" i="1"/>
  <c r="O990" i="1"/>
  <c r="O991" i="1"/>
  <c r="O992" i="1"/>
  <c r="O4010" i="1"/>
  <c r="O994" i="1"/>
  <c r="O995" i="1"/>
  <c r="O996" i="1"/>
  <c r="O997" i="1"/>
  <c r="O998" i="1"/>
  <c r="O999" i="1"/>
  <c r="O1000" i="1"/>
  <c r="O1001" i="1"/>
  <c r="O1002" i="1"/>
  <c r="O4011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487" i="1"/>
  <c r="O1026" i="1"/>
  <c r="O1027" i="1"/>
  <c r="O495" i="1"/>
  <c r="O1029" i="1"/>
  <c r="O505" i="1"/>
  <c r="O1031" i="1"/>
  <c r="O1032" i="1"/>
  <c r="O1033" i="1"/>
  <c r="O1034" i="1"/>
  <c r="O51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3925" i="1"/>
  <c r="O1094" i="1"/>
  <c r="O1095" i="1"/>
  <c r="O1096" i="1"/>
  <c r="O1097" i="1"/>
  <c r="O1098" i="1"/>
  <c r="O1099" i="1"/>
  <c r="O1100" i="1"/>
  <c r="O3929" i="1"/>
  <c r="O1102" i="1"/>
  <c r="O1103" i="1"/>
  <c r="O1104" i="1"/>
  <c r="O1105" i="1"/>
  <c r="O3937" i="1"/>
  <c r="O1107" i="1"/>
  <c r="O1108" i="1"/>
  <c r="O1109" i="1"/>
  <c r="O1110" i="1"/>
  <c r="O1111" i="1"/>
  <c r="O1112" i="1"/>
  <c r="O1113" i="1"/>
  <c r="O1114" i="1"/>
  <c r="O3963" i="1"/>
  <c r="O3964" i="1"/>
  <c r="O1117" i="1"/>
  <c r="O1118" i="1"/>
  <c r="O1119" i="1"/>
  <c r="O1120" i="1"/>
  <c r="O1121" i="1"/>
  <c r="O1122" i="1"/>
  <c r="O1123" i="1"/>
  <c r="O3976" i="1"/>
  <c r="O1125" i="1"/>
  <c r="O1126" i="1"/>
  <c r="O993" i="1"/>
  <c r="O1128" i="1"/>
  <c r="O1129" i="1"/>
  <c r="O1003" i="1"/>
  <c r="O1131" i="1"/>
  <c r="O1132" i="1"/>
  <c r="O1133" i="1"/>
  <c r="O1134" i="1"/>
  <c r="O1025" i="1"/>
  <c r="O1136" i="1"/>
  <c r="O1137" i="1"/>
  <c r="O1138" i="1"/>
  <c r="O1139" i="1"/>
  <c r="O1140" i="1"/>
  <c r="O1141" i="1"/>
  <c r="O1028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538" i="1"/>
  <c r="O1173" i="1"/>
  <c r="O1174" i="1"/>
  <c r="O1175" i="1"/>
  <c r="O1176" i="1"/>
  <c r="O1177" i="1"/>
  <c r="O1178" i="1"/>
  <c r="O541" i="1"/>
  <c r="O1180" i="1"/>
  <c r="O1181" i="1"/>
  <c r="O1182" i="1"/>
  <c r="O1183" i="1"/>
  <c r="O1184" i="1"/>
  <c r="O1185" i="1"/>
  <c r="O1404" i="1"/>
  <c r="O1187" i="1"/>
  <c r="O1406" i="1"/>
  <c r="O1189" i="1"/>
  <c r="O1190" i="1"/>
  <c r="O1191" i="1"/>
  <c r="O1192" i="1"/>
  <c r="O1193" i="1"/>
  <c r="O1410" i="1"/>
  <c r="O1195" i="1"/>
  <c r="O1196" i="1"/>
  <c r="O1197" i="1"/>
  <c r="O1413" i="1"/>
  <c r="O1199" i="1"/>
  <c r="O1200" i="1"/>
  <c r="O1443" i="1"/>
  <c r="O1202" i="1"/>
  <c r="O1504" i="1"/>
  <c r="O1204" i="1"/>
  <c r="O1205" i="1"/>
  <c r="O1206" i="1"/>
  <c r="O1207" i="1"/>
  <c r="O1208" i="1"/>
  <c r="O1209" i="1"/>
  <c r="O1210" i="1"/>
  <c r="O1211" i="1"/>
  <c r="O1212" i="1"/>
  <c r="O1213" i="1"/>
  <c r="O1214" i="1"/>
  <c r="O1506" i="1"/>
  <c r="O1216" i="1"/>
  <c r="O1217" i="1"/>
  <c r="O1218" i="1"/>
  <c r="O1219" i="1"/>
  <c r="O1220" i="1"/>
  <c r="O1221" i="1"/>
  <c r="O1222" i="1"/>
  <c r="O1508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4112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816" i="1"/>
  <c r="O1837" i="1"/>
  <c r="O1863" i="1"/>
  <c r="O1290" i="1"/>
  <c r="O1291" i="1"/>
  <c r="O1292" i="1"/>
  <c r="O1293" i="1"/>
  <c r="O1867" i="1"/>
  <c r="O1295" i="1"/>
  <c r="O1882" i="1"/>
  <c r="O1903" i="1"/>
  <c r="O1915" i="1"/>
  <c r="O1299" i="1"/>
  <c r="O1922" i="1"/>
  <c r="O1301" i="1"/>
  <c r="O1302" i="1"/>
  <c r="O1303" i="1"/>
  <c r="O1304" i="1"/>
  <c r="O1951" i="1"/>
  <c r="O4013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4014" i="1"/>
  <c r="O1322" i="1"/>
  <c r="O1323" i="1"/>
  <c r="O4018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4020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43" i="1"/>
  <c r="O1356" i="1"/>
  <c r="O1358" i="1"/>
  <c r="O1359" i="1"/>
  <c r="O1360" i="1"/>
  <c r="O1361" i="1"/>
  <c r="O1362" i="1"/>
  <c r="O1357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3674" i="1"/>
  <c r="O1379" i="1"/>
  <c r="O3675" i="1"/>
  <c r="O1381" i="1"/>
  <c r="O1382" i="1"/>
  <c r="O1383" i="1"/>
  <c r="O1384" i="1"/>
  <c r="O1385" i="1"/>
  <c r="O1386" i="1"/>
  <c r="O1387" i="1"/>
  <c r="O1388" i="1"/>
  <c r="O1389" i="1"/>
  <c r="O1390" i="1"/>
  <c r="O3677" i="1"/>
  <c r="O1392" i="1"/>
  <c r="O1393" i="1"/>
  <c r="O1394" i="1"/>
  <c r="O1395" i="1"/>
  <c r="O1396" i="1"/>
  <c r="O1397" i="1"/>
  <c r="O1398" i="1"/>
  <c r="O1399" i="1"/>
  <c r="O1400" i="1"/>
  <c r="O1401" i="1"/>
  <c r="O3680" i="1"/>
  <c r="O1403" i="1"/>
  <c r="O3690" i="1"/>
  <c r="O1405" i="1"/>
  <c r="O3920" i="1"/>
  <c r="O1407" i="1"/>
  <c r="O1408" i="1"/>
  <c r="O1409" i="1"/>
  <c r="O3921" i="1"/>
  <c r="O1411" i="1"/>
  <c r="O1412" i="1"/>
  <c r="O3922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392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12" i="1"/>
  <c r="O1505" i="1"/>
  <c r="O1515" i="1"/>
  <c r="O1507" i="1"/>
  <c r="O1548" i="1"/>
  <c r="O1509" i="1"/>
  <c r="O1510" i="1"/>
  <c r="O1511" i="1"/>
  <c r="O1552" i="1"/>
  <c r="O1513" i="1"/>
  <c r="O1514" i="1"/>
  <c r="O1560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298" i="1"/>
  <c r="O1549" i="1"/>
  <c r="O1550" i="1"/>
  <c r="O1551" i="1"/>
  <c r="O1300" i="1"/>
  <c r="O1553" i="1"/>
  <c r="O1554" i="1"/>
  <c r="O1555" i="1"/>
  <c r="O1556" i="1"/>
  <c r="O1557" i="1"/>
  <c r="O1558" i="1"/>
  <c r="O1559" i="1"/>
  <c r="O1305" i="1"/>
  <c r="O1561" i="1"/>
  <c r="O1562" i="1"/>
  <c r="O1563" i="1"/>
  <c r="O1564" i="1"/>
  <c r="O149" i="1"/>
  <c r="O1566" i="1"/>
  <c r="O1567" i="1"/>
  <c r="O1568" i="1"/>
  <c r="O1569" i="1"/>
  <c r="O1570" i="1"/>
  <c r="O1571" i="1"/>
  <c r="O1572" i="1"/>
  <c r="O167" i="1"/>
  <c r="O171" i="1"/>
  <c r="O1575" i="1"/>
  <c r="O1576" i="1"/>
  <c r="O1577" i="1"/>
  <c r="O1578" i="1"/>
  <c r="O1579" i="1"/>
  <c r="O1580" i="1"/>
  <c r="O1581" i="1"/>
  <c r="O1582" i="1"/>
  <c r="O1773" i="1"/>
  <c r="O1584" i="1"/>
  <c r="O1774" i="1"/>
  <c r="O1586" i="1"/>
  <c r="O1587" i="1"/>
  <c r="O1588" i="1"/>
  <c r="O1589" i="1"/>
  <c r="O1590" i="1"/>
  <c r="O1591" i="1"/>
  <c r="O1592" i="1"/>
  <c r="O1778" i="1"/>
  <c r="O1594" i="1"/>
  <c r="O1595" i="1"/>
  <c r="O1596" i="1"/>
  <c r="O1597" i="1"/>
  <c r="O1790" i="1"/>
  <c r="O1599" i="1"/>
  <c r="O1600" i="1"/>
  <c r="O1793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369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3655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3656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526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528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565" i="1"/>
  <c r="O1744" i="1"/>
  <c r="O1745" i="1"/>
  <c r="O1573" i="1"/>
  <c r="O1747" i="1"/>
  <c r="O1748" i="1"/>
  <c r="O1574" i="1"/>
  <c r="O1750" i="1"/>
  <c r="O1751" i="1"/>
  <c r="O1752" i="1"/>
  <c r="O1753" i="1"/>
  <c r="O1583" i="1"/>
  <c r="O1755" i="1"/>
  <c r="O1756" i="1"/>
  <c r="O1757" i="1"/>
  <c r="O1758" i="1"/>
  <c r="O1759" i="1"/>
  <c r="O1760" i="1"/>
  <c r="O1761" i="1"/>
  <c r="O1762" i="1"/>
  <c r="O1585" i="1"/>
  <c r="O1764" i="1"/>
  <c r="O1765" i="1"/>
  <c r="O1593" i="1"/>
  <c r="O1767" i="1"/>
  <c r="O1768" i="1"/>
  <c r="O1769" i="1"/>
  <c r="O1770" i="1"/>
  <c r="O1771" i="1"/>
  <c r="O1772" i="1"/>
  <c r="O1598" i="1"/>
  <c r="O1601" i="1"/>
  <c r="O1775" i="1"/>
  <c r="O1776" i="1"/>
  <c r="O1777" i="1"/>
  <c r="O1625" i="1"/>
  <c r="O1779" i="1"/>
  <c r="O1780" i="1"/>
  <c r="O1781" i="1"/>
  <c r="O1782" i="1"/>
  <c r="O1783" i="1"/>
  <c r="O1784" i="1"/>
  <c r="O1785" i="1"/>
  <c r="O1786" i="1"/>
  <c r="O1787" i="1"/>
  <c r="O1788" i="1"/>
  <c r="O1789" i="1"/>
  <c r="O1648" i="1"/>
  <c r="O1791" i="1"/>
  <c r="O1792" i="1"/>
  <c r="O1661" i="1"/>
  <c r="O1794" i="1"/>
  <c r="O1795" i="1"/>
  <c r="O1796" i="1"/>
  <c r="O1797" i="1"/>
  <c r="O1695" i="1"/>
  <c r="O1799" i="1"/>
  <c r="O1800" i="1"/>
  <c r="O1729" i="1"/>
  <c r="O1743" i="1"/>
  <c r="O1746" i="1"/>
  <c r="O1804" i="1"/>
  <c r="O1805" i="1"/>
  <c r="O1806" i="1"/>
  <c r="O1807" i="1"/>
  <c r="O1749" i="1"/>
  <c r="O1809" i="1"/>
  <c r="O1810" i="1"/>
  <c r="O1811" i="1"/>
  <c r="O1812" i="1"/>
  <c r="O1813" i="1"/>
  <c r="O1754" i="1"/>
  <c r="O1763" i="1"/>
  <c r="O176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3698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030" i="1"/>
  <c r="O1864" i="1"/>
  <c r="O1865" i="1"/>
  <c r="O1866" i="1"/>
  <c r="O1035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09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567" i="1"/>
  <c r="O1904" i="1"/>
  <c r="O1905" i="1"/>
  <c r="O1906" i="1"/>
  <c r="O1907" i="1"/>
  <c r="O1908" i="1"/>
  <c r="O1909" i="1"/>
  <c r="O1910" i="1"/>
  <c r="O1911" i="1"/>
  <c r="O1912" i="1"/>
  <c r="O1913" i="1"/>
  <c r="O1914" i="1"/>
  <c r="O576" i="1"/>
  <c r="O1916" i="1"/>
  <c r="O1917" i="1"/>
  <c r="O1918" i="1"/>
  <c r="O1919" i="1"/>
  <c r="O1920" i="1"/>
  <c r="O1921" i="1"/>
  <c r="O580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587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592" i="1"/>
  <c r="O1966" i="1"/>
  <c r="O1967" i="1"/>
  <c r="O1968" i="1"/>
  <c r="O1969" i="1"/>
  <c r="O1970" i="1"/>
  <c r="O595" i="1"/>
  <c r="O1972" i="1"/>
  <c r="O1973" i="1"/>
  <c r="O1974" i="1"/>
  <c r="O1975" i="1"/>
  <c r="O611" i="1"/>
  <c r="O1977" i="1"/>
  <c r="O619" i="1"/>
  <c r="O1979" i="1"/>
  <c r="O1980" i="1"/>
  <c r="O1981" i="1"/>
  <c r="O1982" i="1"/>
  <c r="O1983" i="1"/>
  <c r="O1984" i="1"/>
  <c r="O1985" i="1"/>
  <c r="O1986" i="1"/>
  <c r="O1363" i="1"/>
  <c r="O1378" i="1"/>
  <c r="O1380" i="1"/>
  <c r="O1990" i="1"/>
  <c r="O1991" i="1"/>
  <c r="O1992" i="1"/>
  <c r="O1993" i="1"/>
  <c r="O1994" i="1"/>
  <c r="O1391" i="1"/>
  <c r="O1996" i="1"/>
  <c r="O1997" i="1"/>
  <c r="O1998" i="1"/>
  <c r="O1999" i="1"/>
  <c r="O2000" i="1"/>
  <c r="O1402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638" i="1"/>
  <c r="O2033" i="1"/>
  <c r="O2034" i="1"/>
  <c r="O2035" i="1"/>
  <c r="O2036" i="1"/>
  <c r="O2037" i="1"/>
  <c r="O2038" i="1"/>
  <c r="O2039" i="1"/>
  <c r="O639" i="1"/>
  <c r="O2041" i="1"/>
  <c r="O2042" i="1"/>
  <c r="O2043" i="1"/>
  <c r="O2044" i="1"/>
  <c r="O2045" i="1"/>
  <c r="O2046" i="1"/>
  <c r="O2047" i="1"/>
  <c r="O2048" i="1"/>
  <c r="O2049" i="1"/>
  <c r="O2050" i="1"/>
  <c r="O694" i="1"/>
  <c r="O2052" i="1"/>
  <c r="O2053" i="1"/>
  <c r="O2054" i="1"/>
  <c r="O2055" i="1"/>
  <c r="O703" i="1"/>
  <c r="O2057" i="1"/>
  <c r="O2058" i="1"/>
  <c r="O709" i="1"/>
  <c r="O710" i="1"/>
  <c r="O2061" i="1"/>
  <c r="O2062" i="1"/>
  <c r="O2063" i="1"/>
  <c r="O2064" i="1"/>
  <c r="O2065" i="1"/>
  <c r="O2066" i="1"/>
  <c r="O734" i="1"/>
  <c r="O2068" i="1"/>
  <c r="O735" i="1"/>
  <c r="O2070" i="1"/>
  <c r="O2071" i="1"/>
  <c r="O2072" i="1"/>
  <c r="O2073" i="1"/>
  <c r="O2074" i="1"/>
  <c r="O2075" i="1"/>
  <c r="O2076" i="1"/>
  <c r="O2077" i="1"/>
  <c r="O761" i="1"/>
  <c r="O2079" i="1"/>
  <c r="O2080" i="1"/>
  <c r="O765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3981" i="1"/>
  <c r="O2130" i="1"/>
  <c r="O2131" i="1"/>
  <c r="O2132" i="1"/>
  <c r="O2133" i="1"/>
  <c r="O2134" i="1"/>
  <c r="O2135" i="1"/>
  <c r="O2136" i="1"/>
  <c r="O2137" i="1"/>
  <c r="O2138" i="1"/>
  <c r="O2139" i="1"/>
  <c r="O3984" i="1"/>
  <c r="O2141" i="1"/>
  <c r="O2142" i="1"/>
  <c r="O2143" i="1"/>
  <c r="O2144" i="1"/>
  <c r="O2145" i="1"/>
  <c r="O2146" i="1"/>
  <c r="O2147" i="1"/>
  <c r="O2148" i="1"/>
  <c r="O2149" i="1"/>
  <c r="O3986" i="1"/>
  <c r="O2151" i="1"/>
  <c r="O2152" i="1"/>
  <c r="O2153" i="1"/>
  <c r="O2154" i="1"/>
  <c r="O2155" i="1"/>
  <c r="O2156" i="1"/>
  <c r="O3988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3699" i="1"/>
  <c r="O2177" i="1"/>
  <c r="O2178" i="1"/>
  <c r="O2179" i="1"/>
  <c r="O2180" i="1"/>
  <c r="O2181" i="1"/>
  <c r="O2182" i="1"/>
  <c r="O2183" i="1"/>
  <c r="O2184" i="1"/>
  <c r="O2185" i="1"/>
  <c r="O2186" i="1"/>
  <c r="O3826" i="1"/>
  <c r="O2188" i="1"/>
  <c r="O2189" i="1"/>
  <c r="O2190" i="1"/>
  <c r="O3828" i="1"/>
  <c r="O2192" i="1"/>
  <c r="O3829" i="1"/>
  <c r="O3836" i="1"/>
  <c r="O2195" i="1"/>
  <c r="O2196" i="1"/>
  <c r="O2197" i="1"/>
  <c r="O2198" i="1"/>
  <c r="O2199" i="1"/>
  <c r="O2200" i="1"/>
  <c r="O2201" i="1"/>
  <c r="O3837" i="1"/>
  <c r="O518" i="1"/>
  <c r="O2204" i="1"/>
  <c r="O2205" i="1"/>
  <c r="O2206" i="1"/>
  <c r="O2207" i="1"/>
  <c r="O2208" i="1"/>
  <c r="O2209" i="1"/>
  <c r="O2210" i="1"/>
  <c r="O522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3839" i="1"/>
  <c r="O2228" i="1"/>
  <c r="O3842" i="1"/>
  <c r="O2230" i="1"/>
  <c r="O2231" i="1"/>
  <c r="O2232" i="1"/>
  <c r="O2233" i="1"/>
  <c r="O2234" i="1"/>
  <c r="O3844" i="1"/>
  <c r="O2236" i="1"/>
  <c r="O2237" i="1"/>
  <c r="O2238" i="1"/>
  <c r="O2239" i="1"/>
  <c r="O2240" i="1"/>
  <c r="O2241" i="1"/>
  <c r="O2242" i="1"/>
  <c r="O3853" i="1"/>
  <c r="O2244" i="1"/>
  <c r="O2245" i="1"/>
  <c r="O2246" i="1"/>
  <c r="O2247" i="1"/>
  <c r="O3860" i="1"/>
  <c r="O2249" i="1"/>
  <c r="O3870" i="1"/>
  <c r="O2251" i="1"/>
  <c r="O2252" i="1"/>
  <c r="O2253" i="1"/>
  <c r="O2254" i="1"/>
  <c r="O2255" i="1"/>
  <c r="O2256" i="1"/>
  <c r="O2257" i="1"/>
  <c r="O3878" i="1"/>
  <c r="O3881" i="1"/>
  <c r="O2260" i="1"/>
  <c r="O3882" i="1"/>
  <c r="O2262" i="1"/>
  <c r="O2263" i="1"/>
  <c r="O2264" i="1"/>
  <c r="O2265" i="1"/>
  <c r="O2266" i="1"/>
  <c r="O3885" i="1"/>
  <c r="O2268" i="1"/>
  <c r="O2269" i="1"/>
  <c r="O2270" i="1"/>
  <c r="O2271" i="1"/>
  <c r="O2272" i="1"/>
  <c r="O2273" i="1"/>
  <c r="O2274" i="1"/>
  <c r="O2275" i="1"/>
  <c r="O2276" i="1"/>
  <c r="O3890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3725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4098" i="1"/>
  <c r="O4099" i="1"/>
  <c r="O2361" i="1"/>
  <c r="O2362" i="1"/>
  <c r="O2363" i="1"/>
  <c r="O2364" i="1"/>
  <c r="O2365" i="1"/>
  <c r="O2366" i="1"/>
  <c r="O2367" i="1"/>
  <c r="O4111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549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3662" i="1"/>
  <c r="O2509" i="1"/>
  <c r="O2510" i="1"/>
  <c r="O3665" i="1"/>
  <c r="O2512" i="1"/>
  <c r="O3669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182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183" i="1"/>
  <c r="O2544" i="1"/>
  <c r="O2545" i="1"/>
  <c r="O2546" i="1"/>
  <c r="O2547" i="1"/>
  <c r="O2548" i="1"/>
  <c r="O2549" i="1"/>
  <c r="O2550" i="1"/>
  <c r="O185" i="1"/>
  <c r="O2552" i="1"/>
  <c r="O2553" i="1"/>
  <c r="O2554" i="1"/>
  <c r="O2555" i="1"/>
  <c r="O2556" i="1"/>
  <c r="O2557" i="1"/>
  <c r="O2558" i="1"/>
  <c r="O195" i="1"/>
  <c r="O2560" i="1"/>
  <c r="O2561" i="1"/>
  <c r="O196" i="1"/>
  <c r="O2563" i="1"/>
  <c r="O2564" i="1"/>
  <c r="O2565" i="1"/>
  <c r="O2566" i="1"/>
  <c r="O2567" i="1"/>
  <c r="O2568" i="1"/>
  <c r="O2569" i="1"/>
  <c r="O55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551" i="1"/>
  <c r="O2589" i="1"/>
  <c r="O2590" i="1"/>
  <c r="O2591" i="1"/>
  <c r="O2592" i="1"/>
  <c r="O2593" i="1"/>
  <c r="O2594" i="1"/>
  <c r="O2595" i="1"/>
  <c r="O2596" i="1"/>
  <c r="O2597" i="1"/>
  <c r="O2598" i="1"/>
  <c r="O557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3726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3727" i="1"/>
  <c r="O2632" i="1"/>
  <c r="O2633" i="1"/>
  <c r="O2634" i="1"/>
  <c r="O2635" i="1"/>
  <c r="O2636" i="1"/>
  <c r="O2637" i="1"/>
  <c r="O2638" i="1"/>
  <c r="O2639" i="1"/>
  <c r="O2640" i="1"/>
  <c r="O3737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3738" i="1"/>
  <c r="O2711" i="1"/>
  <c r="O2712" i="1"/>
  <c r="O3740" i="1"/>
  <c r="O2714" i="1"/>
  <c r="O2715" i="1"/>
  <c r="O2716" i="1"/>
  <c r="O2717" i="1"/>
  <c r="O2718" i="1"/>
  <c r="O2719" i="1"/>
  <c r="O2720" i="1"/>
  <c r="O2721" i="1"/>
  <c r="O2722" i="1"/>
  <c r="O775" i="1"/>
  <c r="O2724" i="1"/>
  <c r="O2725" i="1"/>
  <c r="O802" i="1"/>
  <c r="O2727" i="1"/>
  <c r="O2728" i="1"/>
  <c r="O2729" i="1"/>
  <c r="O2730" i="1"/>
  <c r="O2731" i="1"/>
  <c r="O2732" i="1"/>
  <c r="O2733" i="1"/>
  <c r="O2734" i="1"/>
  <c r="O2735" i="1"/>
  <c r="O2736" i="1"/>
  <c r="O831" i="1"/>
  <c r="O2738" i="1"/>
  <c r="O2739" i="1"/>
  <c r="O2740" i="1"/>
  <c r="O848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175" i="1"/>
  <c r="O2763" i="1"/>
  <c r="O2764" i="1"/>
  <c r="O2765" i="1"/>
  <c r="O2766" i="1"/>
  <c r="O2767" i="1"/>
  <c r="O2768" i="1"/>
  <c r="O2769" i="1"/>
  <c r="O2770" i="1"/>
  <c r="O177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1965" i="1"/>
  <c r="O2786" i="1"/>
  <c r="O2787" i="1"/>
  <c r="O1971" i="1"/>
  <c r="O2789" i="1"/>
  <c r="O2790" i="1"/>
  <c r="O2791" i="1"/>
  <c r="O2792" i="1"/>
  <c r="O2793" i="1"/>
  <c r="O2794" i="1"/>
  <c r="O2795" i="1"/>
  <c r="O1976" i="1"/>
  <c r="O2797" i="1"/>
  <c r="O1978" i="1"/>
  <c r="O1987" i="1"/>
  <c r="O1988" i="1"/>
  <c r="O1989" i="1"/>
  <c r="O1995" i="1"/>
  <c r="O2803" i="1"/>
  <c r="O2001" i="1"/>
  <c r="O2805" i="1"/>
  <c r="O2032" i="1"/>
  <c r="O2040" i="1"/>
  <c r="O2051" i="1"/>
  <c r="O2809" i="1"/>
  <c r="O2810" i="1"/>
  <c r="O2811" i="1"/>
  <c r="O2812" i="1"/>
  <c r="O2056" i="1"/>
  <c r="O2814" i="1"/>
  <c r="O2815" i="1"/>
  <c r="O2059" i="1"/>
  <c r="O2817" i="1"/>
  <c r="O2060" i="1"/>
  <c r="O2067" i="1"/>
  <c r="O2820" i="1"/>
  <c r="O2069" i="1"/>
  <c r="O2078" i="1"/>
  <c r="O2081" i="1"/>
  <c r="O2824" i="1"/>
  <c r="O2129" i="1"/>
  <c r="O2826" i="1"/>
  <c r="O2140" i="1"/>
  <c r="O2828" i="1"/>
  <c r="O2829" i="1"/>
  <c r="O2150" i="1"/>
  <c r="O2157" i="1"/>
  <c r="O2832" i="1"/>
  <c r="O2833" i="1"/>
  <c r="O2176" i="1"/>
  <c r="O2835" i="1"/>
  <c r="O2187" i="1"/>
  <c r="O2191" i="1"/>
  <c r="O2838" i="1"/>
  <c r="O2839" i="1"/>
  <c r="O2840" i="1"/>
  <c r="O2841" i="1"/>
  <c r="O2193" i="1"/>
  <c r="O2194" i="1"/>
  <c r="O2202" i="1"/>
  <c r="O2845" i="1"/>
  <c r="O2846" i="1"/>
  <c r="O2847" i="1"/>
  <c r="O2848" i="1"/>
  <c r="O2849" i="1"/>
  <c r="O2850" i="1"/>
  <c r="O2203" i="1"/>
  <c r="O2852" i="1"/>
  <c r="O2853" i="1"/>
  <c r="O2854" i="1"/>
  <c r="O2855" i="1"/>
  <c r="O2211" i="1"/>
  <c r="O2857" i="1"/>
  <c r="O2858" i="1"/>
  <c r="O2859" i="1"/>
  <c r="O2860" i="1"/>
  <c r="O2861" i="1"/>
  <c r="O2862" i="1"/>
  <c r="O2863" i="1"/>
  <c r="O2864" i="1"/>
  <c r="O2865" i="1"/>
  <c r="O2227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229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235" i="1"/>
  <c r="O2907" i="1"/>
  <c r="O2908" i="1"/>
  <c r="O2909" i="1"/>
  <c r="O2910" i="1"/>
  <c r="O2911" i="1"/>
  <c r="O2243" i="1"/>
  <c r="O2913" i="1"/>
  <c r="O2914" i="1"/>
  <c r="O2915" i="1"/>
  <c r="O2248" i="1"/>
  <c r="O2250" i="1"/>
  <c r="O2258" i="1"/>
  <c r="O2919" i="1"/>
  <c r="O2920" i="1"/>
  <c r="O2921" i="1"/>
  <c r="O2922" i="1"/>
  <c r="O2923" i="1"/>
  <c r="O1101" i="1"/>
  <c r="O2925" i="1"/>
  <c r="O2926" i="1"/>
  <c r="O2927" i="1"/>
  <c r="O2928" i="1"/>
  <c r="O2929" i="1"/>
  <c r="O2930" i="1"/>
  <c r="O2931" i="1"/>
  <c r="O1106" i="1"/>
  <c r="O2933" i="1"/>
  <c r="O2934" i="1"/>
  <c r="O2935" i="1"/>
  <c r="O2936" i="1"/>
  <c r="O2937" i="1"/>
  <c r="O2938" i="1"/>
  <c r="O1115" i="1"/>
  <c r="O2940" i="1"/>
  <c r="O2941" i="1"/>
  <c r="O2942" i="1"/>
  <c r="O2943" i="1"/>
  <c r="O2944" i="1"/>
  <c r="O2945" i="1"/>
  <c r="O2946" i="1"/>
  <c r="O2947" i="1"/>
  <c r="O3741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3749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259" i="1"/>
  <c r="O2979" i="1"/>
  <c r="O2980" i="1"/>
  <c r="O2981" i="1"/>
  <c r="O2982" i="1"/>
  <c r="O2983" i="1"/>
  <c r="O3754" i="1"/>
  <c r="O2985" i="1"/>
  <c r="O2986" i="1"/>
  <c r="O2987" i="1"/>
  <c r="O3757" i="1"/>
  <c r="O2989" i="1"/>
  <c r="O3763" i="1"/>
  <c r="O2991" i="1"/>
  <c r="O2992" i="1"/>
  <c r="O2993" i="1"/>
  <c r="O2994" i="1"/>
  <c r="O2995" i="1"/>
  <c r="O3764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772" i="1"/>
  <c r="O3026" i="1"/>
  <c r="O3784" i="1"/>
  <c r="O3787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791" i="1"/>
  <c r="O3045" i="1"/>
  <c r="O3046" i="1"/>
  <c r="O3047" i="1"/>
  <c r="O3048" i="1"/>
  <c r="O3049" i="1"/>
  <c r="O3050" i="1"/>
  <c r="O3051" i="1"/>
  <c r="O3052" i="1"/>
  <c r="O3796" i="1"/>
  <c r="O3054" i="1"/>
  <c r="O3055" i="1"/>
  <c r="O3056" i="1"/>
  <c r="O3057" i="1"/>
  <c r="O3058" i="1"/>
  <c r="O3797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810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811" i="1"/>
  <c r="O3100" i="1"/>
  <c r="O3101" i="1"/>
  <c r="O3102" i="1"/>
  <c r="O3103" i="1"/>
  <c r="O3813" i="1"/>
  <c r="O3105" i="1"/>
  <c r="O3106" i="1"/>
  <c r="O3107" i="1"/>
  <c r="O3817" i="1"/>
  <c r="O3109" i="1"/>
  <c r="O3110" i="1"/>
  <c r="O3111" i="1"/>
  <c r="O3112" i="1"/>
  <c r="O3113" i="1"/>
  <c r="O3114" i="1"/>
  <c r="O3115" i="1"/>
  <c r="O3116" i="1"/>
  <c r="O3117" i="1"/>
  <c r="O3118" i="1"/>
  <c r="O3822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2261" i="1"/>
  <c r="O2267" i="1"/>
  <c r="O3137" i="1"/>
  <c r="O2277" i="1"/>
  <c r="O3139" i="1"/>
  <c r="O2326" i="1"/>
  <c r="O3141" i="1"/>
  <c r="O3142" i="1"/>
  <c r="O3143" i="1"/>
  <c r="O2359" i="1"/>
  <c r="O2360" i="1"/>
  <c r="O3146" i="1"/>
  <c r="O3147" i="1"/>
  <c r="O3148" i="1"/>
  <c r="O3149" i="1"/>
  <c r="O3150" i="1"/>
  <c r="O3151" i="1"/>
  <c r="O3152" i="1"/>
  <c r="O3153" i="1"/>
  <c r="O2368" i="1"/>
  <c r="O3155" i="1"/>
  <c r="O3156" i="1"/>
  <c r="O2405" i="1"/>
  <c r="O3158" i="1"/>
  <c r="O3159" i="1"/>
  <c r="O3160" i="1"/>
  <c r="O3161" i="1"/>
  <c r="O3162" i="1"/>
  <c r="O2508" i="1"/>
  <c r="O3164" i="1"/>
  <c r="O3165" i="1"/>
  <c r="O3166" i="1"/>
  <c r="O3167" i="1"/>
  <c r="O3168" i="1"/>
  <c r="O3169" i="1"/>
  <c r="O3170" i="1"/>
  <c r="O3171" i="1"/>
  <c r="O3172" i="1"/>
  <c r="O2511" i="1"/>
  <c r="O3174" i="1"/>
  <c r="O3175" i="1"/>
  <c r="O3176" i="1"/>
  <c r="O3177" i="1"/>
  <c r="O3178" i="1"/>
  <c r="O3179" i="1"/>
  <c r="O2513" i="1"/>
  <c r="O3181" i="1"/>
  <c r="O2530" i="1"/>
  <c r="O2543" i="1"/>
  <c r="O3184" i="1"/>
  <c r="O3185" i="1"/>
  <c r="O3186" i="1"/>
  <c r="O2551" i="1"/>
  <c r="O2559" i="1"/>
  <c r="O3189" i="1"/>
  <c r="O1116" i="1"/>
  <c r="O3191" i="1"/>
  <c r="O3192" i="1"/>
  <c r="O3193" i="1"/>
  <c r="O1124" i="1"/>
  <c r="O1127" i="1"/>
  <c r="O3196" i="1"/>
  <c r="O3197" i="1"/>
  <c r="O3198" i="1"/>
  <c r="O3199" i="1"/>
  <c r="O3200" i="1"/>
  <c r="O3201" i="1"/>
  <c r="O3202" i="1"/>
  <c r="O1130" i="1"/>
  <c r="O3204" i="1"/>
  <c r="O3205" i="1"/>
  <c r="O3206" i="1"/>
  <c r="O1135" i="1"/>
  <c r="O3208" i="1"/>
  <c r="O3209" i="1"/>
  <c r="O3210" i="1"/>
  <c r="O3211" i="1"/>
  <c r="O3212" i="1"/>
  <c r="O3213" i="1"/>
  <c r="O3214" i="1"/>
  <c r="O2562" i="1"/>
  <c r="O2570" i="1"/>
  <c r="O3217" i="1"/>
  <c r="O2588" i="1"/>
  <c r="O3219" i="1"/>
  <c r="O2599" i="1"/>
  <c r="O3221" i="1"/>
  <c r="O3222" i="1"/>
  <c r="O2617" i="1"/>
  <c r="O3224" i="1"/>
  <c r="O3225" i="1"/>
  <c r="O3226" i="1"/>
  <c r="O3227" i="1"/>
  <c r="O2631" i="1"/>
  <c r="O2641" i="1"/>
  <c r="O3230" i="1"/>
  <c r="O3231" i="1"/>
  <c r="O3232" i="1"/>
  <c r="O3233" i="1"/>
  <c r="O3234" i="1"/>
  <c r="O3235" i="1"/>
  <c r="O2710" i="1"/>
  <c r="O3237" i="1"/>
  <c r="O3238" i="1"/>
  <c r="O3239" i="1"/>
  <c r="O2713" i="1"/>
  <c r="O2723" i="1"/>
  <c r="O2726" i="1"/>
  <c r="O3243" i="1"/>
  <c r="O3244" i="1"/>
  <c r="O3245" i="1"/>
  <c r="O2737" i="1"/>
  <c r="O3247" i="1"/>
  <c r="O3248" i="1"/>
  <c r="O2741" i="1"/>
  <c r="O3250" i="1"/>
  <c r="O3251" i="1"/>
  <c r="O3252" i="1"/>
  <c r="O3253" i="1"/>
  <c r="O2762" i="1"/>
  <c r="O3255" i="1"/>
  <c r="O2771" i="1"/>
  <c r="O2785" i="1"/>
  <c r="O3258" i="1"/>
  <c r="O2788" i="1"/>
  <c r="O3260" i="1"/>
  <c r="O3261" i="1"/>
  <c r="O3262" i="1"/>
  <c r="O3263" i="1"/>
  <c r="O3264" i="1"/>
  <c r="O3265" i="1"/>
  <c r="O3266" i="1"/>
  <c r="O3267" i="1"/>
  <c r="O3268" i="1"/>
  <c r="O3269" i="1"/>
  <c r="O3270" i="1"/>
  <c r="O2796" i="1"/>
  <c r="O2798" i="1"/>
  <c r="O2799" i="1"/>
  <c r="O3274" i="1"/>
  <c r="O3275" i="1"/>
  <c r="O3276" i="1"/>
  <c r="O3277" i="1"/>
  <c r="O3278" i="1"/>
  <c r="O2800" i="1"/>
  <c r="O2801" i="1"/>
  <c r="O3281" i="1"/>
  <c r="O3282" i="1"/>
  <c r="O3283" i="1"/>
  <c r="O3284" i="1"/>
  <c r="O2802" i="1"/>
  <c r="O3286" i="1"/>
  <c r="O3287" i="1"/>
  <c r="O3288" i="1"/>
  <c r="O3289" i="1"/>
  <c r="O2804" i="1"/>
  <c r="O2806" i="1"/>
  <c r="O2807" i="1"/>
  <c r="O3293" i="1"/>
  <c r="O2808" i="1"/>
  <c r="O3295" i="1"/>
  <c r="O2813" i="1"/>
  <c r="O2816" i="1"/>
  <c r="O2818" i="1"/>
  <c r="O2819" i="1"/>
  <c r="O3300" i="1"/>
  <c r="O3301" i="1"/>
  <c r="O3302" i="1"/>
  <c r="O3303" i="1"/>
  <c r="O3304" i="1"/>
  <c r="O3305" i="1"/>
  <c r="O3306" i="1"/>
  <c r="O3307" i="1"/>
  <c r="O3308" i="1"/>
  <c r="O3309" i="1"/>
  <c r="O3310" i="1"/>
  <c r="O2821" i="1"/>
  <c r="O3312" i="1"/>
  <c r="O3313" i="1"/>
  <c r="O3314" i="1"/>
  <c r="O3315" i="1"/>
  <c r="O2822" i="1"/>
  <c r="O2823" i="1"/>
  <c r="O3318" i="1"/>
  <c r="O3319" i="1"/>
  <c r="O3320" i="1"/>
  <c r="O2825" i="1"/>
  <c r="O3322" i="1"/>
  <c r="O3323" i="1"/>
  <c r="O3324" i="1"/>
  <c r="O2827" i="1"/>
  <c r="O3326" i="1"/>
  <c r="O2830" i="1"/>
  <c r="O3328" i="1"/>
  <c r="O2831" i="1"/>
  <c r="O3330" i="1"/>
  <c r="O2834" i="1"/>
  <c r="O2836" i="1"/>
  <c r="O3333" i="1"/>
  <c r="O3334" i="1"/>
  <c r="O3335" i="1"/>
  <c r="O3336" i="1"/>
  <c r="O2837" i="1"/>
  <c r="O2842" i="1"/>
  <c r="O2843" i="1"/>
  <c r="O3340" i="1"/>
  <c r="O3341" i="1"/>
  <c r="O3342" i="1"/>
  <c r="O2844" i="1"/>
  <c r="O3344" i="1"/>
  <c r="O2851" i="1"/>
  <c r="O3346" i="1"/>
  <c r="O3347" i="1"/>
  <c r="O3348" i="1"/>
  <c r="O2856" i="1"/>
  <c r="O3350" i="1"/>
  <c r="O3351" i="1"/>
  <c r="O3352" i="1"/>
  <c r="O2866" i="1"/>
  <c r="O2880" i="1"/>
  <c r="O2906" i="1"/>
  <c r="O3356" i="1"/>
  <c r="O2912" i="1"/>
  <c r="O2916" i="1"/>
  <c r="O2917" i="1"/>
  <c r="O3360" i="1"/>
  <c r="O3361" i="1"/>
  <c r="O3362" i="1"/>
  <c r="O3363" i="1"/>
  <c r="O3364" i="1"/>
  <c r="O3365" i="1"/>
  <c r="O2918" i="1"/>
  <c r="O3367" i="1"/>
  <c r="O3368" i="1"/>
  <c r="O2924" i="1"/>
  <c r="O3370" i="1"/>
  <c r="O3371" i="1"/>
  <c r="O3372" i="1"/>
  <c r="O3373" i="1"/>
  <c r="O3374" i="1"/>
  <c r="O2932" i="1"/>
  <c r="O3376" i="1"/>
  <c r="O2939" i="1"/>
  <c r="O3378" i="1"/>
  <c r="O2948" i="1"/>
  <c r="O2961" i="1"/>
  <c r="O2978" i="1"/>
  <c r="O3382" i="1"/>
  <c r="O3383" i="1"/>
  <c r="O2984" i="1"/>
  <c r="O3385" i="1"/>
  <c r="O3386" i="1"/>
  <c r="O3387" i="1"/>
  <c r="O3388" i="1"/>
  <c r="O3389" i="1"/>
  <c r="O2988" i="1"/>
  <c r="O3391" i="1"/>
  <c r="O3392" i="1"/>
  <c r="O3393" i="1"/>
  <c r="O2990" i="1"/>
  <c r="O3395" i="1"/>
  <c r="O2996" i="1"/>
  <c r="O3025" i="1"/>
  <c r="O3398" i="1"/>
  <c r="O3027" i="1"/>
  <c r="O3400" i="1"/>
  <c r="O3028" i="1"/>
  <c r="O3402" i="1"/>
  <c r="O3044" i="1"/>
  <c r="O3404" i="1"/>
  <c r="O3053" i="1"/>
  <c r="O3406" i="1"/>
  <c r="O3059" i="1"/>
  <c r="O3408" i="1"/>
  <c r="O3072" i="1"/>
  <c r="O3410" i="1"/>
  <c r="O3099" i="1"/>
  <c r="O3412" i="1"/>
  <c r="O3413" i="1"/>
  <c r="O3104" i="1"/>
  <c r="O3415" i="1"/>
  <c r="O3416" i="1"/>
  <c r="O3417" i="1"/>
  <c r="O3108" i="1"/>
  <c r="O3419" i="1"/>
  <c r="O3420" i="1"/>
  <c r="O3421" i="1"/>
  <c r="O3119" i="1"/>
  <c r="O3423" i="1"/>
  <c r="O3135" i="1"/>
  <c r="O3425" i="1"/>
  <c r="O3426" i="1"/>
  <c r="O3427" i="1"/>
  <c r="O3428" i="1"/>
  <c r="O3136" i="1"/>
  <c r="O3138" i="1"/>
  <c r="O3140" i="1"/>
  <c r="O3144" i="1"/>
  <c r="O3433" i="1"/>
  <c r="O3434" i="1"/>
  <c r="O3435" i="1"/>
  <c r="O3436" i="1"/>
  <c r="O3437" i="1"/>
  <c r="O3438" i="1"/>
  <c r="O3439" i="1"/>
  <c r="O3145" i="1"/>
  <c r="O3441" i="1"/>
  <c r="O3442" i="1"/>
  <c r="O3443" i="1"/>
  <c r="O3444" i="1"/>
  <c r="O3445" i="1"/>
  <c r="O3446" i="1"/>
  <c r="O3154" i="1"/>
  <c r="O3157" i="1"/>
  <c r="O3449" i="1"/>
  <c r="O3450" i="1"/>
  <c r="O3451" i="1"/>
  <c r="O3163" i="1"/>
  <c r="O3453" i="1"/>
  <c r="O3454" i="1"/>
  <c r="O3173" i="1"/>
  <c r="O3180" i="1"/>
  <c r="O3457" i="1"/>
  <c r="O3458" i="1"/>
  <c r="O3459" i="1"/>
  <c r="O3460" i="1"/>
  <c r="O3182" i="1"/>
  <c r="O3183" i="1"/>
  <c r="O3463" i="1"/>
  <c r="O3464" i="1"/>
  <c r="O3465" i="1"/>
  <c r="O3466" i="1"/>
  <c r="O3187" i="1"/>
  <c r="O3468" i="1"/>
  <c r="O3469" i="1"/>
  <c r="O3470" i="1"/>
  <c r="O3471" i="1"/>
  <c r="O3472" i="1"/>
  <c r="O3188" i="1"/>
  <c r="O3474" i="1"/>
  <c r="O3475" i="1"/>
  <c r="O3190" i="1"/>
  <c r="O3194" i="1"/>
  <c r="O3478" i="1"/>
  <c r="O3479" i="1"/>
  <c r="O3480" i="1"/>
  <c r="O3195" i="1"/>
  <c r="O3482" i="1"/>
  <c r="O3483" i="1"/>
  <c r="O3203" i="1"/>
  <c r="O3485" i="1"/>
  <c r="O3486" i="1"/>
  <c r="O3487" i="1"/>
  <c r="O3488" i="1"/>
  <c r="O3207" i="1"/>
  <c r="O3490" i="1"/>
  <c r="O3215" i="1"/>
  <c r="O3492" i="1"/>
  <c r="O3493" i="1"/>
  <c r="O3494" i="1"/>
  <c r="O3495" i="1"/>
  <c r="O3496" i="1"/>
  <c r="O3497" i="1"/>
  <c r="O3498" i="1"/>
  <c r="O3499" i="1"/>
  <c r="O3500" i="1"/>
  <c r="O3501" i="1"/>
  <c r="O3502" i="1"/>
  <c r="O3216" i="1"/>
  <c r="O3504" i="1"/>
  <c r="O3218" i="1"/>
  <c r="O3506" i="1"/>
  <c r="O3507" i="1"/>
  <c r="O3508" i="1"/>
  <c r="O3509" i="1"/>
  <c r="O3220" i="1"/>
  <c r="O3511" i="1"/>
  <c r="O3512" i="1"/>
  <c r="O3223" i="1"/>
  <c r="O3228" i="1"/>
  <c r="O3515" i="1"/>
  <c r="O3516" i="1"/>
  <c r="O3517" i="1"/>
  <c r="O3518" i="1"/>
  <c r="O3229" i="1"/>
  <c r="O3520" i="1"/>
  <c r="O3236" i="1"/>
  <c r="O3240" i="1"/>
  <c r="O3523" i="1"/>
  <c r="O3241" i="1"/>
  <c r="O3242" i="1"/>
  <c r="O3526" i="1"/>
  <c r="O3527" i="1"/>
  <c r="O3528" i="1"/>
  <c r="O3529" i="1"/>
  <c r="O3246" i="1"/>
  <c r="O3531" i="1"/>
  <c r="O3249" i="1"/>
  <c r="O3533" i="1"/>
  <c r="O3534" i="1"/>
  <c r="O3535" i="1"/>
  <c r="O3536" i="1"/>
  <c r="O3254" i="1"/>
  <c r="O3256" i="1"/>
  <c r="O3539" i="1"/>
  <c r="O3257" i="1"/>
  <c r="O3541" i="1"/>
  <c r="O3259" i="1"/>
  <c r="O3271" i="1"/>
  <c r="O3544" i="1"/>
  <c r="O3545" i="1"/>
  <c r="O3546" i="1"/>
  <c r="O3547" i="1"/>
  <c r="O3548" i="1"/>
  <c r="O3549" i="1"/>
  <c r="O3550" i="1"/>
  <c r="O3272" i="1"/>
  <c r="O3273" i="1"/>
  <c r="O3553" i="1"/>
  <c r="O3279" i="1"/>
  <c r="O3555" i="1"/>
  <c r="O3556" i="1"/>
  <c r="O3557" i="1"/>
  <c r="O3280" i="1"/>
  <c r="O3559" i="1"/>
  <c r="O3285" i="1"/>
  <c r="O3561" i="1"/>
  <c r="O3562" i="1"/>
  <c r="O3563" i="1"/>
  <c r="O3290" i="1"/>
  <c r="O3291" i="1"/>
  <c r="O3292" i="1"/>
  <c r="O3567" i="1"/>
  <c r="O3294" i="1"/>
  <c r="O3296" i="1"/>
  <c r="O3570" i="1"/>
  <c r="O3571" i="1"/>
  <c r="O3572" i="1"/>
  <c r="O3297" i="1"/>
  <c r="O3298" i="1"/>
  <c r="O3299" i="1"/>
  <c r="O3576" i="1"/>
  <c r="O3577" i="1"/>
  <c r="O3578" i="1"/>
  <c r="O3579" i="1"/>
  <c r="O3311" i="1"/>
  <c r="O3316" i="1"/>
  <c r="O3582" i="1"/>
  <c r="O3317" i="1"/>
  <c r="O3584" i="1"/>
  <c r="O3585" i="1"/>
  <c r="O3321" i="1"/>
  <c r="O3587" i="1"/>
  <c r="O3588" i="1"/>
  <c r="O3325" i="1"/>
  <c r="O3327" i="1"/>
  <c r="O3591" i="1"/>
  <c r="O3329" i="1"/>
  <c r="O3593" i="1"/>
  <c r="O3594" i="1"/>
  <c r="O3595" i="1"/>
  <c r="O3596" i="1"/>
  <c r="O3597" i="1"/>
  <c r="O3598" i="1"/>
  <c r="O3599" i="1"/>
  <c r="O3600" i="1"/>
  <c r="O3601" i="1"/>
  <c r="O3602" i="1"/>
  <c r="O3331" i="1"/>
  <c r="O3604" i="1"/>
  <c r="O3605" i="1"/>
  <c r="O3606" i="1"/>
  <c r="O3332" i="1"/>
  <c r="O3337" i="1"/>
  <c r="O3338" i="1"/>
  <c r="O3339" i="1"/>
  <c r="O3343" i="1"/>
  <c r="O3345" i="1"/>
  <c r="O3349" i="1"/>
  <c r="O3614" i="1"/>
  <c r="O3615" i="1"/>
  <c r="O3616" i="1"/>
  <c r="O3353" i="1"/>
  <c r="O3354" i="1"/>
  <c r="O3355" i="1"/>
  <c r="O3357" i="1"/>
  <c r="O3621" i="1"/>
  <c r="O3622" i="1"/>
  <c r="O3623" i="1"/>
  <c r="O3624" i="1"/>
  <c r="O3625" i="1"/>
  <c r="O3626" i="1"/>
  <c r="O3358" i="1"/>
  <c r="O3359" i="1"/>
  <c r="O3629" i="1"/>
  <c r="O3630" i="1"/>
  <c r="O3631" i="1"/>
  <c r="O1142" i="1"/>
  <c r="O3633" i="1"/>
  <c r="O117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1179" i="1"/>
  <c r="O3650" i="1"/>
  <c r="O3651" i="1"/>
  <c r="O3366" i="1"/>
  <c r="O3653" i="1"/>
  <c r="O3654" i="1"/>
  <c r="O3369" i="1"/>
  <c r="O3375" i="1"/>
  <c r="O3657" i="1"/>
  <c r="O3658" i="1"/>
  <c r="O3659" i="1"/>
  <c r="O3660" i="1"/>
  <c r="O3661" i="1"/>
  <c r="O3377" i="1"/>
  <c r="O3663" i="1"/>
  <c r="O3664" i="1"/>
  <c r="O3379" i="1"/>
  <c r="O3666" i="1"/>
  <c r="O3667" i="1"/>
  <c r="O3668" i="1"/>
  <c r="O3380" i="1"/>
  <c r="O3670" i="1"/>
  <c r="O3381" i="1"/>
  <c r="O3384" i="1"/>
  <c r="O3673" i="1"/>
  <c r="O3390" i="1"/>
  <c r="O3394" i="1"/>
  <c r="O3676" i="1"/>
  <c r="O3396" i="1"/>
  <c r="O3678" i="1"/>
  <c r="O3679" i="1"/>
  <c r="O3397" i="1"/>
  <c r="O3681" i="1"/>
  <c r="O3682" i="1"/>
  <c r="O3683" i="1"/>
  <c r="O3684" i="1"/>
  <c r="O3685" i="1"/>
  <c r="O3686" i="1"/>
  <c r="O3687" i="1"/>
  <c r="O3688" i="1"/>
  <c r="O3689" i="1"/>
  <c r="O3399" i="1"/>
  <c r="O3691" i="1"/>
  <c r="O3692" i="1"/>
  <c r="O3693" i="1"/>
  <c r="O3694" i="1"/>
  <c r="O3401" i="1"/>
  <c r="O3696" i="1"/>
  <c r="O3697" i="1"/>
  <c r="O3403" i="1"/>
  <c r="O3405" i="1"/>
  <c r="O3700" i="1"/>
  <c r="O3701" i="1"/>
  <c r="O3702" i="1"/>
  <c r="O3407" i="1"/>
  <c r="O3409" i="1"/>
  <c r="O3705" i="1"/>
  <c r="O3411" i="1"/>
  <c r="O3707" i="1"/>
  <c r="O3708" i="1"/>
  <c r="O3709" i="1"/>
  <c r="O3710" i="1"/>
  <c r="O3414" i="1"/>
  <c r="O3712" i="1"/>
  <c r="O3713" i="1"/>
  <c r="O3714" i="1"/>
  <c r="O3715" i="1"/>
  <c r="O3716" i="1"/>
  <c r="O3418" i="1"/>
  <c r="O3718" i="1"/>
  <c r="O3422" i="1"/>
  <c r="O3424" i="1"/>
  <c r="O3429" i="1"/>
  <c r="O3722" i="1"/>
  <c r="O3723" i="1"/>
  <c r="O3724" i="1"/>
  <c r="O3430" i="1"/>
  <c r="O3431" i="1"/>
  <c r="O3432" i="1"/>
  <c r="O3728" i="1"/>
  <c r="O3729" i="1"/>
  <c r="O3730" i="1"/>
  <c r="O3731" i="1"/>
  <c r="O3732" i="1"/>
  <c r="O3733" i="1"/>
  <c r="O3734" i="1"/>
  <c r="O3735" i="1"/>
  <c r="O3736" i="1"/>
  <c r="O3440" i="1"/>
  <c r="O3447" i="1"/>
  <c r="O3739" i="1"/>
  <c r="O3448" i="1"/>
  <c r="O3452" i="1"/>
  <c r="O3742" i="1"/>
  <c r="O3743" i="1"/>
  <c r="O3744" i="1"/>
  <c r="O3745" i="1"/>
  <c r="O3746" i="1"/>
  <c r="O3747" i="1"/>
  <c r="O3748" i="1"/>
  <c r="O3455" i="1"/>
  <c r="O3750" i="1"/>
  <c r="O3751" i="1"/>
  <c r="O3752" i="1"/>
  <c r="O3753" i="1"/>
  <c r="O1186" i="1"/>
  <c r="O3755" i="1"/>
  <c r="O3756" i="1"/>
  <c r="O1188" i="1"/>
  <c r="O3758" i="1"/>
  <c r="O3759" i="1"/>
  <c r="O3760" i="1"/>
  <c r="O3761" i="1"/>
  <c r="O3762" i="1"/>
  <c r="O1194" i="1"/>
  <c r="O1198" i="1"/>
  <c r="O3765" i="1"/>
  <c r="O3766" i="1"/>
  <c r="O3767" i="1"/>
  <c r="O3768" i="1"/>
  <c r="O3769" i="1"/>
  <c r="O3770" i="1"/>
  <c r="O3771" i="1"/>
  <c r="O1201" i="1"/>
  <c r="O3773" i="1"/>
  <c r="O3774" i="1"/>
  <c r="O3775" i="1"/>
  <c r="O3776" i="1"/>
  <c r="O3777" i="1"/>
  <c r="O3778" i="1"/>
  <c r="O3779" i="1"/>
  <c r="O3780" i="1"/>
  <c r="O3781" i="1"/>
  <c r="O3782" i="1"/>
  <c r="O3783" i="1"/>
  <c r="O1203" i="1"/>
  <c r="O3785" i="1"/>
  <c r="O3786" i="1"/>
  <c r="O1215" i="1"/>
  <c r="O3788" i="1"/>
  <c r="O3789" i="1"/>
  <c r="O3790" i="1"/>
  <c r="O1223" i="1"/>
  <c r="O3792" i="1"/>
  <c r="O3793" i="1"/>
  <c r="O3794" i="1"/>
  <c r="O3795" i="1"/>
  <c r="O1236" i="1"/>
  <c r="O128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456" i="1"/>
  <c r="O3461" i="1"/>
  <c r="O3812" i="1"/>
  <c r="O3462" i="1"/>
  <c r="O3814" i="1"/>
  <c r="O3815" i="1"/>
  <c r="O3816" i="1"/>
  <c r="O3467" i="1"/>
  <c r="O3818" i="1"/>
  <c r="O3819" i="1"/>
  <c r="O3820" i="1"/>
  <c r="O3821" i="1"/>
  <c r="O3473" i="1"/>
  <c r="O3823" i="1"/>
  <c r="O3824" i="1"/>
  <c r="O3825" i="1"/>
  <c r="O3476" i="1"/>
  <c r="O3827" i="1"/>
  <c r="O3477" i="1"/>
  <c r="O3481" i="1"/>
  <c r="O3830" i="1"/>
  <c r="O3831" i="1"/>
  <c r="O3832" i="1"/>
  <c r="O3833" i="1"/>
  <c r="O3834" i="1"/>
  <c r="O3835" i="1"/>
  <c r="O3484" i="1"/>
  <c r="O3489" i="1"/>
  <c r="O3838" i="1"/>
  <c r="O3491" i="1"/>
  <c r="O3840" i="1"/>
  <c r="O3841" i="1"/>
  <c r="O3503" i="1"/>
  <c r="O3843" i="1"/>
  <c r="O3505" i="1"/>
  <c r="O3845" i="1"/>
  <c r="O3846" i="1"/>
  <c r="O3847" i="1"/>
  <c r="O3848" i="1"/>
  <c r="O3849" i="1"/>
  <c r="O3850" i="1"/>
  <c r="O3851" i="1"/>
  <c r="O3852" i="1"/>
  <c r="O3510" i="1"/>
  <c r="O3854" i="1"/>
  <c r="O3855" i="1"/>
  <c r="O3856" i="1"/>
  <c r="O3857" i="1"/>
  <c r="O3858" i="1"/>
  <c r="O3859" i="1"/>
  <c r="O3513" i="1"/>
  <c r="O3861" i="1"/>
  <c r="O3862" i="1"/>
  <c r="O3863" i="1"/>
  <c r="O3864" i="1"/>
  <c r="O3865" i="1"/>
  <c r="O3866" i="1"/>
  <c r="O3867" i="1"/>
  <c r="O3868" i="1"/>
  <c r="O3869" i="1"/>
  <c r="O1288" i="1"/>
  <c r="O3871" i="1"/>
  <c r="O3872" i="1"/>
  <c r="O3873" i="1"/>
  <c r="O3874" i="1"/>
  <c r="O3875" i="1"/>
  <c r="O3876" i="1"/>
  <c r="O3877" i="1"/>
  <c r="O1289" i="1"/>
  <c r="O3879" i="1"/>
  <c r="O3880" i="1"/>
  <c r="O1294" i="1"/>
  <c r="O1296" i="1"/>
  <c r="O3883" i="1"/>
  <c r="O3884" i="1"/>
  <c r="O1297" i="1"/>
  <c r="O3886" i="1"/>
  <c r="O3887" i="1"/>
  <c r="O3888" i="1"/>
  <c r="O3889" i="1"/>
  <c r="O3514" i="1"/>
  <c r="O3891" i="1"/>
  <c r="O3892" i="1"/>
  <c r="O3893" i="1"/>
  <c r="O3894" i="1"/>
  <c r="O3895" i="1"/>
  <c r="O3896" i="1"/>
  <c r="O3897" i="1"/>
  <c r="O3898" i="1"/>
  <c r="O3899" i="1"/>
  <c r="O3519" i="1"/>
  <c r="O3901" i="1"/>
  <c r="O3902" i="1"/>
  <c r="O3903" i="1"/>
  <c r="O3521" i="1"/>
  <c r="O3905" i="1"/>
  <c r="O3906" i="1"/>
  <c r="O3522" i="1"/>
  <c r="O3524" i="1"/>
  <c r="O3909" i="1"/>
  <c r="O3910" i="1"/>
  <c r="O3911" i="1"/>
  <c r="O3912" i="1"/>
  <c r="O3913" i="1"/>
  <c r="O3914" i="1"/>
  <c r="O3915" i="1"/>
  <c r="O3525" i="1"/>
  <c r="O3530" i="1"/>
  <c r="O3918" i="1"/>
  <c r="O3532" i="1"/>
  <c r="O3537" i="1"/>
  <c r="O3538" i="1"/>
  <c r="O3540" i="1"/>
  <c r="O3542" i="1"/>
  <c r="O3924" i="1"/>
  <c r="O3543" i="1"/>
  <c r="O3926" i="1"/>
  <c r="O3927" i="1"/>
  <c r="O3928" i="1"/>
  <c r="O3551" i="1"/>
  <c r="O3930" i="1"/>
  <c r="O3931" i="1"/>
  <c r="O3932" i="1"/>
  <c r="O3933" i="1"/>
  <c r="O3934" i="1"/>
  <c r="O3935" i="1"/>
  <c r="O3936" i="1"/>
  <c r="O3552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554" i="1"/>
  <c r="O3558" i="1"/>
  <c r="O3965" i="1"/>
  <c r="O3966" i="1"/>
  <c r="O3967" i="1"/>
  <c r="O3968" i="1"/>
  <c r="O3969" i="1"/>
  <c r="O3970" i="1"/>
  <c r="O3971" i="1"/>
  <c r="O3972" i="1"/>
  <c r="O3973" i="1"/>
  <c r="O3974" i="1"/>
  <c r="O3975" i="1"/>
  <c r="O3560" i="1"/>
  <c r="O3977" i="1"/>
  <c r="O3978" i="1"/>
  <c r="O3979" i="1"/>
  <c r="O3980" i="1"/>
  <c r="O3564" i="1"/>
  <c r="O3982" i="1"/>
  <c r="O3983" i="1"/>
  <c r="O3565" i="1"/>
  <c r="O3985" i="1"/>
  <c r="O3566" i="1"/>
  <c r="O3987" i="1"/>
  <c r="O3568" i="1"/>
  <c r="O3569" i="1"/>
  <c r="O3990" i="1"/>
  <c r="O3991" i="1"/>
  <c r="O3573" i="1"/>
  <c r="O3993" i="1"/>
  <c r="O3994" i="1"/>
  <c r="O3995" i="1"/>
  <c r="O3996" i="1"/>
  <c r="O3574" i="1"/>
  <c r="O3998" i="1"/>
  <c r="O3575" i="1"/>
  <c r="O4000" i="1"/>
  <c r="O4001" i="1"/>
  <c r="O4002" i="1"/>
  <c r="O3580" i="1"/>
  <c r="O4004" i="1"/>
  <c r="O4005" i="1"/>
  <c r="O4006" i="1"/>
  <c r="O4007" i="1"/>
  <c r="O4008" i="1"/>
  <c r="O4009" i="1"/>
  <c r="O3581" i="1"/>
  <c r="O3583" i="1"/>
  <c r="O4012" i="1"/>
  <c r="O3586" i="1"/>
  <c r="O3589" i="1"/>
  <c r="O4015" i="1"/>
  <c r="O4016" i="1"/>
  <c r="O4017" i="1"/>
  <c r="O3590" i="1"/>
  <c r="O4019" i="1"/>
  <c r="O3592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3603" i="1"/>
  <c r="O4036" i="1"/>
  <c r="O4037" i="1"/>
  <c r="O4038" i="1"/>
  <c r="O4039" i="1"/>
  <c r="O4040" i="1"/>
  <c r="O4041" i="1"/>
  <c r="O4042" i="1"/>
  <c r="O3607" i="1"/>
  <c r="O4044" i="1"/>
  <c r="O4045" i="1"/>
  <c r="O4046" i="1"/>
  <c r="O4047" i="1"/>
  <c r="O4048" i="1"/>
  <c r="O4049" i="1"/>
  <c r="O3608" i="1"/>
  <c r="O4051" i="1"/>
  <c r="O4052" i="1"/>
  <c r="O4053" i="1"/>
  <c r="O4054" i="1"/>
  <c r="O3609" i="1"/>
  <c r="O4056" i="1"/>
  <c r="O3610" i="1"/>
  <c r="O4058" i="1"/>
  <c r="O3611" i="1"/>
  <c r="O4060" i="1"/>
  <c r="O4061" i="1"/>
  <c r="O4062" i="1"/>
  <c r="O4063" i="1"/>
  <c r="O4064" i="1"/>
  <c r="O3612" i="1"/>
  <c r="O4066" i="1"/>
  <c r="O4067" i="1"/>
  <c r="O4068" i="1"/>
  <c r="O4069" i="1"/>
  <c r="O4070" i="1"/>
  <c r="O3613" i="1"/>
  <c r="O4072" i="1"/>
  <c r="O4073" i="1"/>
  <c r="O3617" i="1"/>
  <c r="O4075" i="1"/>
  <c r="O3618" i="1"/>
  <c r="O3619" i="1"/>
  <c r="O4078" i="1"/>
  <c r="O4079" i="1"/>
  <c r="O3620" i="1"/>
  <c r="O4081" i="1"/>
  <c r="O4082" i="1"/>
  <c r="O4083" i="1"/>
  <c r="O4084" i="1"/>
  <c r="O4085" i="1"/>
  <c r="O4086" i="1"/>
  <c r="O4087" i="1"/>
  <c r="O4088" i="1"/>
  <c r="O4089" i="1"/>
  <c r="O3627" i="1"/>
  <c r="O4091" i="1"/>
  <c r="O4092" i="1"/>
  <c r="O4093" i="1"/>
  <c r="O4094" i="1"/>
  <c r="O3628" i="1"/>
  <c r="O4096" i="1"/>
  <c r="O4097" i="1"/>
  <c r="O3632" i="1"/>
  <c r="O3634" i="1"/>
  <c r="O4100" i="1"/>
  <c r="O4101" i="1"/>
  <c r="O4102" i="1"/>
  <c r="O4103" i="1"/>
  <c r="O4104" i="1"/>
  <c r="O4105" i="1"/>
  <c r="O4106" i="1"/>
  <c r="O4107" i="1"/>
  <c r="O4108" i="1"/>
  <c r="O4109" i="1"/>
  <c r="O4110" i="1"/>
  <c r="O3649" i="1"/>
  <c r="O3652" i="1"/>
  <c r="O4113" i="1"/>
  <c r="O4114" i="1"/>
  <c r="O4115" i="1"/>
  <c r="O2" i="1"/>
  <c r="G13" i="11" l="1"/>
  <c r="H5" i="11"/>
  <c r="F13" i="11"/>
  <c r="F4" i="11"/>
  <c r="H4" i="11"/>
  <c r="G11" i="11"/>
  <c r="G14" i="11"/>
  <c r="F12" i="11"/>
  <c r="G12" i="11"/>
  <c r="F11" i="11"/>
  <c r="G6" i="11"/>
  <c r="H14" i="11"/>
  <c r="H6" i="11"/>
  <c r="H7" i="11"/>
  <c r="G7" i="11"/>
  <c r="H10" i="11"/>
  <c r="G9" i="11"/>
  <c r="F9" i="11"/>
  <c r="G3" i="11"/>
  <c r="G10" i="11"/>
  <c r="F3" i="11"/>
  <c r="H8" i="11"/>
  <c r="F8" i="1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<sst xmlns="http://schemas.openxmlformats.org/spreadsheetml/2006/main" count="32976" uniqueCount="8401">
  <si>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</si>
  <si>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</si>
  <si>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</si>
  <si>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</si>
  <si>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</si>
  <si>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</si>
  <si>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</si>
  <si>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</si>
  <si>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</si>
  <si>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</si>
  <si>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</si>
  <si>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</si>
  <si>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</si>
  <si>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</si>
  <si>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</si>
  <si>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</si>
  <si>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</si>
  <si>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</si>
  <si>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</si>
  <si>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</si>
  <si>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</si>
  <si>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</si>
  <si>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</si>
  <si>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</si>
  <si>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</si>
  <si>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</si>
  <si>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</si>
  <si>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</si>
  <si>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</si>
  <si>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</si>
  <si>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</si>
  <si>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</si>
  <si>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</si>
  <si>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</si>
  <si>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</si>
  <si>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</si>
  <si>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</si>
  <si>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</si>
  <si>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</si>
  <si>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</si>
  <si>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</si>
  <si>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</si>
  <si>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</si>
  <si>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</si>
  <si>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</si>
  <si>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</si>
  <si>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</si>
  <si>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</si>
  <si>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</si>
  <si>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</si>
  <si>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</si>
  <si>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</si>
  <si>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</si>
  <si>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</si>
  <si>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</si>
  <si>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</si>
  <si>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</si>
  <si>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</si>
  <si>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</si>
  <si>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</si>
  <si>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</si>
  <si>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</si>
  <si>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</si>
  <si>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</si>
  <si>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</si>
  <si>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</si>
  <si>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</si>
  <si>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</si>
  <si>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</si>
  <si>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</si>
  <si>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</si>
  <si>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</si>
  <si>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</si>
  <si>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</si>
  <si>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</si>
  <si>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</si>
  <si>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</si>
  <si>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</si>
  <si>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</si>
  <si>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</si>
  <si>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</si>
  <si>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</si>
  <si>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</si>
  <si>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</si>
  <si>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</si>
  <si>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</si>
  <si>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</si>
  <si>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</si>
  <si>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</si>
  <si>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</si>
  <si>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</si>
  <si>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</si>
  <si>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</si>
  <si>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</si>
  <si>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</si>
  <si>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</si>
  <si>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</si>
  <si>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</si>
  <si>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</si>
  <si>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</si>
  <si>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</si>
  <si>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</si>
  <si>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</si>
  <si>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</si>
  <si>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</si>
  <si>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</si>
  <si>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</si>
  <si>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</si>
  <si>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</si>
  <si>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</si>
  <si>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</si>
  <si>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</si>
  <si>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</si>
  <si>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</si>
  <si>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</si>
  <si>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</si>
  <si>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</si>
  <si>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</si>
  <si>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</si>
  <si>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</si>
  <si>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</si>
  <si>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</si>
  <si>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</si>
  <si>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</si>
  <si>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</si>
  <si>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</si>
  <si>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</si>
  <si>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</si>
  <si>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</si>
  <si>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</si>
  <si>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</si>
  <si>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</si>
  <si>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</si>
  <si>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</si>
  <si>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</si>
  <si>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</si>
  <si>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</si>
  <si>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</si>
  <si>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</si>
  <si>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</si>
  <si>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</si>
  <si>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</si>
  <si>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</si>
  <si>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</si>
  <si>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</si>
  <si>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</si>
  <si>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</si>
  <si>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</si>
  <si>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</si>
  <si>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</si>
  <si>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</si>
  <si>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</si>
  <si>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</si>
  <si>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</si>
  <si>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</si>
  <si>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</si>
  <si>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</si>
  <si>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</si>
  <si>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</si>
  <si>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</si>
  <si>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</si>
  <si>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</si>
  <si>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</si>
  <si>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</si>
  <si>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</si>
  <si>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</si>
  <si>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</si>
  <si>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</si>
  <si>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</si>
  <si>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</si>
  <si>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</si>
  <si>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</si>
  <si>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</si>
  <si>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</si>
  <si>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</si>
  <si>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</si>
  <si>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</si>
  <si>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</si>
  <si>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</si>
  <si>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</si>
  <si>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</si>
  <si>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</si>
  <si>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</si>
  <si>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</si>
  <si>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</si>
  <si>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</si>
  <si>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</si>
  <si>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</si>
  <si>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</si>
  <si>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</si>
  <si>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</si>
  <si>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</si>
  <si>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</si>
  <si>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</si>
  <si>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</si>
  <si>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</si>
  <si>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</si>
  <si>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</si>
  <si>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</si>
  <si>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</si>
  <si>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</si>
  <si>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</si>
  <si>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</si>
  <si>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</si>
  <si>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</si>
  <si>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</si>
  <si>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</si>
  <si>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</si>
  <si>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</si>
  <si>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</si>
  <si>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</si>
  <si>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</si>
  <si>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</si>
  <si>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</si>
  <si>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</si>
  <si>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</si>
  <si>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</si>
  <si>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</si>
  <si>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</si>
  <si>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</si>
  <si>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</si>
  <si>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</si>
  <si>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</si>
  <si>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</si>
  <si>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</si>
  <si>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</si>
  <si>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</si>
  <si>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</si>
  <si>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</si>
  <si>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</si>
  <si>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</si>
  <si>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</si>
  <si>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</si>
  <si>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</si>
  <si>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</si>
  <si>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</si>
  <si>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</si>
  <si>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</si>
  <si>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</si>
  <si>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</si>
  <si>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</si>
  <si>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</si>
  <si>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</si>
  <si>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</si>
  <si>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</si>
  <si>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</si>
  <si>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</si>
  <si>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</si>
  <si>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</si>
  <si>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</si>
  <si>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</si>
  <si>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</si>
  <si>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</si>
  <si>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</si>
  <si>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</si>
  <si>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</si>
  <si>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</si>
  <si>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</si>
  <si>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</si>
  <si>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</si>
  <si>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</si>
  <si>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</si>
  <si>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</si>
  <si>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</si>
  <si>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</si>
  <si>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</si>
  <si>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</si>
  <si>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</si>
  <si>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</si>
  <si>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</si>
  <si>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</si>
  <si>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</si>
  <si>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</si>
  <si>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</si>
  <si>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</si>
  <si>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</si>
  <si>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</si>
  <si>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</si>
  <si>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</si>
  <si>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</si>
  <si>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</si>
  <si>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</si>
  <si>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</si>
  <si>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</si>
  <si>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</si>
  <si>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</si>
  <si>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</si>
  <si>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</si>
  <si>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</si>
  <si>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</si>
  <si>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</si>
  <si>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</si>
  <si>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</si>
  <si>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</si>
  <si>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</si>
  <si>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</si>
  <si>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</si>
  <si>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</si>
  <si>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</si>
  <si>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</si>
  <si>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</si>
  <si>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</si>
  <si>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</si>
  <si>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</si>
  <si>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</si>
  <si>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</si>
  <si>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</si>
  <si>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</si>
  <si>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</si>
  <si>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</si>
  <si>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</si>
  <si>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</si>
  <si>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</si>
  <si>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</si>
  <si>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</si>
  <si>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</si>
  <si>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</si>
  <si>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</si>
  <si>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</si>
  <si>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</si>
  <si>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</si>
  <si>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</si>
  <si>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</si>
  <si>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</si>
  <si>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</si>
  <si>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</si>
  <si>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</si>
  <si>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</si>
  <si>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</si>
  <si>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</si>
  <si>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</si>
  <si>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</si>
  <si>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</si>
  <si>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</si>
  <si>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</si>
  <si>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</si>
  <si>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</si>
  <si>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</si>
  <si>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</si>
  <si>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</si>
  <si>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</si>
  <si>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</si>
  <si>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</si>
  <si>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</si>
  <si>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</si>
  <si>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</si>
  <si>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</si>
  <si>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</si>
  <si>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</si>
  <si>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</si>
  <si>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</si>
  <si>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</si>
  <si>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</si>
  <si>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</si>
  <si>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</si>
  <si>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</si>
  <si>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</si>
  <si>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</si>
  <si>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</si>
  <si>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</si>
  <si>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</si>
  <si>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</si>
  <si>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</si>
  <si>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</si>
  <si>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</si>
  <si>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</si>
  <si>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</si>
  <si>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</si>
  <si>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</si>
  <si>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</si>
  <si>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</si>
  <si>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</si>
  <si>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</si>
  <si>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</si>
  <si>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</si>
  <si>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</si>
  <si>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</si>
  <si>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</si>
  <si>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</si>
  <si>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</si>
  <si>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</si>
  <si>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</si>
  <si>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</si>
  <si>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</si>
  <si>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</si>
  <si>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</si>
  <si>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</si>
  <si>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</si>
  <si>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</si>
  <si>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</si>
  <si>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</si>
  <si>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</si>
  <si>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</si>
  <si>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</si>
  <si>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</si>
  <si>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</si>
  <si>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</si>
  <si>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</si>
  <si>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</si>
  <si>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</si>
  <si>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</si>
  <si>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</si>
  <si>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</si>
  <si>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</si>
  <si>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</si>
  <si>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</si>
  <si>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</si>
  <si>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</si>
  <si>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</si>
  <si>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</si>
  <si>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</si>
  <si>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</si>
  <si>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</si>
  <si>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</si>
  <si>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</si>
  <si>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</si>
  <si>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</si>
  <si>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</si>
  <si>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</si>
  <si>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</si>
  <si>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</si>
  <si>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</si>
  <si>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</si>
  <si>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</si>
  <si>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</si>
  <si>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</si>
  <si>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</si>
  <si>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</si>
  <si>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</si>
  <si>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</si>
  <si>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</si>
  <si>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</si>
  <si>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</si>
  <si>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</si>
  <si>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</si>
  <si>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</si>
  <si>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</si>
  <si>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</si>
  <si>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</si>
  <si>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</si>
  <si>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</si>
  <si>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</si>
  <si>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</si>
  <si>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</si>
  <si>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</si>
  <si>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</si>
  <si>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</si>
  <si>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</si>
  <si>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</si>
  <si>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</si>
  <si>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</si>
  <si>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</si>
  <si>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</si>
  <si>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</si>
  <si>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</si>
  <si>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</si>
  <si>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</si>
  <si>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</si>
  <si>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</si>
  <si>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</si>
  <si>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</si>
  <si>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</si>
  <si>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</si>
  <si>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</si>
  <si>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</si>
  <si>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</si>
  <si>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</si>
  <si>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</si>
  <si>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</si>
  <si>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</si>
  <si>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</si>
  <si>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</si>
  <si>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</si>
  <si>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</si>
  <si>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</si>
  <si>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</si>
  <si>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</si>
  <si>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</si>
  <si>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</si>
  <si>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</si>
  <si>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</si>
  <si>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</si>
  <si>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</si>
  <si>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</si>
  <si>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</si>
  <si>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</si>
  <si>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</si>
  <si>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</si>
  <si>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</si>
  <si>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</si>
  <si>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</si>
  <si>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</si>
  <si>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</si>
  <si>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</si>
  <si>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</si>
  <si>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</si>
  <si>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</si>
  <si>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</si>
  <si>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</si>
  <si>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</si>
  <si>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</si>
  <si>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</si>
  <si>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</si>
  <si>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</si>
  <si>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</si>
  <si>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</si>
  <si>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</si>
  <si>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</si>
  <si>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</si>
  <si>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</si>
  <si>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</si>
  <si>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</si>
  <si>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</si>
  <si>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</si>
  <si>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</si>
  <si>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</si>
  <si>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</si>
  <si>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</si>
  <si>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</si>
  <si>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</si>
  <si>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</si>
  <si>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</si>
  <si>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</si>
  <si>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</si>
  <si>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</si>
  <si>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</si>
  <si>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</si>
  <si>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</si>
  <si>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</si>
  <si>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</si>
  <si>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</si>
  <si>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</si>
  <si>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</si>
  <si>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</si>
  <si>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</si>
  <si>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</si>
  <si>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</si>
  <si>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</si>
  <si>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</si>
  <si>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</si>
  <si>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</si>
  <si>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</si>
  <si>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</si>
  <si>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</si>
  <si>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</si>
  <si>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</si>
  <si>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</si>
  <si>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</si>
  <si>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</si>
  <si>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</si>
  <si>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</si>
  <si>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</si>
  <si>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</si>
  <si>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</si>
  <si>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</si>
  <si>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</si>
  <si>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</si>
  <si>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</si>
  <si>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</si>
  <si>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</si>
  <si>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</si>
  <si>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</si>
  <si>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</si>
  <si>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</si>
  <si>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</si>
  <si>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</si>
  <si>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</si>
  <si>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</si>
  <si>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</si>
  <si>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</si>
  <si>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</si>
  <si>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</si>
  <si>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</si>
  <si>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</si>
  <si>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</si>
  <si>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</si>
  <si>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</si>
  <si>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</si>
  <si>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</si>
  <si>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</si>
  <si>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</si>
  <si>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</si>
  <si>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</si>
  <si>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</si>
  <si>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</si>
  <si>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</si>
  <si>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</si>
  <si>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</si>
  <si>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</si>
  <si>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</si>
  <si>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</si>
  <si>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</si>
  <si>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</si>
  <si>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</si>
  <si>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</si>
  <si>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</si>
  <si>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</si>
  <si>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</si>
  <si>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</si>
  <si>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</si>
  <si>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</si>
  <si>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</si>
  <si>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</si>
  <si>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</si>
  <si>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</si>
  <si>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</si>
  <si>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</si>
  <si>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</si>
  <si>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</si>
  <si>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</si>
  <si>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</si>
  <si>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</si>
  <si>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</si>
  <si>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</si>
  <si>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</si>
  <si>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</si>
  <si>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</si>
  <si>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</si>
  <si>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</si>
  <si>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</si>
  <si>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</si>
  <si>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</si>
  <si>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</si>
  <si>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</si>
  <si>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</si>
  <si>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</si>
  <si>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</si>
  <si>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</si>
  <si>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</si>
  <si>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</si>
  <si>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</si>
  <si>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</si>
  <si>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</si>
  <si>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</si>
  <si>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</si>
  <si>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</si>
  <si>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</si>
  <si>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</si>
  <si>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</si>
  <si>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</si>
  <si>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</si>
  <si>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</si>
  <si>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</si>
  <si>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</si>
  <si>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</si>
  <si>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</si>
  <si>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</si>
  <si>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</si>
  <si>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</si>
  <si>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</si>
  <si>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</si>
  <si>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</si>
  <si>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</si>
  <si>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</si>
  <si>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</si>
  <si>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</si>
  <si>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</si>
  <si>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</si>
  <si>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</si>
  <si>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</si>
  <si>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</si>
  <si>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</si>
  <si>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</si>
  <si>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</si>
  <si>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</si>
  <si>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</si>
  <si>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</si>
  <si>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</si>
  <si>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</si>
  <si>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</si>
  <si>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</si>
  <si>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</si>
  <si>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</si>
  <si>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</si>
  <si>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</si>
  <si>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</si>
  <si>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</si>
  <si>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</si>
  <si>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</si>
  <si>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</si>
  <si>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</si>
  <si>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</si>
  <si>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</si>
  <si>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</si>
  <si>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</si>
  <si>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</si>
  <si>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</si>
  <si>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</si>
  <si>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</si>
  <si>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</si>
  <si>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</si>
  <si>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</si>
  <si>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</si>
  <si>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</si>
  <si>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</si>
  <si>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</si>
  <si>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</si>
  <si>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</si>
  <si>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</si>
  <si>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</si>
  <si>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</si>
  <si>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</si>
  <si>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</si>
  <si>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</si>
  <si>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</si>
  <si>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</si>
  <si>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</si>
  <si>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</si>
  <si>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</si>
  <si>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</si>
  <si>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</si>
  <si>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</si>
  <si>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</si>
  <si>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</si>
  <si>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</si>
  <si>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</si>
  <si>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</si>
  <si>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</si>
  <si>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</si>
  <si>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</si>
  <si>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</si>
  <si>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</si>
  <si>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</si>
  <si>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</si>
  <si>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</si>
  <si>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</si>
  <si>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</si>
  <si>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</si>
  <si>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</si>
  <si>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</si>
  <si>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</si>
  <si>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</si>
  <si>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</si>
  <si>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</si>
  <si>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</si>
  <si>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</si>
  <si>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</si>
  <si>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</si>
  <si>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</si>
  <si>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</si>
  <si>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</si>
  <si>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</si>
  <si>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</si>
  <si>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</si>
  <si>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</si>
  <si>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</si>
  <si>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</si>
  <si>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</si>
  <si>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</si>
  <si>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</si>
  <si>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</si>
  <si>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</si>
  <si>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</si>
  <si>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</si>
  <si>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</si>
  <si>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</si>
  <si>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</si>
  <si>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</si>
  <si>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</si>
  <si>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</si>
  <si>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</si>
  <si>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</si>
  <si>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</si>
  <si>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</si>
  <si>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</si>
  <si>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</si>
  <si>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</si>
  <si>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</si>
  <si>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</si>
  <si>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</si>
  <si>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</si>
  <si>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</si>
  <si>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</si>
  <si>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</si>
  <si>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</si>
  <si>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</si>
  <si>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</si>
  <si>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</si>
  <si>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</si>
  <si>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</si>
  <si>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</si>
  <si>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</si>
  <si>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</si>
  <si>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</si>
  <si>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</si>
  <si>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</si>
  <si>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</si>
  <si>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</si>
  <si>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</si>
  <si>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</si>
  <si>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</si>
  <si>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</si>
  <si>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</si>
  <si>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</si>
  <si>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</si>
  <si>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</si>
  <si>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</si>
  <si>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</si>
  <si>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</si>
  <si>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</si>
  <si>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</si>
  <si>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</si>
  <si>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</si>
  <si>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</si>
  <si>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</si>
  <si>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</si>
  <si>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</si>
  <si>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</si>
  <si>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</si>
  <si>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</si>
  <si>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</si>
  <si>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</si>
  <si>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</si>
  <si>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</si>
  <si>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</si>
  <si>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</si>
  <si>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</si>
  <si>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</si>
  <si>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</si>
  <si>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</si>
  <si>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</si>
  <si>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</si>
  <si>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</si>
  <si>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</si>
  <si>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</si>
  <si>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</si>
  <si>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</si>
  <si>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</si>
  <si>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</si>
  <si>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</si>
  <si>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</si>
  <si>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</si>
  <si>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</si>
  <si>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</si>
  <si>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</si>
  <si>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</si>
  <si>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</si>
  <si>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</si>
  <si>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</si>
  <si>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</si>
  <si>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</si>
  <si>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</si>
  <si>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</si>
  <si>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</si>
  <si>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</si>
  <si>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</si>
  <si>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</si>
  <si>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</si>
  <si>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</si>
  <si>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</si>
  <si>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</si>
  <si>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</si>
  <si>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</si>
  <si>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</si>
  <si>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</si>
  <si>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</si>
  <si>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</si>
  <si>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</si>
  <si>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</si>
  <si>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</si>
  <si>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</si>
  <si>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</si>
  <si>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</si>
  <si>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</si>
  <si>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</si>
  <si>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</si>
  <si>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</si>
  <si>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</si>
  <si>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</si>
  <si>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</si>
  <si>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</si>
  <si>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</si>
  <si>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</si>
  <si>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</si>
  <si>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</si>
  <si>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</si>
  <si>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</si>
  <si>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</si>
  <si>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</si>
  <si>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</si>
  <si>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</si>
  <si>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</si>
  <si>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</si>
  <si>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</si>
  <si>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</si>
  <si>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</si>
  <si>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</si>
  <si>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</si>
  <si>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</si>
  <si>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</si>
  <si>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</si>
  <si>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</si>
  <si>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</si>
  <si>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</si>
  <si>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</si>
  <si>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</si>
  <si>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</si>
  <si>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</si>
  <si>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</si>
  <si>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</si>
  <si>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</si>
  <si>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</si>
  <si>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</si>
  <si>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</si>
  <si>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</si>
  <si>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</si>
  <si>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</si>
  <si>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</si>
  <si>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</si>
  <si>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</si>
  <si>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</si>
  <si>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</si>
  <si>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</si>
  <si>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</si>
  <si>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</si>
  <si>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</si>
  <si>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</si>
  <si>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</si>
  <si>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</si>
  <si>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</si>
  <si>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</si>
  <si>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</si>
  <si>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</si>
  <si>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</si>
  <si>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</si>
  <si>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</si>
  <si>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</si>
  <si>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</si>
  <si>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</si>
  <si>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</si>
  <si>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</si>
  <si>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</si>
  <si>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</si>
  <si>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</si>
  <si>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</si>
  <si>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</si>
  <si>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</si>
  <si>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</si>
  <si>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</si>
  <si>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</si>
  <si>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</si>
  <si>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</si>
  <si>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</si>
  <si>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</si>
  <si>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</si>
  <si>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</si>
  <si>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</si>
  <si>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</si>
  <si>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</si>
  <si>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</si>
  <si>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</si>
  <si>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</si>
  <si>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</si>
  <si>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</si>
  <si>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</si>
  <si>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</si>
  <si>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</si>
  <si>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</si>
  <si>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</si>
  <si>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</si>
  <si>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</si>
  <si>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</si>
  <si>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</si>
  <si>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</si>
  <si>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</si>
  <si>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</si>
  <si>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</si>
  <si>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</si>
  <si>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</si>
  <si>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</si>
  <si>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</si>
  <si>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</si>
  <si>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</si>
  <si>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</si>
  <si>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</si>
  <si>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</si>
  <si>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</si>
  <si>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</si>
  <si>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</si>
  <si>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</si>
  <si>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</si>
  <si>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</si>
  <si>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</si>
  <si>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</si>
  <si>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</si>
  <si>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</si>
  <si>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</si>
  <si>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</si>
  <si>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</si>
  <si>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</si>
  <si>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</si>
  <si>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</si>
  <si>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</si>
  <si>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</si>
  <si>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</si>
  <si>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</si>
  <si>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</si>
  <si>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</si>
  <si>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</si>
  <si>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</si>
  <si>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</si>
  <si>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</si>
  <si>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</si>
  <si>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</si>
  <si>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</si>
  <si>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</si>
  <si>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</si>
  <si>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</si>
  <si>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</si>
  <si>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</si>
  <si>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</si>
  <si>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</si>
  <si>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</si>
  <si>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</si>
  <si>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</si>
  <si>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</si>
  <si>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</si>
  <si>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</si>
  <si>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</si>
  <si>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</si>
  <si>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</si>
  <si>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</si>
  <si>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</si>
  <si>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</si>
  <si>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</si>
  <si>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</si>
  <si>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</si>
  <si>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</si>
  <si>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</si>
  <si>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</si>
  <si>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</si>
  <si>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</si>
  <si>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</si>
  <si>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</si>
  <si>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</si>
  <si>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</si>
  <si>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</si>
  <si>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</si>
  <si>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</si>
  <si>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</si>
  <si>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</si>
  <si>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</si>
  <si>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</si>
  <si>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</si>
  <si>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</si>
  <si>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</si>
  <si>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</si>
  <si>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</si>
  <si>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</si>
  <si>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</si>
  <si>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</si>
  <si>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</si>
  <si>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</si>
  <si>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</si>
  <si>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</si>
  <si>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</si>
  <si>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</si>
  <si>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</si>
  <si>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</si>
  <si>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</si>
  <si>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</si>
  <si>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</si>
  <si>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</si>
  <si>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</si>
  <si>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</si>
  <si>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</si>
  <si>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</si>
  <si>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</si>
  <si>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</si>
  <si>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</si>
  <si>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</si>
  <si>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</si>
  <si>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</si>
  <si>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</si>
  <si>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</si>
  <si>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</si>
  <si>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</si>
  <si>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</si>
  <si>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</si>
  <si>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</si>
  <si>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</si>
  <si>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</si>
  <si>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</si>
  <si>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</si>
  <si>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</si>
  <si>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</si>
  <si>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</si>
  <si>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</si>
  <si>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</si>
  <si>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</si>
  <si>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</si>
  <si>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</si>
  <si>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</si>
  <si>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</si>
  <si>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</si>
  <si>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</si>
  <si>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</si>
  <si>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</si>
  <si>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</si>
  <si>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</si>
  <si>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</si>
  <si>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</si>
  <si>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</si>
  <si>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</si>
  <si>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</si>
  <si>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</si>
  <si>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</si>
  <si>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</si>
  <si>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</si>
  <si>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</si>
  <si>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</si>
  <si>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</si>
  <si>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</si>
  <si>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</si>
  <si>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</si>
  <si>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</si>
  <si>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</si>
  <si>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</si>
  <si>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</si>
  <si>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</si>
  <si>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</si>
  <si>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</si>
  <si>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</si>
  <si>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</si>
  <si>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</si>
  <si>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</si>
  <si>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</si>
  <si>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</si>
  <si>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</si>
  <si>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</si>
  <si>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</si>
  <si>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</si>
  <si>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</si>
  <si>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</si>
  <si>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</si>
  <si>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</si>
  <si>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</si>
  <si>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</si>
  <si>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</si>
  <si>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</si>
  <si>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</si>
  <si>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</si>
  <si>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</si>
  <si>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</si>
  <si>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</si>
  <si>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</si>
  <si>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</si>
  <si>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</si>
  <si>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</si>
  <si>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</si>
  <si>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</si>
  <si>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</si>
  <si>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</si>
  <si>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</si>
  <si>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</si>
  <si>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</si>
  <si>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</si>
  <si>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</si>
  <si>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</si>
  <si>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</si>
  <si>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</si>
  <si>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</si>
  <si>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</si>
  <si>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</si>
  <si>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</si>
  <si>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</si>
  <si>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</si>
  <si>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</si>
  <si>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</si>
  <si>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</si>
  <si>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</si>
  <si>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</si>
  <si>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</si>
  <si>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</si>
  <si>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</si>
  <si>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</si>
  <si>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</si>
  <si>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</si>
  <si>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</si>
  <si>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</si>
  <si>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</si>
  <si>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</si>
  <si>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</si>
  <si>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</si>
  <si>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</si>
  <si>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</si>
  <si>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</si>
  <si>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</si>
  <si>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</si>
  <si>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</si>
  <si>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</si>
  <si>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</si>
  <si>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</si>
  <si>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</si>
  <si>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</si>
  <si>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</si>
  <si>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</si>
  <si>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</si>
  <si>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</si>
  <si>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</si>
  <si>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</si>
  <si>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</si>
  <si>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</si>
  <si>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</si>
  <si>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</si>
  <si>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</si>
  <si>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</si>
  <si>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</si>
  <si>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</si>
  <si>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</si>
  <si>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</si>
  <si>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</si>
  <si>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</si>
  <si>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</si>
  <si>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</si>
  <si>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</si>
  <si>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</si>
  <si>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</si>
  <si>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</si>
  <si>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</si>
  <si>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</si>
  <si>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</si>
  <si>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</si>
  <si>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</si>
  <si>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</si>
  <si>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</si>
  <si>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</si>
  <si>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</si>
  <si>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</si>
  <si>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</si>
  <si>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</si>
  <si>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</si>
  <si>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</si>
  <si>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</si>
  <si>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</si>
  <si>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</si>
  <si>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</si>
  <si>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</si>
  <si>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</si>
  <si>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</si>
  <si>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</si>
  <si>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</si>
  <si>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</si>
  <si>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</si>
  <si>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</si>
  <si>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</si>
  <si>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</si>
  <si>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</si>
  <si>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</si>
  <si>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</si>
  <si>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</si>
  <si>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</si>
  <si>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</si>
  <si>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</si>
  <si>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</si>
  <si>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</si>
  <si>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</si>
  <si>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</si>
  <si>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</si>
  <si>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</si>
  <si>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</si>
  <si>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</si>
  <si>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</si>
  <si>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</si>
  <si>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</si>
  <si>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</si>
  <si>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</si>
  <si>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</si>
  <si>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</si>
  <si>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</si>
  <si>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</si>
  <si>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</si>
  <si>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</si>
  <si>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</si>
  <si>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</si>
  <si>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</si>
  <si>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</si>
  <si>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</si>
  <si>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</si>
  <si>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</si>
  <si>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</si>
  <si>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</si>
  <si>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</si>
  <si>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</si>
  <si>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</si>
  <si>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</si>
  <si>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</si>
  <si>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</si>
  <si>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</si>
  <si>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</si>
  <si>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</si>
  <si>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</si>
  <si>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</si>
  <si>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</si>
  <si>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</si>
  <si>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</si>
  <si>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</si>
  <si>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</si>
  <si>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</si>
  <si>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</si>
  <si>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</si>
  <si>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</si>
  <si>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</si>
  <si>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</si>
  <si>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</si>
  <si>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</si>
  <si>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</si>
  <si>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</si>
  <si>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</si>
  <si>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</si>
  <si>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</si>
  <si>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</si>
  <si>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</si>
  <si>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</si>
  <si>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</si>
  <si>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</si>
  <si>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</si>
  <si>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</si>
  <si>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</si>
  <si>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</si>
  <si>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</si>
  <si>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</si>
  <si>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</si>
  <si>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</si>
  <si>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</si>
  <si>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</si>
  <si>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</si>
  <si>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</si>
  <si>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</si>
  <si>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</si>
  <si>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</si>
  <si>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</si>
  <si>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</si>
  <si>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</si>
  <si>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</si>
  <si>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</si>
  <si>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</si>
  <si>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</si>
  <si>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</si>
  <si>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</si>
  <si>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</si>
  <si>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</si>
  <si>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</si>
  <si>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</si>
  <si>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</si>
  <si>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</si>
  <si>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</si>
  <si>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</si>
  <si>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</si>
  <si>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</si>
  <si>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</si>
  <si>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</si>
  <si>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</si>
  <si>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</si>
  <si>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</si>
  <si>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</si>
  <si>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</si>
  <si>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</si>
  <si>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</si>
  <si>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</si>
  <si>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</si>
  <si>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</si>
  <si>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</si>
  <si>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</si>
  <si>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</si>
  <si>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</si>
  <si>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</si>
  <si>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</si>
  <si>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</si>
  <si>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</si>
  <si>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</si>
  <si>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</si>
  <si>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</si>
  <si>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</si>
  <si>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</si>
  <si>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</si>
  <si>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</si>
  <si>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</si>
  <si>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</si>
  <si>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</si>
  <si>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</si>
  <si>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</si>
  <si>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</si>
  <si>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</si>
  <si>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</si>
  <si>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</si>
  <si>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</si>
  <si>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</si>
  <si>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</si>
  <si>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</si>
  <si>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</si>
  <si>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</si>
  <si>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</si>
  <si>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</si>
  <si>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</si>
  <si>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</si>
  <si>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</si>
  <si>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</si>
  <si>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</si>
  <si>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</si>
  <si>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</si>
  <si>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</si>
  <si>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</si>
  <si>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</si>
  <si>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</si>
  <si>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</si>
  <si>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</si>
  <si>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</si>
  <si>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</si>
  <si>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</si>
  <si>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</si>
  <si>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</si>
  <si>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</si>
  <si>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</si>
  <si>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</si>
  <si>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</si>
  <si>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</si>
  <si>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</si>
  <si>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</si>
  <si>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</si>
  <si>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</si>
  <si>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</si>
  <si>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</si>
  <si>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</si>
  <si>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</si>
  <si>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</si>
  <si>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</si>
  <si>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</si>
  <si>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</si>
  <si>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</si>
  <si>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</si>
  <si>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</si>
  <si>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</si>
  <si>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</si>
  <si>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</si>
  <si>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</si>
  <si>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</si>
  <si>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</si>
  <si>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</si>
  <si>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</si>
  <si>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</si>
  <si>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</si>
  <si>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</si>
  <si>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</si>
  <si>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</si>
  <si>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</si>
  <si>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</si>
  <si>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</si>
  <si>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</si>
  <si>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</si>
  <si>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</si>
  <si>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</si>
  <si>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</si>
  <si>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</si>
  <si>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</si>
  <si>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</si>
  <si>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</si>
  <si>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</si>
  <si>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</si>
  <si>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</si>
  <si>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</si>
  <si>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</si>
  <si>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</si>
  <si>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</si>
  <si>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</si>
  <si>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</si>
  <si>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</si>
  <si>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</si>
  <si>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</si>
  <si>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</si>
  <si>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</si>
  <si>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</si>
  <si>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</si>
  <si>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</si>
  <si>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</si>
  <si>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</si>
  <si>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</si>
  <si>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</si>
  <si>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</si>
  <si>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</si>
  <si>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</si>
  <si>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</si>
  <si>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</si>
  <si>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</si>
  <si>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</si>
  <si>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</si>
  <si>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</si>
  <si>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</si>
  <si>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</si>
  <si>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</si>
  <si>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</si>
  <si>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</si>
  <si>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</si>
  <si>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</si>
  <si>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</si>
  <si>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</si>
  <si>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</si>
  <si>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</si>
  <si>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</si>
  <si>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</si>
  <si>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</si>
  <si>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</si>
  <si>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</si>
  <si>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</si>
  <si>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</si>
  <si>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</si>
  <si>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</si>
  <si>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</si>
  <si>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</si>
  <si>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</si>
  <si>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</si>
  <si>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</si>
  <si>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</si>
  <si>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</si>
  <si>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</si>
  <si>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</si>
  <si>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</si>
  <si>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</si>
  <si>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</si>
  <si>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</si>
  <si>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</si>
  <si>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</si>
  <si>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</si>
  <si>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</si>
  <si>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</si>
  <si>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</si>
  <si>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</si>
  <si>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</si>
  <si>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</si>
  <si>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</si>
  <si>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</si>
  <si>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</si>
  <si>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</si>
  <si>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</si>
  <si>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</si>
  <si>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</si>
  <si>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</si>
  <si>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</si>
  <si>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</si>
  <si>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</si>
  <si>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</si>
  <si>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</si>
  <si>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</si>
  <si>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</si>
  <si>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</si>
  <si>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</si>
  <si>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</si>
  <si>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</si>
  <si>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</si>
  <si>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</si>
  <si>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</si>
  <si>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</si>
  <si>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</si>
  <si>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</si>
  <si>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</si>
  <si>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</si>
  <si>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</si>
  <si>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</si>
  <si>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</si>
  <si>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</si>
  <si>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</si>
  <si>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</si>
  <si>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</si>
  <si>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</si>
  <si>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</si>
  <si>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</si>
  <si>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</si>
  <si>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</si>
  <si>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</si>
  <si>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</si>
  <si>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</si>
  <si>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</si>
  <si>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</si>
  <si>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</si>
  <si>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</si>
  <si>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</si>
  <si>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</si>
  <si>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</si>
  <si>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</si>
  <si>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</si>
  <si>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</si>
  <si>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</si>
  <si>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</si>
  <si>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</si>
  <si>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</si>
  <si>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</si>
  <si>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</si>
  <si>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</si>
  <si>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</si>
  <si>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</si>
  <si>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</si>
  <si>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</si>
  <si>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</si>
  <si>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</si>
  <si>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</si>
  <si>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</si>
  <si>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</si>
  <si>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</si>
  <si>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</si>
  <si>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</si>
  <si>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</si>
  <si>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</si>
  <si>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</si>
  <si>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</si>
  <si>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</si>
  <si>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</si>
  <si>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</si>
  <si>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</si>
  <si>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</si>
  <si>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</si>
  <si>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</si>
  <si>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</si>
  <si>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</si>
  <si>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</si>
  <si>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</si>
  <si>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</si>
  <si>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</si>
  <si>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</si>
  <si>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</si>
  <si>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</si>
  <si>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</si>
  <si>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</si>
  <si>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</si>
  <si>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</si>
  <si>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</si>
  <si>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</si>
  <si>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</si>
  <si>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</si>
  <si>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</si>
  <si>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</si>
  <si>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</si>
  <si>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</si>
  <si>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</si>
  <si>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</si>
  <si>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</si>
  <si>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</si>
  <si>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</si>
  <si>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</si>
  <si>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</si>
  <si>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</si>
  <si>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</si>
  <si>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</si>
  <si>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</si>
  <si>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</si>
  <si>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</si>
  <si>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</si>
  <si>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</si>
  <si>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</si>
  <si>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</si>
  <si>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</si>
  <si>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</si>
  <si>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</si>
  <si>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</si>
  <si>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</si>
  <si>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</si>
  <si>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</si>
  <si>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</si>
  <si>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</si>
  <si>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</si>
  <si>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</si>
  <si>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</si>
  <si>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</si>
  <si>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</si>
  <si>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</si>
  <si>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</si>
  <si>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</si>
  <si>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</si>
  <si>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</si>
  <si>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</si>
  <si>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</si>
  <si>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</si>
  <si>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</si>
  <si>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</si>
  <si>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</si>
  <si>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</si>
  <si>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</si>
  <si>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</si>
  <si>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</si>
  <si>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</si>
  <si>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</si>
  <si>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</si>
  <si>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</si>
  <si>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</si>
  <si>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</si>
  <si>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</si>
  <si>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</si>
  <si>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</si>
  <si>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</si>
  <si>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</si>
  <si>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</si>
  <si>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</si>
  <si>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</si>
  <si>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</si>
  <si>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</si>
  <si>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</si>
  <si>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</si>
  <si>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</si>
  <si>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</si>
  <si>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</si>
  <si>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</si>
  <si>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</si>
  <si>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</si>
  <si>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</si>
  <si>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</si>
  <si>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</si>
  <si>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</si>
  <si>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</si>
  <si>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</si>
  <si>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</si>
  <si>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</si>
  <si>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</si>
  <si>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</si>
  <si>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</si>
  <si>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</si>
  <si>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</si>
  <si>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</si>
  <si>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</si>
  <si>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</si>
  <si>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</si>
  <si>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</si>
  <si>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</si>
  <si>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</si>
  <si>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</si>
  <si>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</si>
  <si>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</si>
  <si>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</si>
  <si>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</si>
  <si>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</si>
  <si>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</si>
  <si>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</si>
  <si>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</si>
  <si>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</si>
  <si>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</si>
  <si>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</si>
  <si>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</si>
  <si>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</si>
  <si>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</si>
  <si>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</si>
  <si>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</si>
  <si>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</si>
  <si>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</si>
  <si>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</si>
  <si>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</si>
  <si>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</si>
  <si>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</si>
  <si>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</si>
  <si>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</si>
  <si>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</si>
  <si>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</si>
  <si>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</si>
  <si>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</si>
  <si>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</si>
  <si>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</si>
  <si>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</si>
  <si>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</si>
  <si>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</si>
  <si>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</si>
  <si>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</si>
  <si>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</si>
  <si>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</si>
  <si>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</si>
  <si>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</si>
  <si>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</si>
  <si>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</si>
  <si>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</si>
  <si>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</si>
  <si>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</si>
  <si>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</si>
  <si>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</si>
  <si>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</si>
  <si>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</si>
  <si>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</si>
  <si>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</si>
  <si>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</si>
  <si>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</si>
  <si>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</si>
  <si>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</si>
  <si>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</si>
  <si>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</si>
  <si>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</si>
  <si>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</si>
  <si>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</si>
  <si>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</si>
  <si>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</si>
  <si>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</si>
  <si>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</si>
  <si>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</si>
  <si>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</si>
  <si>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</si>
  <si>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</si>
  <si>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</si>
  <si>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</si>
  <si>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</si>
  <si>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</si>
  <si>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</si>
  <si>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</si>
  <si>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</si>
  <si>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</si>
  <si>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</si>
  <si>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</si>
  <si>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</si>
  <si>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</si>
  <si>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</si>
  <si>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</si>
  <si>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</si>
  <si>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</si>
  <si>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</si>
  <si>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</si>
  <si>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</si>
  <si>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</si>
  <si>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</si>
  <si>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</si>
  <si>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</si>
  <si>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</si>
  <si>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</si>
  <si>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</si>
  <si>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</si>
  <si>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</si>
  <si>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</si>
  <si>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</si>
  <si>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</si>
  <si>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</si>
  <si>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</si>
  <si>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</si>
  <si>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</si>
  <si>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</si>
  <si>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</si>
  <si>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</si>
  <si>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</si>
  <si>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</si>
  <si>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</si>
  <si>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</si>
  <si>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</si>
  <si>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</si>
  <si>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</si>
  <si>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</si>
  <si>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</si>
  <si>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</si>
  <si>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</si>
  <si>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</si>
  <si>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</si>
  <si>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</si>
  <si>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</si>
  <si>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</si>
  <si>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</si>
  <si>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</si>
  <si>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</si>
  <si>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</si>
  <si>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</si>
  <si>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</si>
  <si>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</si>
  <si>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</si>
  <si>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</si>
  <si>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</si>
  <si>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</si>
  <si>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</si>
  <si>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</si>
  <si>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</si>
  <si>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</si>
  <si>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</si>
  <si>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</si>
  <si>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</si>
  <si>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</si>
  <si>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</si>
  <si>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</si>
  <si>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</si>
  <si>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</si>
  <si>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</si>
  <si>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</si>
  <si>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</si>
  <si>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</si>
  <si>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</si>
  <si>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</si>
  <si>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</si>
  <si>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</si>
  <si>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</si>
  <si>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</si>
  <si>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</si>
  <si>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</si>
  <si>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</si>
  <si>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</si>
  <si>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</si>
  <si>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</si>
  <si>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</si>
  <si>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</si>
  <si>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</si>
  <si>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</si>
  <si>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</si>
  <si>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</si>
  <si>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</si>
  <si>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</si>
  <si>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</si>
  <si>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</si>
  <si>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</si>
  <si>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</si>
  <si>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</si>
  <si>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</si>
  <si>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</si>
  <si>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</si>
  <si>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</si>
  <si>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</si>
  <si>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</si>
  <si>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</si>
  <si>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</si>
  <si>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</si>
  <si>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</si>
  <si>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</si>
  <si>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</si>
  <si>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</si>
  <si>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</si>
  <si>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</si>
  <si>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</si>
  <si>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</si>
  <si>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</si>
  <si>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</si>
  <si>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</si>
  <si>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</si>
  <si>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</si>
  <si>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</si>
  <si>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</si>
  <si>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</si>
  <si>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</si>
  <si>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</si>
  <si>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</si>
  <si>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</si>
  <si>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</si>
  <si>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</si>
  <si>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</si>
  <si>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</si>
  <si>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</si>
  <si>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</si>
  <si>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</si>
  <si>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</si>
  <si>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</si>
  <si>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</si>
  <si>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</si>
  <si>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</si>
  <si>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</si>
  <si>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</si>
  <si>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</si>
  <si>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</si>
  <si>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</si>
  <si>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</si>
  <si>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</si>
  <si>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</si>
  <si>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</si>
  <si>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</si>
  <si>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</si>
  <si>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</si>
  <si>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</si>
  <si>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</si>
  <si>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</si>
  <si>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</si>
  <si>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</si>
  <si>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</si>
  <si>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</si>
  <si>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</si>
  <si>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</si>
  <si>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</si>
  <si>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</si>
  <si>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</si>
  <si>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</si>
  <si>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</si>
  <si>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</si>
  <si>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</si>
  <si>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</si>
  <si>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</si>
  <si>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</si>
  <si>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</si>
  <si>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</si>
  <si>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</si>
  <si>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</si>
  <si>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</si>
  <si>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</si>
  <si>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</si>
  <si>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</si>
  <si>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</si>
  <si>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</si>
  <si>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</si>
  <si>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</si>
  <si>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</si>
  <si>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</si>
  <si>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</si>
  <si>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</si>
  <si>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</si>
  <si>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</si>
  <si>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</si>
  <si>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</si>
  <si>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</si>
  <si>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</si>
  <si>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</si>
  <si>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</si>
  <si>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</si>
  <si>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</si>
  <si>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</si>
  <si>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</si>
  <si>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</si>
  <si>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</si>
  <si>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</si>
  <si>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</si>
  <si>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</si>
  <si>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</si>
  <si>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</si>
  <si>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</si>
  <si>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</si>
  <si>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</si>
  <si>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</si>
  <si>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</si>
  <si>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</si>
  <si>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</si>
  <si>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</si>
  <si>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</si>
  <si>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</si>
  <si>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</si>
  <si>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</si>
  <si>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</si>
  <si>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</si>
  <si>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</si>
  <si>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</si>
  <si>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</si>
  <si>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</si>
  <si>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</si>
  <si>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</si>
  <si>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</si>
  <si>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</si>
  <si>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</si>
  <si>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</si>
  <si>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</si>
  <si>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</si>
  <si>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</si>
  <si>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</si>
  <si>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</si>
  <si>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</si>
  <si>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</si>
  <si>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</si>
  <si>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</si>
  <si>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</si>
  <si>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</si>
  <si>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</si>
  <si>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</si>
  <si>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</si>
  <si>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</si>
  <si>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</si>
  <si>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</si>
  <si>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</si>
  <si>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</si>
  <si>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</si>
  <si>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</si>
  <si>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</si>
  <si>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</si>
  <si>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</si>
  <si>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</si>
  <si>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</si>
  <si>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</si>
  <si>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</si>
  <si>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</si>
  <si>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</si>
  <si>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</si>
  <si>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</si>
  <si>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</si>
  <si>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</si>
  <si>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</si>
  <si>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</si>
  <si>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</si>
  <si>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</si>
  <si>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</si>
  <si>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</si>
  <si>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</si>
  <si>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</si>
  <si>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</si>
  <si>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</si>
  <si>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</si>
  <si>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</si>
  <si>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</si>
  <si>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</si>
  <si>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</si>
  <si>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</si>
  <si>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</si>
  <si>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</si>
  <si>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</si>
  <si>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</si>
  <si>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</si>
  <si>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</si>
  <si>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</si>
  <si>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</si>
  <si>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</si>
  <si>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</si>
  <si>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</si>
  <si>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</si>
  <si>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</si>
  <si>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</si>
  <si>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</si>
  <si>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</si>
  <si>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</si>
  <si>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</si>
  <si>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</si>
  <si>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</si>
  <si>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</si>
  <si>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</si>
  <si>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</si>
  <si>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</si>
  <si>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</si>
  <si>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</si>
  <si>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</si>
  <si>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</si>
  <si>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</si>
  <si>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</si>
  <si>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</si>
  <si>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</si>
  <si>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</si>
  <si>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</si>
  <si>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</si>
  <si>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</si>
  <si>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</si>
  <si>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</si>
  <si>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</si>
  <si>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</si>
  <si>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</si>
  <si>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</si>
  <si>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</si>
  <si>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</si>
  <si>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</si>
  <si>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</si>
  <si>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</si>
  <si>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</si>
  <si>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</si>
  <si>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</si>
  <si>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</si>
  <si>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</si>
  <si>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</si>
  <si>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</si>
  <si>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</si>
  <si>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</si>
  <si>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</si>
  <si>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</si>
  <si>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</si>
  <si>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</si>
  <si>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</si>
  <si>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</si>
  <si>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</si>
  <si>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</si>
  <si>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</si>
  <si>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</si>
  <si>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</si>
  <si>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</si>
  <si>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</si>
  <si>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</si>
  <si>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</si>
  <si>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</si>
  <si>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</si>
  <si>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</si>
  <si>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</si>
  <si>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</si>
  <si>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</si>
  <si>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</si>
  <si>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</si>
  <si>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</si>
  <si>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</si>
  <si>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</si>
  <si>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</si>
  <si>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</si>
  <si>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</si>
  <si>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</si>
  <si>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</si>
  <si>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</si>
  <si>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</si>
  <si>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</si>
  <si>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</si>
  <si>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</si>
  <si>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</si>
  <si>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</si>
  <si>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</si>
  <si>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</si>
  <si>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</si>
  <si>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</si>
  <si>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</si>
  <si>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</si>
  <si>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</si>
  <si>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</si>
  <si>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</si>
  <si>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</si>
  <si>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</si>
  <si>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</si>
  <si>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</si>
  <si>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</si>
  <si>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</si>
  <si>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</si>
  <si>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</si>
  <si>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</si>
  <si>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</si>
  <si>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</si>
  <si>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</si>
  <si>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</si>
  <si>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</si>
  <si>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</si>
  <si>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</si>
  <si>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</si>
  <si>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</si>
  <si>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</si>
  <si>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</si>
  <si>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</si>
  <si>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</si>
  <si>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</si>
  <si>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</si>
  <si>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</si>
  <si>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</si>
  <si>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</si>
  <si>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</si>
  <si>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</si>
  <si>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</si>
  <si>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</si>
  <si>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</si>
  <si>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</si>
  <si>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</si>
  <si>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</si>
  <si>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</si>
  <si>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</si>
  <si>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</si>
  <si>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</si>
  <si>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</si>
  <si>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</si>
  <si>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</si>
  <si>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</si>
  <si>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</si>
  <si>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</si>
  <si>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</si>
  <si>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</si>
  <si>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</si>
  <si>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</si>
  <si>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</si>
  <si>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</si>
  <si>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</si>
  <si>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</si>
  <si>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</si>
  <si>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</si>
  <si>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</si>
  <si>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</si>
  <si>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</si>
  <si>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</si>
  <si>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</si>
  <si>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</si>
  <si>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</si>
  <si>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</si>
  <si>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</si>
  <si>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</si>
  <si>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</si>
  <si>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</si>
  <si>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</si>
  <si>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</si>
  <si>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</si>
  <si>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</si>
  <si>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</si>
  <si>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</si>
  <si>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</si>
  <si>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</si>
  <si>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</si>
  <si>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</si>
  <si>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</si>
  <si>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</si>
  <si>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</si>
  <si>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</si>
  <si>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</si>
  <si>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</si>
  <si>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</si>
  <si>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</si>
  <si>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</si>
  <si>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</si>
  <si>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</si>
  <si>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</si>
  <si>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</si>
  <si>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</si>
  <si>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</si>
  <si>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</si>
  <si>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</si>
  <si>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</si>
  <si>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</si>
  <si>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</si>
  <si>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</si>
  <si>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</si>
  <si>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</si>
  <si>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</si>
  <si>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</si>
  <si>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</si>
  <si>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</si>
  <si>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</si>
  <si>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</si>
  <si>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</si>
  <si>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</si>
  <si>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</si>
  <si>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</si>
  <si>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</si>
  <si>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</si>
  <si>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</si>
  <si>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</si>
  <si>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</si>
  <si>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</si>
  <si>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</si>
  <si>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</si>
  <si>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</si>
  <si>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</si>
  <si>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</si>
  <si>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</si>
  <si>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</si>
  <si>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</si>
  <si>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</si>
  <si>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</si>
  <si>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</si>
  <si>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</si>
  <si>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</si>
  <si>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</si>
  <si>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</si>
  <si>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</si>
  <si>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</si>
  <si>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</si>
  <si>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</si>
  <si>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</si>
  <si>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</si>
  <si>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</si>
  <si>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</si>
  <si>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</si>
  <si>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</si>
  <si>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</si>
  <si>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</si>
  <si>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</si>
  <si>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</si>
  <si>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</si>
  <si>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</si>
  <si>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</si>
  <si>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</si>
  <si>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</si>
  <si>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</si>
  <si>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</si>
  <si>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</si>
  <si>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</si>
  <si>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</si>
  <si>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</si>
  <si>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</si>
  <si>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</si>
  <si>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</si>
  <si>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</si>
  <si>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</si>
  <si>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</si>
  <si>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</si>
  <si>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</si>
  <si>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</si>
  <si>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</si>
  <si>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</si>
  <si>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</si>
  <si>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</si>
  <si>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</si>
  <si>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</si>
  <si>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</si>
  <si>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</si>
  <si>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</si>
  <si>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</si>
  <si>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</si>
  <si>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</si>
  <si>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</si>
  <si>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</si>
  <si>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</si>
  <si>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</si>
  <si>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</si>
  <si>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</si>
  <si>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</si>
  <si>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</si>
  <si>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</si>
  <si>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</si>
  <si>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</si>
  <si>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</si>
  <si>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</si>
  <si>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</si>
  <si>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</si>
  <si>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</si>
  <si>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</si>
  <si>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</si>
  <si>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</si>
  <si>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</si>
  <si>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</si>
  <si>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</si>
  <si>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</si>
  <si>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</si>
  <si>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</si>
  <si>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</si>
  <si>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</si>
  <si>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</si>
  <si>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</si>
  <si>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</si>
  <si>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</si>
  <si>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</si>
  <si>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</si>
  <si>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</si>
  <si>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</si>
  <si>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</si>
  <si>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</si>
  <si>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</si>
  <si>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</si>
  <si>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</si>
  <si>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</si>
  <si>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</si>
  <si>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</si>
  <si>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</si>
  <si>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</si>
  <si>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</si>
  <si>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</si>
  <si>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</si>
  <si>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</si>
  <si>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</si>
  <si>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</si>
  <si>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</si>
  <si>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</si>
  <si>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</si>
  <si>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</si>
  <si>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</si>
  <si>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</si>
  <si>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</si>
  <si>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</si>
  <si>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</si>
  <si>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</si>
  <si>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</si>
  <si>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</si>
  <si>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</si>
  <si>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</si>
  <si>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</si>
  <si>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</si>
  <si>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</si>
  <si>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</si>
  <si>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</si>
  <si>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</si>
  <si>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</si>
  <si>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</si>
  <si>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</si>
  <si>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</si>
  <si>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</si>
  <si>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</si>
  <si>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</si>
  <si>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</si>
  <si>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</si>
  <si>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</si>
  <si>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</si>
  <si>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</si>
  <si>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</si>
  <si>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</si>
  <si>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</si>
  <si>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</si>
  <si>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</si>
  <si>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</si>
  <si>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</si>
  <si>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</si>
  <si>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</si>
  <si>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</si>
  <si>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</si>
  <si>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</si>
  <si>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</si>
  <si>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</si>
  <si>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</si>
  <si>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</si>
  <si>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</si>
  <si>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</si>
  <si>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</si>
  <si>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</si>
  <si>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</si>
  <si>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</si>
  <si>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</si>
  <si>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</si>
  <si>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</si>
  <si>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</si>
  <si>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</si>
  <si>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</si>
  <si>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</si>
  <si>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</si>
  <si>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</si>
  <si>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</si>
  <si>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</si>
  <si>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</si>
  <si>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</si>
  <si>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</si>
  <si>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</si>
  <si>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</si>
  <si>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</si>
  <si>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</si>
  <si>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</si>
  <si>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</si>
  <si>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</si>
  <si>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</si>
  <si>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</si>
  <si>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</si>
  <si>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</si>
  <si>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</si>
  <si>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</si>
  <si>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</si>
  <si>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</si>
  <si>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</si>
  <si>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</si>
  <si>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</si>
  <si>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</si>
  <si>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</si>
  <si>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</si>
  <si>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</si>
  <si>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</si>
  <si>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</si>
  <si>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</si>
  <si>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</si>
  <si>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</si>
  <si>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</si>
  <si>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</si>
  <si>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</si>
  <si>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</si>
  <si>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</si>
  <si>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</si>
  <si>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</si>
  <si>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</si>
  <si>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</si>
  <si>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</si>
  <si>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</si>
  <si>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</si>
  <si>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</si>
  <si>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</si>
  <si>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</si>
  <si>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</si>
  <si>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</si>
  <si>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</si>
  <si>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</si>
  <si>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</si>
  <si>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</si>
  <si>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</si>
  <si>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</si>
  <si>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</si>
  <si>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</si>
  <si>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</si>
  <si>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</si>
  <si>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</si>
  <si>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</si>
  <si>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</si>
  <si>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</si>
  <si>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</si>
  <si>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</si>
  <si>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</si>
  <si>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</si>
  <si>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</si>
  <si>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</si>
  <si>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</si>
  <si>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</si>
  <si>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</si>
  <si>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</si>
  <si>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</si>
  <si>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</si>
  <si>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</si>
  <si>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</si>
  <si>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</si>
  <si>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</si>
  <si>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</si>
  <si>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</si>
  <si>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</si>
  <si>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</si>
  <si>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</si>
  <si>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</si>
  <si>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</si>
  <si>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</si>
  <si>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</si>
  <si>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</si>
  <si>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</si>
  <si>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</si>
  <si>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</si>
  <si>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</si>
  <si>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</si>
  <si>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</si>
  <si>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</si>
  <si>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</si>
  <si>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</si>
  <si>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</si>
  <si>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</si>
  <si>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</si>
  <si>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</si>
  <si>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</si>
  <si>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</si>
  <si>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</si>
  <si>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</si>
  <si>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</si>
  <si>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</si>
  <si>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</si>
  <si>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</si>
  <si>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</si>
  <si>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</si>
  <si>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</si>
  <si>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</si>
  <si>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</si>
  <si>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</si>
  <si>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</si>
  <si>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</si>
  <si>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</si>
  <si>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</si>
  <si>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</si>
  <si>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</si>
  <si>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</si>
  <si>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</si>
  <si>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</si>
  <si>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</si>
  <si>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</si>
  <si>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</si>
  <si>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</si>
  <si>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</si>
  <si>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</si>
  <si>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</si>
  <si>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</si>
  <si>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</si>
  <si>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</si>
  <si>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</si>
  <si>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</si>
  <si>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</si>
  <si>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</si>
  <si>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</si>
  <si>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</si>
  <si>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</si>
  <si>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</si>
  <si>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</si>
  <si>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</si>
  <si>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</si>
  <si>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</si>
  <si>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</si>
  <si>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</si>
  <si>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</si>
  <si>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</si>
  <si>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</si>
  <si>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</si>
  <si>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</si>
  <si>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</si>
  <si>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</si>
  <si>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</si>
  <si>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</si>
  <si>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</si>
  <si>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</si>
  <si>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</si>
  <si>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</si>
  <si>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</si>
  <si>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</si>
  <si>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</si>
  <si>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</si>
  <si>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</si>
  <si>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</si>
  <si>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</si>
  <si>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</si>
  <si>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</si>
  <si>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</si>
  <si>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</si>
  <si>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</si>
  <si>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</si>
  <si>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</si>
  <si>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</si>
  <si>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</si>
  <si>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</si>
  <si>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</si>
  <si>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</si>
  <si>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</si>
  <si>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</si>
  <si>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</si>
  <si>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</si>
  <si>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</si>
  <si>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</si>
  <si>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</si>
  <si>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</si>
  <si>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</si>
  <si>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</si>
  <si>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</si>
  <si>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</si>
  <si>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</si>
  <si>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</si>
  <si>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</si>
  <si>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</si>
  <si>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</si>
  <si>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</si>
  <si>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</si>
  <si>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</si>
  <si>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</si>
  <si>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</si>
  <si>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</si>
  <si>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</si>
  <si>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</si>
  <si>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</si>
  <si>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</si>
  <si>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</si>
  <si>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</si>
  <si>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</si>
  <si>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</si>
  <si>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</si>
  <si>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</si>
  <si>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</si>
  <si>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</si>
  <si>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</si>
  <si>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</si>
  <si>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</si>
  <si>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</si>
  <si>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</si>
  <si>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</si>
  <si>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</si>
  <si>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</si>
  <si>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</si>
  <si>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</si>
  <si>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</si>
  <si>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</si>
  <si>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</si>
  <si>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</si>
  <si>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</si>
  <si>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</si>
  <si>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</si>
  <si>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</si>
  <si>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</si>
  <si>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</si>
  <si>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</si>
  <si>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</si>
  <si>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</si>
  <si>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</si>
  <si>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</si>
  <si>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</si>
  <si>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</si>
  <si>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</si>
  <si>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</si>
  <si>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</si>
  <si>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</si>
  <si>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</si>
  <si>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</si>
  <si>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</si>
  <si>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</si>
  <si>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</si>
  <si>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</si>
  <si>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</si>
  <si>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</si>
  <si>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</si>
  <si>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</si>
  <si>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</si>
  <si>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</si>
  <si>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</si>
  <si>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</si>
  <si>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</si>
  <si>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</si>
  <si>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</si>
  <si>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</si>
  <si>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</si>
  <si>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</si>
  <si>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</si>
  <si>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</si>
  <si>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</si>
  <si>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</si>
  <si>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</si>
  <si>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</si>
  <si>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</si>
  <si>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</si>
  <si>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</si>
  <si>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</si>
  <si>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</si>
  <si>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</si>
  <si>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</si>
  <si>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</si>
  <si>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</si>
  <si>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</si>
  <si>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</si>
  <si>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</si>
  <si>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</si>
  <si>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</si>
  <si>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</si>
  <si>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</si>
  <si>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</si>
  <si>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</si>
  <si>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</si>
  <si>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</si>
  <si>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</si>
  <si>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</si>
  <si>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</si>
  <si>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</si>
  <si>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</si>
  <si>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</si>
  <si>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</si>
  <si>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</si>
  <si>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</si>
  <si>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</si>
  <si>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</si>
  <si>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</si>
  <si>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</si>
  <si>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</si>
  <si>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</si>
  <si>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</si>
  <si>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</si>
  <si>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</si>
  <si>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</si>
  <si>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</si>
  <si>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</si>
  <si>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</si>
  <si>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</si>
  <si>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</si>
  <si>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</si>
  <si>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</si>
  <si>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</si>
  <si>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</si>
  <si>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</si>
  <si>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</si>
  <si>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</si>
  <si>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</si>
  <si>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</si>
  <si>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</si>
  <si>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</si>
  <si>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</si>
  <si>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</si>
  <si>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</si>
  <si>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</si>
  <si>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</si>
  <si>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</si>
  <si>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</si>
  <si>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</si>
  <si>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</si>
  <si>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</si>
  <si>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</si>
  <si>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</si>
  <si>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</si>
  <si>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</si>
  <si>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</si>
  <si>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</si>
  <si>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</si>
  <si>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</si>
  <si>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</si>
  <si>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</si>
  <si>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</si>
  <si>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</si>
  <si>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</si>
  <si>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</si>
  <si>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</si>
  <si>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</si>
  <si>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</si>
  <si>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</si>
  <si>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</si>
  <si>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</si>
  <si>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</si>
  <si>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</si>
  <si>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</si>
  <si>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</si>
  <si>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</si>
  <si>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</si>
  <si>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</si>
  <si>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</si>
  <si>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</si>
  <si>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</si>
  <si>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</si>
  <si>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</si>
  <si>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</si>
  <si>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</si>
  <si>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</si>
  <si>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</si>
  <si>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</si>
  <si>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</si>
  <si>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</si>
  <si>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</si>
  <si>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</si>
  <si>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</si>
  <si>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</si>
  <si>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</si>
  <si>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</si>
  <si>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</si>
  <si>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</si>
  <si>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</si>
  <si>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</si>
  <si>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</si>
  <si>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</si>
  <si>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</si>
  <si>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</si>
  <si>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</si>
  <si>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</si>
  <si>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</si>
  <si>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</si>
  <si>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</si>
  <si>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</si>
  <si>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</si>
  <si>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</si>
  <si>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</si>
  <si>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</si>
  <si>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</si>
  <si>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</si>
  <si>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</si>
  <si>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</si>
  <si>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</si>
  <si>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</si>
  <si>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</si>
  <si>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</si>
  <si>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</si>
  <si>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</si>
  <si>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</si>
  <si>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</si>
  <si>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</si>
  <si>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</si>
  <si>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</si>
  <si>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</si>
  <si>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</si>
  <si>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</si>
  <si>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</si>
  <si>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</si>
  <si>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</si>
  <si>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</si>
  <si>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</si>
  <si>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</si>
  <si>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</si>
  <si>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</si>
  <si>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</si>
  <si>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</si>
  <si>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</si>
  <si>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</si>
  <si>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</si>
  <si>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</si>
  <si>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</si>
  <si>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</si>
  <si>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</si>
  <si>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</si>
  <si>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</si>
  <si>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</si>
  <si>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</si>
  <si>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</si>
  <si>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</si>
  <si>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</si>
  <si>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</si>
  <si>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</si>
  <si>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</si>
  <si>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</si>
  <si>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</si>
  <si>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</si>
  <si>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</si>
  <si>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</si>
  <si>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</si>
  <si>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</si>
  <si>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</si>
  <si>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</si>
  <si>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</si>
  <si>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</si>
  <si>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</si>
  <si>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</si>
  <si>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</si>
  <si>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</si>
  <si>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</si>
  <si>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</si>
  <si>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</si>
  <si>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</si>
  <si>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</si>
  <si>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</si>
  <si>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</si>
  <si>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</si>
  <si>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</si>
  <si>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</si>
  <si>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</si>
  <si>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</si>
  <si>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</si>
  <si>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</si>
  <si>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</si>
  <si>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</si>
  <si>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</si>
  <si>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</si>
  <si>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</si>
  <si>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</si>
  <si>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</si>
  <si>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</si>
  <si>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</si>
  <si>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</si>
  <si>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</si>
  <si>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</si>
  <si>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</si>
  <si>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</si>
  <si>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</si>
  <si>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</si>
  <si>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</si>
  <si>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</si>
  <si>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</si>
  <si>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</si>
  <si>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</si>
  <si>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</si>
  <si>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</si>
  <si>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</si>
  <si>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</si>
  <si>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</si>
  <si>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</si>
  <si>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</si>
  <si>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</si>
  <si>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</si>
  <si>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</si>
  <si>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</si>
  <si>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</si>
  <si>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</si>
  <si>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</si>
  <si>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</si>
  <si>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</si>
  <si>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</si>
  <si>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</si>
  <si>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</si>
  <si>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</si>
  <si>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</si>
  <si>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</si>
  <si>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</si>
  <si>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</si>
  <si>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</si>
  <si>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</si>
  <si>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</si>
  <si>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</si>
  <si>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</si>
  <si>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</si>
  <si>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</si>
  <si>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</si>
  <si>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</si>
  <si>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</si>
  <si>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</si>
  <si>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</si>
  <si>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</si>
  <si>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</si>
  <si>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</si>
  <si>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</si>
  <si>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</si>
  <si>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</si>
  <si>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</si>
  <si>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</si>
  <si>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</si>
  <si>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</si>
  <si>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</si>
  <si>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</si>
  <si>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</si>
  <si>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</si>
  <si>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</si>
  <si>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</si>
  <si>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</si>
  <si>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</si>
  <si>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</si>
  <si>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</si>
  <si>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</si>
  <si>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</si>
  <si>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</si>
  <si>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</si>
  <si>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</si>
  <si>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</si>
  <si>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</si>
  <si>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</si>
  <si>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</si>
  <si>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</si>
  <si>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</si>
  <si>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</si>
  <si>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</si>
  <si>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</si>
  <si>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</si>
  <si>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</si>
  <si>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</si>
  <si>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</si>
  <si>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</si>
  <si>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</si>
  <si>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</si>
  <si>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</si>
  <si>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</si>
  <si>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</si>
  <si>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</si>
  <si>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</si>
  <si>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</si>
  <si>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</si>
  <si>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</si>
  <si>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</si>
  <si>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</si>
  <si>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</si>
  <si>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</si>
  <si>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</si>
  <si>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</si>
  <si>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</si>
  <si>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</si>
  <si>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</si>
  <si>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</si>
  <si>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</si>
  <si>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</si>
  <si>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</si>
  <si>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</si>
  <si>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</si>
  <si>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</si>
  <si>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</si>
  <si>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</si>
  <si>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</si>
  <si>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</si>
  <si>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</si>
  <si>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</si>
  <si>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</si>
  <si>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</si>
  <si>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</si>
  <si>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</si>
  <si>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</si>
  <si>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</si>
  <si>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</si>
  <si>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</si>
  <si>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</si>
  <si>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</si>
  <si>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</si>
  <si>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</si>
  <si>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</si>
  <si>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</si>
  <si>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</si>
  <si>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</si>
  <si>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</si>
  <si>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</si>
  <si>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</si>
  <si>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</si>
  <si>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</si>
  <si>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</si>
  <si>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</si>
  <si>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</si>
  <si>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</si>
  <si>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</si>
  <si>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</si>
  <si>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</si>
  <si>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</si>
  <si>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</si>
  <si>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</si>
  <si>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</si>
  <si>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</si>
  <si>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</si>
  <si>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</si>
  <si>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</si>
  <si>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</si>
  <si>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</si>
  <si>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</si>
  <si>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</si>
  <si>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</si>
  <si>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</si>
  <si>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</si>
  <si>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</si>
  <si>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</si>
  <si>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</si>
  <si>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</si>
  <si>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</si>
  <si>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</si>
  <si>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</si>
  <si>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</si>
  <si>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</si>
  <si>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</si>
  <si>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</si>
  <si>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</si>
  <si>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</si>
  <si>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</si>
  <si>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</si>
  <si>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</si>
  <si>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</si>
  <si>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</si>
  <si>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</si>
  <si>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</si>
  <si>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</si>
  <si>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</si>
  <si>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</si>
  <si>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</si>
  <si>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</si>
  <si>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</si>
  <si>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</si>
  <si>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</si>
  <si>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</si>
  <si>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</si>
  <si>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</si>
  <si>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</si>
  <si>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</si>
  <si>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</si>
  <si>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</si>
  <si>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</si>
  <si>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</si>
  <si>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</si>
  <si>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</si>
  <si>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</si>
  <si>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</si>
  <si>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</si>
  <si>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</si>
  <si>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</si>
  <si>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</si>
  <si>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</si>
  <si>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</si>
  <si>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</si>
  <si>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</si>
  <si>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</si>
  <si>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</si>
  <si>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</si>
  <si>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</si>
  <si>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</si>
  <si>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</si>
  <si>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</si>
  <si>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</si>
  <si>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</si>
  <si>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</si>
  <si>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</si>
  <si>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</si>
  <si>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</si>
  <si>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</si>
  <si>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</si>
  <si>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</si>
  <si>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</si>
  <si>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</si>
  <si>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</si>
  <si>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</si>
  <si>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</si>
  <si>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</si>
  <si>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</si>
  <si>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</si>
  <si>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</si>
  <si>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</si>
  <si>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</si>
  <si>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</si>
  <si>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</si>
  <si>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</si>
  <si>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</si>
  <si>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</si>
  <si>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</si>
  <si>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</si>
  <si>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</si>
  <si>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</si>
  <si>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</si>
  <si>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</si>
  <si>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</si>
  <si>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</si>
  <si>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</si>
  <si>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</si>
  <si>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</si>
  <si>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</si>
  <si>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</si>
  <si>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</si>
  <si>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</si>
  <si>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</si>
  <si>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</si>
  <si>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</si>
  <si>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</si>
  <si>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</si>
  <si>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</si>
  <si>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</si>
  <si>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</si>
  <si>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</si>
  <si>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</si>
  <si>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</si>
  <si>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</si>
  <si>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</si>
  <si>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</si>
  <si>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</si>
  <si>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</si>
  <si>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</si>
  <si>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</si>
  <si>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</si>
  <si>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</si>
  <si>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</si>
  <si>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</si>
  <si>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</si>
  <si>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</si>
  <si>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</si>
  <si>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</si>
  <si>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</si>
  <si>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</si>
  <si>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</si>
  <si>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</si>
  <si>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</si>
  <si>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</si>
  <si>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</si>
  <si>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</si>
  <si>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</si>
  <si>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</si>
  <si>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</si>
  <si>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</si>
  <si>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</si>
  <si>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</si>
  <si>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</si>
  <si>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</si>
  <si>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</si>
  <si>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</si>
  <si>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</si>
  <si>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</si>
  <si>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</si>
  <si>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</si>
  <si>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</si>
  <si>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</si>
  <si>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</si>
  <si>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</si>
  <si>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</si>
  <si>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</si>
  <si>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</si>
  <si>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</si>
  <si>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</si>
  <si>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</si>
  <si>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</si>
  <si>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</si>
  <si>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</si>
  <si>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</si>
  <si>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</si>
  <si>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</si>
  <si>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</si>
  <si>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</si>
  <si>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</si>
  <si>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</si>
  <si>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</si>
  <si>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</si>
  <si>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</si>
  <si>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</si>
  <si>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</si>
  <si>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</si>
  <si>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</si>
  <si>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</si>
  <si>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</si>
  <si>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</si>
  <si>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</si>
  <si>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</si>
  <si>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</si>
  <si>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</si>
  <si>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</si>
  <si>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</si>
  <si>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</si>
  <si>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</si>
  <si>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</si>
  <si>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</si>
  <si>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</si>
  <si>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</si>
  <si>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</si>
  <si>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</si>
  <si>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</si>
  <si>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</si>
  <si>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</si>
  <si>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</si>
  <si>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</si>
  <si>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</si>
  <si>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</si>
  <si>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</si>
  <si>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</si>
  <si>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</si>
  <si>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</si>
  <si>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</si>
  <si>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</si>
  <si>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</si>
  <si>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</si>
  <si>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</si>
  <si>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</si>
  <si>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</si>
  <si>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</si>
  <si>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</si>
  <si>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</si>
  <si>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</si>
  <si>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</si>
  <si>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</si>
  <si>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</si>
  <si>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</si>
  <si>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</si>
  <si>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</si>
  <si>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</si>
  <si>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</si>
  <si>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</si>
  <si>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</si>
  <si>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</si>
  <si>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</si>
  <si>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</si>
  <si>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</si>
  <si>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</si>
  <si>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</si>
  <si>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</si>
  <si>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</si>
  <si>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</si>
  <si>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</si>
  <si>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</si>
  <si>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</si>
  <si>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</si>
  <si>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</si>
  <si>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</si>
  <si>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</si>
  <si>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</si>
  <si>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</si>
  <si>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</si>
  <si>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</si>
  <si>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</si>
  <si>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</si>
  <si>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</si>
  <si>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</si>
  <si>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</si>
  <si>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</si>
  <si>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</si>
  <si>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</si>
  <si>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</si>
  <si>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</si>
  <si>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</si>
  <si>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</si>
  <si>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</si>
  <si>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</si>
  <si>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</si>
  <si>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</si>
  <si>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</si>
  <si>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</si>
  <si>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</si>
  <si>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</si>
  <si>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</si>
  <si>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</si>
  <si>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</si>
  <si>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</si>
  <si>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</si>
  <si>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</si>
  <si>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</si>
  <si>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</si>
  <si>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</si>
  <si>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</si>
  <si>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</si>
  <si>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</si>
  <si>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</si>
  <si>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</si>
  <si>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</si>
  <si>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</si>
  <si>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</si>
  <si>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</si>
  <si>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</si>
  <si>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</si>
  <si>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</si>
  <si>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</si>
  <si>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</si>
  <si>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</si>
  <si>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</si>
  <si>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</si>
  <si>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</si>
  <si>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</si>
  <si>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</si>
  <si>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</si>
  <si>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</si>
  <si>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</si>
  <si>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</si>
  <si>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</si>
  <si>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</si>
  <si>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</si>
  <si>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</si>
  <si>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</si>
  <si>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</si>
  <si>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</si>
  <si>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</si>
  <si>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</si>
  <si>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</si>
  <si>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</si>
  <si>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</si>
  <si>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</si>
  <si>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</si>
  <si>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</si>
  <si>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</si>
  <si>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</si>
  <si>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</si>
  <si>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</si>
  <si>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</si>
  <si>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</si>
  <si>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</si>
  <si>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</si>
  <si>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</si>
  <si>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</si>
  <si>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</si>
  <si>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</si>
  <si>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</si>
  <si>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</si>
  <si>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</si>
  <si>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</si>
  <si>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</si>
  <si>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</si>
  <si>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</si>
  <si>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</si>
  <si>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</si>
  <si>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</si>
  <si>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</si>
  <si>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</si>
  <si>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</si>
  <si>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</si>
  <si>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</si>
  <si>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</si>
  <si>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</si>
  <si>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</si>
  <si>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</si>
  <si>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</si>
  <si>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</si>
  <si>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</si>
  <si>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</si>
  <si>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</si>
  <si>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</si>
  <si>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</si>
  <si>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</si>
  <si>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</si>
  <si>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</si>
  <si>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</si>
  <si>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</si>
  <si>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</si>
  <si>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</si>
  <si>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</si>
  <si>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</si>
  <si>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</si>
  <si>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</si>
  <si>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</si>
  <si>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</si>
  <si>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</si>
  <si>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</si>
  <si>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</si>
  <si>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</si>
  <si>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</si>
  <si>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</si>
  <si>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</si>
  <si>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</si>
  <si>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</si>
  <si>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</si>
  <si>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</si>
  <si>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</si>
  <si>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</si>
  <si>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</si>
  <si>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</si>
  <si>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</si>
  <si>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</si>
  <si>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</si>
  <si>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</si>
  <si>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</si>
  <si>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</si>
  <si>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</si>
  <si>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</si>
  <si>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</si>
  <si>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</si>
  <si>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</si>
  <si>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</si>
  <si>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</si>
  <si>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</si>
  <si>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</si>
  <si>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</si>
  <si>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</si>
  <si>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</si>
  <si>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</si>
  <si>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</si>
  <si>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</si>
  <si>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</si>
  <si>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</si>
  <si>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</si>
  <si>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</si>
  <si>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</si>
  <si>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</si>
  <si>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</si>
  <si>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</si>
  <si>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</si>
  <si>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</si>
  <si>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</si>
  <si>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</si>
  <si>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</si>
  <si>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</si>
  <si>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</si>
  <si>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</si>
  <si>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</si>
  <si>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</si>
  <si>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</si>
  <si>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</si>
  <si>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</si>
  <si>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</si>
  <si>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</si>
  <si>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</si>
  <si>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</si>
  <si>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</si>
  <si>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</si>
  <si>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</si>
  <si>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</si>
  <si>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</si>
  <si>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</si>
  <si>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</si>
  <si>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</si>
  <si>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</si>
  <si>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</si>
  <si>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</si>
  <si>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</si>
  <si>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</si>
  <si>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</si>
  <si>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</si>
  <si>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</si>
  <si>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</si>
  <si>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</si>
  <si>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</si>
  <si>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</si>
  <si>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</si>
  <si>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</si>
  <si>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</si>
  <si>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</si>
  <si>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</si>
  <si>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</si>
  <si>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</si>
  <si>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</si>
  <si>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</si>
  <si>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</si>
  <si>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</si>
  <si>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</si>
  <si>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</si>
  <si>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</si>
  <si>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</si>
  <si>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</si>
  <si>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</si>
  <si>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</si>
  <si>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</si>
  <si>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</si>
  <si>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</si>
  <si>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</si>
  <si>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</si>
  <si>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</si>
  <si>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</si>
  <si>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</si>
  <si>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</si>
  <si>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</si>
  <si>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</si>
  <si>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</si>
  <si>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</si>
  <si>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</si>
  <si>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</si>
  <si>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</si>
  <si>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</si>
  <si>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</si>
  <si>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</si>
  <si>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</si>
  <si>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</si>
  <si>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</si>
  <si>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</si>
  <si>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</si>
  <si>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</si>
  <si>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</si>
  <si>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</si>
  <si>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</si>
  <si>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</si>
  <si>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</si>
  <si>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</si>
  <si>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</si>
  <si>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</si>
  <si>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</si>
  <si>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</si>
  <si>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</si>
  <si>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</si>
  <si>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</si>
  <si>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</si>
  <si>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</si>
  <si>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</si>
  <si>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</si>
  <si>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</si>
  <si>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</si>
  <si>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</si>
  <si>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</si>
  <si>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</si>
  <si>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</si>
  <si>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</si>
  <si>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</si>
  <si>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</si>
  <si>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</si>
  <si>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</si>
  <si>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</si>
  <si>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</si>
  <si>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</si>
  <si>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</si>
  <si>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</si>
  <si>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</si>
  <si>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</si>
  <si>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</si>
  <si>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</si>
  <si>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</si>
  <si>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</si>
  <si>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</si>
  <si>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</si>
  <si>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</si>
  <si>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</si>
  <si>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</si>
  <si>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</si>
  <si>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</si>
  <si>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</si>
  <si>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</si>
  <si>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</si>
  <si>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</si>
  <si>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</si>
  <si>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</si>
  <si>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</si>
  <si>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</si>
  <si>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</si>
  <si>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</si>
  <si>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</si>
  <si>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</si>
  <si>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</si>
  <si>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</si>
  <si>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</si>
  <si>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</si>
  <si>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</si>
  <si>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</si>
  <si>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</si>
  <si>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</si>
  <si>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</si>
  <si>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</si>
  <si>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</si>
  <si>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</si>
  <si>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</si>
  <si>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</si>
  <si>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</si>
  <si>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</si>
  <si>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</si>
  <si>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</si>
  <si>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</si>
  <si>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</si>
  <si>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</si>
  <si>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</si>
  <si>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</si>
  <si>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</si>
  <si>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</si>
  <si>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</si>
  <si>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</si>
  <si>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</si>
  <si>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</si>
  <si>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</si>
  <si>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</si>
  <si>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</si>
  <si>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</si>
  <si>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</si>
  <si>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</si>
  <si>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</si>
  <si>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</si>
  <si>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</si>
  <si>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</si>
  <si>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</si>
  <si>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</si>
  <si>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</si>
  <si>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</si>
  <si>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</si>
  <si>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</si>
  <si>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</si>
  <si>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</si>
  <si>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</si>
  <si>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</si>
  <si>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</si>
  <si>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</si>
  <si>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</si>
  <si>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</si>
  <si>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</si>
  <si>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</si>
  <si>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</si>
  <si>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</si>
  <si>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</si>
  <si>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</si>
  <si>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</si>
  <si>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</si>
  <si>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</si>
  <si>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</si>
  <si>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</si>
  <si>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</si>
  <si>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</si>
  <si>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</si>
  <si>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</si>
  <si>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</si>
  <si>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</si>
  <si>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</si>
  <si>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</si>
  <si>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</si>
  <si>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</si>
  <si>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</si>
  <si>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</si>
  <si>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</si>
  <si>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</si>
  <si>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</si>
  <si>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</si>
  <si>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</si>
  <si>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</si>
  <si>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</si>
  <si>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</si>
  <si>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</si>
  <si>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</si>
  <si>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</si>
  <si>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</si>
  <si>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</si>
  <si>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</si>
  <si>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</si>
  <si>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</si>
  <si>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</si>
  <si>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</si>
  <si>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</si>
  <si>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</si>
  <si>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</si>
  <si>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</si>
  <si>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</si>
  <si>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</si>
  <si>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</si>
  <si>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</si>
  <si>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</si>
  <si>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</si>
  <si>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</si>
  <si>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</si>
  <si>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</si>
  <si>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</si>
  <si>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</si>
  <si>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</si>
  <si>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</si>
  <si>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</si>
  <si>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</si>
  <si>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</si>
  <si>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</si>
  <si>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</si>
  <si>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</si>
  <si>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</si>
  <si>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</si>
  <si>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</si>
  <si>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</si>
  <si>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</si>
  <si>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</si>
  <si>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</si>
  <si>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</si>
  <si>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</si>
  <si>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</si>
  <si>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</si>
  <si>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</si>
  <si>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</si>
  <si>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</si>
  <si>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</si>
  <si>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</si>
  <si>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</si>
  <si>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</si>
  <si>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</si>
  <si>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</si>
  <si>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</si>
  <si>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</si>
  <si>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</si>
  <si>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</si>
  <si>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</si>
  <si>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</si>
  <si>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</si>
  <si>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</si>
  <si>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</si>
  <si>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</si>
  <si>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</si>
  <si>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</si>
  <si>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</si>
  <si>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</si>
  <si>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</si>
  <si>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</si>
  <si>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</si>
  <si>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</si>
  <si>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</si>
  <si>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</si>
  <si>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</si>
  <si>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</si>
  <si>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</si>
  <si>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</si>
  <si>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</si>
  <si>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</si>
  <si>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</si>
  <si>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</si>
  <si>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</si>
  <si>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</si>
  <si>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</si>
  <si>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</si>
  <si>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</si>
  <si>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</si>
  <si>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</si>
  <si>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</si>
  <si>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</si>
  <si>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</si>
  <si>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</si>
  <si>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</si>
  <si>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</si>
  <si>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</si>
  <si>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</si>
  <si>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</si>
  <si>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</si>
  <si>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</si>
  <si>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</si>
  <si>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</si>
  <si>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</si>
  <si>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</si>
  <si>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</si>
  <si>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</si>
  <si>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</si>
  <si>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</si>
  <si>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</si>
  <si>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</si>
  <si>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</si>
  <si>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</si>
  <si>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</si>
  <si>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</si>
  <si>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</si>
  <si>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</si>
  <si>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</si>
  <si>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</si>
  <si>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</si>
  <si>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</si>
  <si>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</si>
  <si>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</si>
  <si>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</si>
  <si>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</si>
  <si>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</si>
  <si>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</si>
  <si>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</si>
  <si>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</si>
  <si>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</si>
  <si>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</si>
  <si>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</si>
  <si>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</si>
  <si>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</si>
  <si>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</si>
  <si>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</si>
  <si>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</si>
  <si>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</si>
  <si>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</si>
  <si>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</si>
  <si>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</si>
  <si>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</si>
  <si>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</si>
  <si>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</si>
  <si>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</si>
  <si>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</si>
  <si>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</si>
  <si>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</si>
  <si>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</si>
  <si>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</si>
  <si>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</si>
  <si>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</si>
  <si>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</si>
  <si>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</si>
  <si>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</si>
  <si>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</si>
  <si>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</si>
  <si>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</si>
  <si>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</si>
  <si>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</si>
  <si>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</si>
  <si>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</si>
  <si>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</si>
  <si>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</si>
  <si>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</si>
  <si>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</si>
  <si>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</si>
  <si>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</si>
  <si>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</si>
  <si>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</si>
  <si>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</si>
  <si>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</si>
  <si>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</si>
  <si>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</si>
  <si>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</si>
  <si>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</si>
  <si>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</si>
  <si>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</si>
  <si>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</si>
  <si>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</si>
  <si>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</si>
  <si>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</si>
  <si>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</si>
  <si>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</si>
  <si>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</si>
  <si>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</si>
  <si>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</si>
  <si>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</si>
  <si>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</si>
  <si>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</si>
  <si>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</si>
  <si>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</si>
  <si>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</si>
  <si>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</si>
  <si>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</si>
  <si>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</si>
  <si>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</si>
  <si>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</si>
  <si>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</si>
  <si>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</si>
  <si>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</si>
  <si>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</si>
  <si>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</si>
  <si>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</si>
  <si>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</si>
  <si>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</si>
  <si>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</si>
  <si>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</si>
  <si>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</si>
  <si>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</si>
  <si>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</si>
  <si>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</si>
  <si>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</si>
  <si>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</si>
  <si>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</si>
  <si>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</si>
  <si>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</si>
  <si>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</si>
  <si>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</si>
  <si>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</si>
  <si>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</si>
  <si>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</si>
  <si>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</si>
  <si>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</si>
  <si>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</si>
  <si>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</si>
  <si>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</si>
  <si>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</si>
  <si>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</si>
  <si>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</si>
  <si>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</si>
  <si>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</si>
  <si>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</si>
  <si>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</si>
  <si>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</si>
  <si>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</si>
  <si>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</si>
  <si>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</si>
  <si>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</si>
  <si>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</si>
  <si>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</si>
  <si>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</si>
  <si>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</si>
  <si>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</si>
  <si>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</si>
  <si>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</si>
  <si>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</si>
  <si>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</si>
  <si>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</si>
  <si>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</si>
  <si>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</si>
  <si>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</si>
  <si>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</si>
  <si>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</si>
  <si>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</si>
  <si>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</si>
  <si>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</si>
  <si>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</si>
  <si>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</si>
  <si>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</si>
  <si>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</si>
  <si>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</si>
  <si>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</si>
  <si>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</si>
  <si>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</si>
  <si>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</si>
  <si>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</si>
  <si>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</si>
  <si>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</si>
  <si>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</si>
  <si>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</si>
  <si>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</si>
  <si>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</si>
  <si>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</si>
  <si>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</si>
  <si>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</si>
  <si>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</si>
  <si>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</si>
  <si>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</si>
  <si>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</si>
  <si>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</si>
  <si>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</si>
  <si>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</si>
  <si>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</si>
  <si>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</si>
  <si>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</si>
  <si>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</si>
  <si>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</si>
  <si>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</si>
  <si>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</si>
  <si>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</si>
  <si>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</si>
  <si>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</si>
  <si>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</si>
  <si>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</si>
  <si>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</si>
  <si>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</si>
  <si>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</si>
  <si>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</si>
  <si>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</si>
  <si>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</si>
  <si>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</si>
  <si>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</si>
  <si>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</si>
  <si>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</si>
  <si>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</si>
  <si>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</si>
  <si>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</si>
  <si>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</si>
  <si>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</si>
  <si>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</si>
  <si>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</si>
  <si>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</si>
  <si>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</si>
  <si>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</si>
  <si>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</si>
  <si>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</si>
  <si>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</si>
  <si>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</si>
  <si>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</si>
  <si>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</si>
  <si>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</si>
  <si>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</si>
  <si>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</si>
  <si>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</si>
  <si>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</si>
  <si>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</si>
  <si>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</si>
  <si>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</si>
  <si>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</si>
  <si>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</si>
  <si>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</si>
  <si>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</si>
  <si>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</si>
  <si>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</si>
  <si>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</si>
  <si>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</si>
  <si>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</si>
  <si>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</si>
  <si>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</si>
  <si>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</si>
  <si>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</si>
  <si>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</si>
  <si>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</si>
  <si>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</si>
  <si>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</si>
  <si>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</si>
  <si>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</si>
  <si>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</si>
  <si>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</si>
  <si>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</si>
  <si>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</si>
  <si>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</si>
  <si>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</si>
  <si>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</si>
  <si>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</si>
  <si>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</si>
  <si>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</si>
  <si>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</si>
  <si>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</si>
  <si>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</si>
  <si>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</si>
  <si>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</si>
  <si>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</si>
  <si>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</si>
  <si>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</si>
  <si>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</si>
  <si>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</si>
  <si>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</si>
  <si>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</si>
  <si>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</si>
  <si>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</si>
  <si>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</si>
  <si>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</si>
  <si>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</si>
  <si>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</si>
  <si>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</si>
  <si>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</si>
  <si>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</si>
  <si>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</si>
  <si>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</si>
  <si>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</si>
  <si>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</si>
  <si>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</si>
  <si>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</si>
  <si>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</si>
  <si>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</si>
  <si>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</si>
  <si>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</si>
  <si>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</si>
  <si>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</si>
  <si>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</si>
  <si>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</si>
  <si>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</si>
  <si>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</si>
  <si>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</si>
  <si>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</si>
  <si>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</si>
  <si>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</si>
  <si>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</si>
  <si>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</si>
  <si>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</si>
  <si>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</si>
  <si>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</si>
  <si>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</si>
  <si>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</si>
  <si>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</si>
  <si>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</si>
  <si>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</si>
  <si>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</si>
  <si>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</si>
  <si>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</si>
  <si>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</si>
  <si>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</si>
  <si>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</si>
  <si>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</si>
  <si>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</si>
  <si>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</si>
  <si>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</si>
  <si>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</si>
  <si>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</si>
  <si>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</si>
  <si>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</si>
  <si>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</si>
  <si>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</si>
  <si>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</si>
  <si>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</si>
  <si>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</si>
  <si>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</si>
  <si>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</si>
  <si>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</si>
  <si>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</si>
  <si>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</si>
  <si>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</si>
  <si>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</si>
  <si>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</si>
  <si>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</si>
  <si>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</si>
  <si>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</si>
  <si>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</si>
  <si>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</si>
  <si>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</si>
  <si>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</si>
  <si>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</si>
  <si>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</si>
  <si>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</si>
  <si>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</si>
  <si>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</si>
  <si>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</si>
  <si>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</si>
  <si>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</si>
  <si>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</si>
  <si>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</si>
  <si>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</si>
  <si>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</si>
  <si>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</si>
  <si>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</si>
  <si>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</si>
  <si>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</si>
  <si>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</si>
  <si>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</si>
  <si>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</si>
  <si>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</si>
  <si>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</si>
  <si>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</si>
  <si>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</si>
  <si>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</si>
  <si>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</si>
  <si>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</si>
  <si>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</si>
  <si>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</si>
  <si>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</si>
  <si>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</si>
  <si>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</si>
  <si>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</si>
  <si>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</si>
  <si>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</si>
  <si>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</si>
  <si>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</si>
  <si>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</si>
  <si>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</si>
  <si>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</si>
  <si>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</si>
  <si>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</si>
  <si>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</si>
  <si>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</si>
  <si>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</si>
  <si>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</si>
  <si>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</si>
  <si>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</si>
  <si>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</si>
  <si>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</si>
  <si>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</si>
  <si>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</si>
  <si>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</si>
  <si>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</si>
  <si>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</si>
  <si>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</si>
  <si>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</si>
  <si>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</si>
  <si>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</si>
  <si>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</si>
  <si>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</si>
  <si>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</si>
  <si>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</si>
  <si>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</si>
  <si>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</si>
  <si>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</si>
  <si>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</si>
  <si>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</si>
  <si>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</si>
  <si>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</si>
  <si>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</si>
  <si>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</si>
  <si>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</si>
  <si>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</si>
  <si>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</si>
  <si>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</si>
  <si>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</si>
  <si>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</si>
  <si>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</si>
  <si>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</si>
  <si>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</si>
  <si>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</si>
  <si>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</si>
  <si>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</si>
  <si>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</si>
  <si>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</si>
  <si>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</si>
  <si>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</si>
  <si>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</si>
  <si>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</si>
  <si>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</si>
  <si>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</si>
  <si>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</si>
  <si>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</si>
  <si>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</si>
  <si>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</si>
  <si>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</si>
  <si>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</si>
  <si>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</si>
  <si>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</si>
  <si>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</si>
  <si>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</si>
  <si>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</si>
  <si>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</si>
  <si>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</si>
  <si>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</si>
  <si>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</si>
  <si>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</si>
  <si>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</si>
  <si>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</si>
  <si>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</si>
  <si>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</si>
  <si>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</si>
  <si>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</si>
  <si>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</si>
  <si>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</si>
  <si>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</si>
  <si>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</si>
  <si>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</si>
  <si>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</si>
  <si>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</si>
  <si>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</si>
  <si>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</si>
  <si>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</si>
  <si>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</si>
  <si>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</si>
  <si>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</si>
  <si>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</si>
  <si>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</si>
  <si>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</si>
  <si>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</si>
  <si>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</si>
  <si>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</si>
  <si>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</si>
  <si>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</si>
  <si>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</si>
  <si>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</si>
  <si>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</si>
  <si>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</si>
  <si>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</si>
  <si>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</si>
  <si>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</si>
  <si>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</si>
  <si>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</si>
  <si>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</si>
  <si>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</si>
  <si>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</si>
  <si>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</si>
  <si>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</si>
  <si>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</si>
  <si>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</si>
  <si>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</si>
  <si>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</si>
  <si>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</si>
  <si>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</si>
  <si>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</si>
  <si>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</si>
  <si>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</si>
  <si>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</si>
  <si>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</si>
  <si>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</si>
  <si>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</si>
  <si>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</si>
  <si>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</si>
  <si>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</si>
  <si>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</si>
  <si>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</si>
  <si>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</si>
  <si>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</si>
  <si>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</si>
  <si>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</si>
  <si>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</si>
  <si>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</si>
  <si>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</si>
  <si>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</si>
  <si>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</si>
  <si>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</si>
  <si>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</si>
  <si>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</si>
  <si>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</si>
  <si>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</si>
  <si>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</si>
  <si>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</si>
  <si>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</si>
  <si>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</si>
  <si>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</si>
  <si>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</si>
  <si>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</si>
  <si>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</si>
  <si>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</si>
  <si>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</si>
  <si>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</si>
  <si>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</si>
  <si>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</si>
  <si>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</si>
  <si>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</si>
  <si>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</si>
  <si>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</si>
  <si>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</si>
  <si>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</si>
  <si>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</si>
  <si>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</si>
  <si>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</si>
  <si>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</si>
  <si>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</si>
  <si>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</si>
  <si>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</si>
  <si>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</si>
  <si>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</si>
  <si>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</si>
  <si>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</si>
  <si>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</si>
  <si>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</si>
  <si>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</si>
  <si>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</si>
  <si>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</si>
  <si>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</si>
  <si>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</si>
  <si>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</si>
  <si>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</si>
  <si>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</si>
  <si>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</si>
  <si>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</si>
  <si>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</si>
  <si>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</si>
  <si>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</si>
  <si>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</si>
  <si>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</si>
  <si>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</si>
  <si>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</si>
  <si>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</si>
  <si>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</si>
  <si>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</si>
  <si>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</si>
  <si>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</si>
  <si>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</si>
  <si>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</si>
  <si>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</si>
  <si>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</si>
  <si>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</si>
  <si>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</si>
  <si>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</si>
  <si>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</si>
  <si>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</si>
  <si>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</si>
  <si>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</si>
  <si>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</si>
  <si>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</si>
  <si>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</si>
  <si>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</si>
  <si>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</si>
  <si>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</si>
  <si>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</si>
  <si>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</si>
  <si>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</si>
  <si>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</si>
  <si>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</si>
  <si>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</si>
  <si>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</si>
  <si>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</si>
  <si>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</si>
  <si>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</si>
  <si>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</si>
  <si>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</si>
  <si>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</si>
  <si>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</si>
  <si>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</si>
  <si>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</si>
  <si>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</si>
  <si>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</si>
  <si>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</si>
  <si>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</si>
  <si>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</si>
  <si>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</si>
  <si>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</si>
  <si>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</si>
  <si>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</si>
  <si>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</si>
  <si>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</si>
  <si>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</si>
  <si>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</si>
  <si>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</si>
  <si>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</si>
  <si>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</si>
  <si>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</si>
  <si>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</si>
  <si>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</si>
  <si>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</si>
  <si>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</si>
  <si>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</si>
  <si>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</si>
  <si>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</si>
  <si>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</si>
  <si>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</si>
  <si>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</si>
  <si>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</si>
  <si>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</si>
  <si>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</si>
  <si>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</si>
  <si>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</si>
  <si>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</si>
  <si>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</si>
  <si>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</si>
  <si>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</si>
  <si>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</si>
  <si>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</si>
  <si>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</si>
  <si>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</si>
  <si>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</si>
  <si>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</si>
  <si>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</si>
  <si>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</si>
  <si>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</si>
  <si>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</si>
  <si>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</si>
  <si>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</si>
  <si>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</si>
  <si>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</si>
  <si>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</si>
  <si>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</si>
  <si>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</si>
  <si>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</si>
  <si>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</si>
  <si>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</si>
  <si>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</si>
  <si>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</si>
  <si>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</si>
  <si>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</si>
  <si>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</si>
  <si>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</si>
  <si>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</si>
  <si>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</si>
  <si>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</si>
  <si>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</si>
  <si>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</si>
  <si>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</si>
  <si>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</si>
  <si>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</si>
  <si>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</si>
  <si>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</si>
  <si>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</si>
  <si>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</si>
  <si>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</si>
  <si>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</si>
  <si>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</si>
  <si>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</si>
  <si>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</si>
  <si>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</si>
  <si>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</si>
  <si>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</si>
  <si>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</si>
  <si>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</si>
  <si>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</si>
  <si>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</si>
  <si>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</si>
  <si>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</si>
  <si>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</si>
  <si>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</si>
  <si>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</si>
  <si>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</si>
  <si>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</si>
  <si>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</si>
  <si>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</si>
  <si>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</si>
  <si>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</si>
  <si>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</si>
  <si>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</si>
  <si>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</si>
  <si>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</si>
  <si>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</si>
  <si>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</si>
  <si>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</si>
  <si>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</si>
  <si>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</si>
  <si>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</si>
  <si>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</si>
  <si>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</si>
  <si>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</si>
  <si>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</si>
  <si>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</si>
  <si>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</si>
  <si>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</si>
  <si>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</si>
  <si>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</si>
  <si>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</si>
  <si>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</si>
  <si>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</si>
  <si>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</si>
  <si>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</si>
  <si>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</si>
  <si>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</si>
  <si>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</si>
  <si>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</si>
  <si>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</si>
  <si>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</si>
  <si>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</si>
  <si>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</si>
  <si>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</si>
  <si>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</si>
  <si>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</si>
  <si>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</si>
  <si>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</si>
  <si>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</si>
  <si>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</si>
  <si>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</si>
  <si>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</si>
  <si>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</si>
  <si>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</si>
  <si>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</si>
  <si>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</si>
  <si>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</si>
  <si>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</si>
  <si>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</si>
  <si>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</si>
  <si>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</si>
  <si>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</si>
  <si>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</si>
  <si>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</si>
  <si>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</si>
  <si>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</si>
  <si>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</si>
  <si>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</si>
  <si>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</si>
  <si>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</si>
  <si>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</si>
  <si>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</si>
  <si>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</si>
  <si>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</si>
  <si>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</si>
  <si>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</si>
  <si>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</si>
  <si>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</si>
  <si>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</si>
  <si>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</si>
  <si>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</si>
  <si>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</si>
  <si>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</si>
  <si>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</si>
  <si>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</si>
  <si>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</si>
  <si>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</si>
  <si>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</si>
  <si>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</si>
  <si>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</si>
  <si>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</si>
  <si>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</si>
  <si>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</si>
  <si>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</si>
  <si>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</si>
  <si>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</si>
  <si>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</si>
  <si>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</si>
  <si>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</si>
  <si>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</si>
  <si>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</si>
  <si>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</si>
  <si>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</si>
  <si>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</si>
  <si>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</si>
  <si>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</si>
  <si>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</si>
  <si>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</si>
  <si>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</si>
  <si>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</si>
  <si>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</si>
  <si>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</si>
  <si>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</si>
  <si>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</si>
  <si>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</si>
  <si>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</si>
  <si>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</si>
  <si>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</si>
  <si>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</si>
  <si>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</si>
  <si>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</si>
  <si>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</si>
  <si>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</si>
  <si>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</si>
  <si>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</si>
  <si>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</si>
  <si>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</si>
  <si>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</si>
  <si>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</si>
  <si>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</si>
  <si>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</si>
  <si>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</si>
  <si>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</si>
  <si>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</si>
  <si>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</si>
  <si>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</si>
  <si>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</si>
  <si>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</si>
  <si>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</si>
  <si>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</si>
  <si>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</si>
  <si>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</si>
  <si>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</si>
  <si>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</si>
  <si>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</si>
  <si>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</si>
  <si>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</si>
  <si>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</si>
  <si>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</si>
  <si>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</si>
  <si>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</si>
  <si>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</si>
  <si>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</si>
  <si>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</si>
  <si>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</si>
  <si>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</si>
  <si>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</si>
  <si>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</si>
  <si>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</si>
  <si>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</si>
  <si>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</si>
  <si>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</si>
  <si>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</si>
  <si>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</si>
  <si>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</si>
  <si>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</si>
  <si>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</si>
  <si>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</si>
  <si>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</si>
  <si>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</si>
  <si>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</si>
  <si>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</si>
  <si>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</si>
  <si>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</si>
  <si>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</si>
  <si>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</si>
  <si>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</si>
  <si>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</si>
  <si>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</si>
  <si>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</si>
  <si>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</si>
  <si>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</si>
  <si>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</si>
  <si>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</si>
  <si>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</si>
  <si>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</si>
  <si>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</si>
  <si>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</si>
  <si>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</si>
  <si>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</si>
  <si>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</si>
  <si>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</si>
  <si>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</si>
  <si>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</si>
  <si>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</si>
  <si>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</si>
  <si>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</si>
  <si>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</si>
  <si>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</si>
  <si>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</si>
  <si>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</si>
  <si>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</si>
  <si>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</si>
  <si>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</si>
  <si>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</si>
  <si>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</si>
  <si>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</si>
  <si>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</si>
  <si>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</si>
  <si>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</si>
  <si>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</si>
  <si>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</si>
  <si>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</si>
  <si>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</si>
  <si>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</si>
  <si>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</si>
  <si>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</si>
  <si>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</si>
  <si>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</si>
  <si>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</si>
  <si>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</si>
  <si>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</si>
  <si>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</si>
  <si>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</si>
  <si>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</si>
  <si>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</si>
  <si>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</si>
  <si>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</si>
  <si>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</si>
  <si>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</si>
  <si>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</si>
  <si>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</si>
  <si>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</si>
  <si>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</si>
  <si>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</si>
  <si>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</si>
  <si>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</si>
  <si>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</si>
  <si>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</si>
  <si>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</si>
  <si>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</si>
  <si>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</si>
  <si>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</si>
  <si>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</si>
  <si>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</si>
  <si>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</si>
  <si>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</si>
  <si>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</si>
  <si>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</si>
  <si>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</si>
  <si>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</si>
  <si>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</si>
  <si>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</si>
  <si>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</si>
  <si>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</si>
  <si>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</si>
  <si>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</si>
  <si>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</si>
  <si>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</si>
  <si>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</si>
  <si>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</si>
  <si>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</si>
  <si>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</si>
  <si>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</si>
  <si>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</si>
  <si>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</si>
  <si>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</si>
  <si>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</si>
  <si>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</si>
  <si>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</si>
  <si>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</si>
  <si>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</si>
  <si>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</si>
  <si>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</si>
  <si>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</si>
  <si>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</si>
  <si>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</si>
  <si>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</si>
  <si>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</si>
  <si>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</si>
  <si>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</si>
  <si>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</si>
  <si>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</si>
  <si>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</si>
  <si>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</si>
  <si>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</si>
  <si>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</si>
  <si>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</si>
  <si>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</si>
  <si>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</si>
  <si>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</si>
  <si>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</si>
  <si>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</si>
  <si>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</si>
  <si>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</si>
  <si>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</si>
  <si>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</si>
  <si>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</si>
  <si>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</si>
  <si>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</si>
  <si>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</si>
  <si>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</si>
  <si>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</si>
  <si>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</si>
  <si>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</si>
  <si>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</si>
  <si>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</si>
  <si>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</si>
  <si>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</si>
  <si>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</si>
  <si>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</si>
  <si>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</si>
  <si>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</si>
  <si>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</si>
  <si>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</si>
  <si>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</si>
  <si>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</si>
  <si>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</si>
  <si>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</si>
  <si>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</si>
  <si>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</si>
  <si>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</si>
  <si>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</si>
  <si>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</si>
  <si>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</si>
  <si>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</si>
  <si>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</si>
  <si>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</si>
  <si>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</si>
  <si>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</si>
  <si>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</si>
  <si>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</si>
  <si>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</si>
  <si>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</si>
  <si>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</si>
  <si>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</si>
  <si>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</si>
  <si>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</si>
  <si>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</si>
  <si>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</si>
  <si>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</si>
  <si>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</si>
  <si>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</si>
  <si>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</si>
  <si>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</si>
  <si>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</si>
  <si>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</si>
  <si>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</si>
  <si>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</si>
  <si>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</si>
  <si>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</si>
  <si>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</si>
  <si>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</si>
  <si>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</si>
  <si>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</si>
  <si>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</si>
  <si>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</si>
  <si>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</si>
  <si>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</si>
  <si>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</si>
  <si>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</si>
  <si>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</si>
  <si>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</si>
  <si>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</si>
  <si>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</si>
  <si>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</si>
  <si>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</si>
  <si>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</si>
  <si>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</si>
  <si>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</si>
  <si>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</si>
  <si>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</si>
  <si>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</si>
  <si>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</si>
  <si>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</si>
  <si>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</si>
  <si>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</si>
  <si>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</si>
  <si>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</si>
  <si>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</si>
  <si>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</si>
  <si>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</si>
  <si>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</si>
  <si>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</si>
  <si>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</si>
  <si>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</si>
  <si>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</si>
  <si>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</si>
  <si>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</si>
  <si>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</si>
  <si>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</si>
  <si>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</si>
  <si>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</si>
  <si>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</si>
  <si>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</si>
  <si>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</si>
  <si>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</si>
  <si>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</si>
  <si>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</si>
  <si>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</si>
  <si>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</si>
  <si>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</si>
  <si>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</si>
  <si>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</si>
  <si>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</si>
  <si>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</si>
  <si>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</si>
  <si>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</si>
  <si>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</si>
  <si>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</si>
  <si>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</si>
  <si>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</si>
  <si>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</si>
  <si>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</si>
  <si>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</si>
  <si>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</si>
  <si>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</si>
  <si>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</si>
  <si>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</si>
  <si>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</si>
  <si>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</si>
  <si>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</si>
  <si>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</si>
  <si>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</si>
  <si>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</si>
  <si>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</si>
  <si>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</si>
  <si>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</si>
  <si>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</si>
  <si>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</si>
  <si>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</si>
  <si>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</si>
  <si>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</si>
  <si>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</si>
  <si>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</si>
  <si>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</si>
  <si>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</si>
  <si>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</si>
  <si>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</si>
  <si>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</si>
  <si>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</si>
  <si>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</si>
  <si>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</si>
  <si>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</si>
  <si>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</si>
  <si>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</si>
  <si>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</si>
  <si>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</si>
  <si>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</si>
  <si>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</si>
  <si>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</si>
  <si>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</si>
  <si>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</si>
  <si>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</si>
  <si>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</si>
  <si>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</si>
  <si>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</si>
  <si>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</si>
  <si>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</si>
  <si>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</si>
  <si>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</si>
  <si>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</si>
  <si>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</si>
  <si>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</si>
  <si>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</si>
  <si>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</si>
  <si>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</si>
  <si>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</si>
  <si>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</si>
  <si>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</si>
  <si>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</si>
  <si>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</si>
  <si>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</si>
  <si>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</si>
  <si>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</si>
  <si>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</si>
  <si>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</si>
  <si>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</si>
  <si>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</si>
  <si>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</si>
  <si>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</si>
  <si>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</si>
  <si>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</si>
  <si>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</si>
  <si>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</si>
  <si>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</si>
  <si>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</si>
  <si>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</si>
  <si>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</si>
  <si>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</si>
  <si>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</si>
  <si>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</si>
  <si>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</si>
  <si>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</si>
  <si>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</si>
  <si>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</si>
  <si>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</si>
  <si>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</si>
  <si>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</si>
  <si>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</si>
  <si>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</si>
  <si>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</si>
  <si>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</si>
  <si>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</si>
  <si>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</si>
  <si>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</si>
  <si>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</si>
  <si>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</si>
  <si>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</si>
  <si>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</si>
  <si>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</si>
  <si>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</si>
  <si>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</si>
  <si>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</si>
  <si>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</si>
  <si>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</si>
  <si>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</si>
  <si>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</si>
  <si>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</si>
  <si>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</si>
  <si>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</si>
  <si>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</si>
  <si>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</si>
  <si>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</si>
  <si>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</si>
  <si>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</si>
  <si>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</si>
  <si>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</si>
  <si>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</si>
  <si>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</si>
  <si>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</si>
  <si>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</si>
  <si>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</si>
  <si>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</si>
  <si>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</si>
  <si>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</si>
  <si>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</si>
  <si>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</si>
  <si>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</si>
  <si>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</si>
  <si>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</si>
  <si>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</si>
  <si>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</si>
  <si>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</si>
  <si>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</si>
  <si>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</si>
  <si>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</si>
  <si>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</si>
  <si>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</si>
  <si>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</si>
  <si>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</si>
  <si>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</si>
  <si>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</si>
  <si>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</si>
  <si>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</si>
  <si>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</si>
  <si>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</si>
  <si>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</si>
  <si>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</si>
  <si>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</si>
  <si>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</si>
  <si>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</si>
  <si>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</si>
  <si>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</si>
  <si>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</si>
  <si>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</si>
  <si>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</si>
  <si>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</si>
  <si>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</si>
  <si>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</si>
  <si>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</si>
  <si>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</si>
  <si>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</si>
  <si>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</si>
  <si>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</si>
  <si>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</si>
  <si>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</si>
  <si>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</si>
  <si>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</si>
  <si>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</si>
  <si>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</si>
  <si>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</si>
  <si>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</si>
  <si>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</si>
  <si>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</si>
  <si>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</si>
  <si>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</si>
  <si>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</si>
  <si>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</si>
  <si>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</si>
  <si>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</si>
  <si>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</si>
  <si>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</si>
  <si>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</si>
  <si>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</si>
  <si>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</si>
  <si>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</si>
  <si>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</si>
  <si>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</si>
  <si>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</si>
  <si>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</si>
  <si>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</si>
  <si>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</si>
  <si>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</si>
  <si>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</si>
  <si>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</si>
  <si>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</si>
  <si>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</si>
  <si>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</si>
  <si>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</si>
  <si>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</si>
  <si>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</si>
  <si>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</si>
  <si>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</si>
  <si>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</si>
  <si>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</si>
  <si>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</si>
  <si>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</si>
  <si>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</si>
  <si>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</si>
  <si>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</si>
  <si>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</si>
  <si>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</si>
  <si>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</si>
  <si>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</si>
  <si>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</si>
  <si>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</si>
  <si>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</si>
  <si>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</si>
  <si>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</si>
  <si>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</si>
  <si>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</si>
  <si>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</si>
  <si>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</si>
  <si>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</si>
  <si>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</si>
  <si>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</si>
  <si>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</si>
  <si>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</si>
  <si>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</si>
  <si>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</si>
  <si>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</si>
  <si>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</si>
  <si>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</si>
  <si>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</si>
  <si>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</si>
  <si>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</si>
  <si>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</si>
  <si>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</si>
  <si>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</si>
  <si>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</si>
  <si>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</si>
  <si>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</si>
  <si>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</si>
  <si>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</si>
  <si>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</si>
  <si>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</si>
  <si>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</si>
  <si>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</si>
  <si>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</si>
  <si>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</si>
  <si>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</si>
  <si>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</si>
  <si>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</si>
  <si>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</si>
  <si>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</si>
  <si>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</si>
  <si>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</si>
  <si>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</si>
  <si>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</si>
  <si>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</si>
  <si>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</si>
  <si>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</si>
  <si>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</si>
  <si>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</si>
  <si>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</si>
  <si>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</si>
  <si>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</si>
  <si>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</si>
  <si>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</si>
  <si>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</si>
  <si>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</si>
  <si>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</si>
  <si>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</si>
  <si>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</si>
  <si>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</si>
  <si>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</si>
  <si>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</si>
  <si>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</si>
  <si>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</si>
  <si>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</si>
  <si>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</si>
  <si>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</si>
  <si>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</si>
  <si>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</si>
  <si>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</si>
  <si>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</si>
  <si>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</si>
  <si>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</si>
  <si>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</si>
  <si>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</si>
  <si>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</si>
  <si>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</si>
  <si>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</si>
  <si>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</si>
  <si>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</si>
  <si>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</si>
  <si>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</si>
  <si>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</si>
  <si>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</si>
  <si>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</si>
  <si>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</si>
  <si>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</si>
  <si>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</si>
  <si>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</si>
  <si>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</si>
  <si>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</si>
  <si>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</si>
  <si>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</si>
  <si>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</si>
  <si>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</si>
  <si>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</si>
  <si>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</si>
  <si>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</si>
  <si>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</si>
  <si>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</si>
  <si>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</si>
  <si>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</si>
  <si>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</si>
  <si>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</si>
  <si>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</si>
  <si>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</si>
  <si>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</si>
  <si>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</si>
  <si>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</si>
  <si>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</si>
  <si>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</si>
  <si>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</si>
  <si>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</si>
  <si>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</si>
  <si>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</si>
  <si>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</si>
  <si>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</si>
  <si>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</si>
  <si>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</si>
  <si>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</si>
  <si>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</si>
  <si>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</si>
  <si>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</si>
  <si>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</si>
  <si>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</si>
  <si>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</si>
  <si>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</si>
  <si>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</si>
  <si>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</si>
  <si>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</si>
  <si>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</si>
  <si>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</si>
  <si>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</si>
  <si>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</si>
  <si>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</si>
  <si>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</si>
  <si>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</si>
  <si>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</si>
  <si>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</si>
  <si>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</si>
  <si>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</si>
  <si>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</si>
  <si>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</si>
  <si>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</si>
  <si>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</si>
  <si>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</si>
  <si>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</si>
  <si>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</si>
  <si>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</si>
  <si>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</si>
  <si>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</si>
  <si>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</si>
  <si>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</si>
  <si>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</si>
  <si>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</si>
  <si>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</si>
  <si>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</si>
  <si>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</si>
  <si>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</si>
  <si>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</si>
  <si>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</si>
  <si>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</si>
  <si>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</si>
  <si>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</si>
  <si>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</si>
  <si>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</si>
  <si>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</si>
  <si>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</si>
  <si>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</si>
  <si>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</si>
  <si>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</si>
  <si>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</si>
  <si>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</si>
  <si>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</si>
  <si>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</si>
  <si>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</si>
  <si>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</si>
  <si>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</si>
  <si>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</si>
  <si>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</si>
  <si>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</si>
  <si>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</si>
  <si>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</si>
  <si>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</si>
  <si>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</si>
  <si>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</si>
  <si>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</si>
  <si>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</si>
  <si>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</si>
  <si>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</si>
  <si>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</si>
  <si>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</si>
  <si>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</si>
  <si>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</si>
  <si>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</si>
  <si>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</si>
  <si>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</si>
  <si>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</si>
  <si>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</si>
  <si>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</si>
  <si>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</si>
  <si>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</si>
  <si>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</si>
  <si>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</si>
  <si>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</si>
  <si>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</si>
  <si>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</si>
  <si>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</si>
  <si>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</si>
  <si>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</si>
  <si>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</si>
  <si>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</si>
  <si>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</si>
  <si>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</si>
  <si>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</si>
  <si>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</si>
  <si>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</si>
  <si>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</si>
  <si>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</si>
  <si>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</si>
  <si>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</si>
  <si>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</si>
  <si>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</si>
  <si>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</si>
  <si>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</si>
  <si>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</si>
  <si>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</si>
  <si>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</si>
  <si>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</si>
  <si>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</si>
  <si>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</si>
  <si>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</si>
  <si>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</si>
  <si>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</si>
  <si>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</si>
  <si>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</si>
  <si>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</si>
  <si>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</si>
  <si>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</si>
  <si>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</si>
  <si>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</si>
  <si>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</si>
  <si>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</si>
  <si>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</si>
  <si>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</si>
  <si>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</si>
  <si>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</si>
  <si>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</si>
  <si>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</si>
  <si>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</si>
  <si>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</si>
  <si>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</si>
  <si>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</si>
  <si>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</si>
  <si>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</si>
  <si>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</si>
  <si>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</si>
  <si>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</si>
  <si>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</si>
  <si>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</si>
  <si>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</si>
  <si>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</si>
  <si>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</si>
  <si>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</si>
  <si>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</si>
  <si>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</si>
  <si>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</si>
  <si>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</si>
  <si>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</si>
  <si>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</si>
  <si>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</si>
  <si>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</si>
  <si>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</si>
  <si>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</si>
  <si>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</si>
  <si>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</si>
  <si>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</si>
  <si>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</si>
  <si>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</si>
  <si>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</si>
  <si>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</si>
  <si>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</si>
  <si>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</si>
  <si>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</si>
  <si>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</si>
  <si>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</si>
  <si>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</si>
  <si>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</si>
  <si>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</si>
  <si>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</si>
  <si>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</si>
  <si>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</si>
  <si>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</si>
  <si>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</si>
  <si>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</si>
  <si>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</si>
  <si>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</si>
  <si>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</si>
  <si>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</si>
  <si>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</si>
  <si>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</si>
  <si>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</si>
  <si>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</si>
  <si>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</si>
  <si>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</si>
  <si>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</si>
  <si>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</si>
  <si>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</si>
  <si>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</si>
  <si>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</si>
  <si>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</si>
  <si>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</si>
  <si>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</si>
  <si>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</si>
  <si>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</si>
  <si>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</si>
  <si>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</si>
  <si>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</si>
  <si>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</si>
  <si>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</si>
  <si>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</si>
  <si>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</si>
  <si>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</si>
  <si>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</si>
  <si>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</si>
  <si>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</si>
  <si>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</si>
  <si>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</si>
  <si>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</si>
  <si>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</si>
  <si>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</si>
  <si>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</si>
  <si>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</si>
  <si>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</si>
  <si>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</si>
  <si>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</si>
  <si>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</si>
  <si>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</si>
  <si>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</si>
  <si>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</si>
  <si>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</si>
  <si>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</si>
  <si>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</si>
  <si>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</si>
  <si>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</si>
  <si>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</si>
  <si>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</si>
  <si>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</si>
  <si>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</si>
  <si>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</si>
  <si>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</si>
  <si>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</si>
  <si>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</si>
  <si>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</si>
  <si>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</si>
  <si>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</si>
  <si>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</si>
  <si>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</si>
  <si>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</si>
  <si>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</si>
  <si>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</si>
  <si>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</si>
  <si>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</si>
  <si>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</si>
  <si>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</si>
  <si>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</si>
  <si>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</si>
  <si>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</si>
  <si>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</si>
  <si>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</si>
  <si>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</si>
  <si>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</si>
  <si>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</si>
  <si>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</si>
  <si>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</si>
  <si>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</si>
  <si>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</si>
  <si>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</si>
  <si>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</si>
  <si>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</si>
  <si>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</si>
  <si>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</si>
  <si>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</si>
  <si>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</si>
  <si>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</si>
  <si>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</si>
  <si>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</si>
  <si>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</si>
  <si>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</si>
  <si>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</si>
  <si>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</si>
  <si>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</si>
  <si>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</si>
  <si>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</si>
  <si>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</si>
  <si>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</si>
  <si>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</si>
  <si>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</si>
  <si>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</si>
  <si>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</si>
  <si>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</si>
  <si>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</si>
  <si>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</si>
  <si>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</si>
  <si>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</si>
  <si>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</si>
  <si>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</si>
  <si>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</si>
  <si>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</si>
  <si>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</si>
  <si>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</si>
  <si>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</si>
  <si>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</si>
  <si>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</si>
  <si>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</si>
  <si>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</si>
  <si>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</si>
  <si>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</si>
  <si>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</si>
  <si>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</si>
  <si>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</si>
  <si>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</si>
  <si>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</si>
  <si>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</si>
  <si>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</si>
  <si>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</si>
  <si>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</si>
  <si>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</si>
  <si>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</si>
  <si>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</si>
  <si>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</si>
  <si>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</si>
  <si>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</si>
  <si>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</si>
  <si>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</si>
  <si>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</si>
  <si>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</si>
  <si>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</si>
  <si>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</si>
  <si>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</si>
  <si>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</si>
  <si>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</si>
  <si>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</si>
  <si>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</si>
  <si>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</si>
  <si>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</si>
  <si>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</si>
  <si>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</si>
  <si>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</si>
  <si>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</si>
  <si>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</si>
  <si>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</si>
  <si>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</si>
  <si>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</si>
  <si>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</si>
  <si>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</si>
  <si>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</si>
  <si>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</si>
  <si>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</si>
  <si>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</si>
  <si>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</si>
  <si>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</si>
  <si>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</si>
  <si>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</si>
  <si>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</si>
  <si>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</si>
  <si>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</si>
  <si>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</si>
  <si>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</si>
  <si>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</si>
  <si>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</si>
  <si>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</si>
  <si>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</si>
  <si>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</si>
  <si>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</si>
  <si>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</si>
  <si>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</si>
  <si>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</si>
  <si>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</si>
  <si>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</si>
  <si>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</si>
  <si>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</si>
  <si>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</si>
  <si>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</si>
  <si>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</si>
  <si>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</si>
  <si>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</si>
  <si>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</si>
  <si>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</si>
  <si>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</si>
  <si>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</si>
  <si>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</si>
  <si>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</si>
  <si>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</si>
  <si>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</si>
  <si>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</si>
  <si>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</si>
  <si>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</si>
  <si>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</si>
  <si>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</si>
  <si>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</si>
  <si>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</si>
  <si>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</si>
  <si>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</si>
  <si>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</si>
  <si>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</si>
  <si>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</si>
  <si>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</si>
  <si>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</si>
  <si>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</si>
  <si>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</si>
  <si>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</si>
  <si>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</si>
  <si>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</si>
  <si>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</si>
  <si>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</si>
  <si>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</si>
  <si>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</si>
  <si>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</si>
  <si>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</si>
  <si>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</si>
  <si>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</si>
  <si>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</si>
  <si>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</si>
  <si>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</si>
  <si>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</si>
  <si>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</si>
  <si>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</si>
  <si>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</si>
  <si>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</si>
  <si>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</si>
  <si>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</si>
  <si>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</si>
  <si>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</si>
  <si>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</si>
  <si>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</si>
  <si>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</si>
  <si>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</si>
  <si>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</si>
  <si>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</si>
  <si>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</si>
  <si>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</si>
  <si>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</si>
  <si>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</si>
  <si>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</si>
  <si>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</si>
  <si>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</si>
  <si>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</si>
  <si>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</si>
  <si>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</si>
  <si>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</si>
  <si>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</si>
  <si>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</si>
  <si>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</si>
  <si>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</si>
  <si>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</si>
  <si>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</si>
  <si>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</si>
  <si>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</si>
  <si>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</si>
  <si>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</si>
  <si>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</si>
  <si>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</si>
  <si>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</si>
  <si>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</si>
  <si>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</si>
  <si>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</si>
  <si>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</si>
  <si>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</si>
  <si>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</si>
  <si>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</si>
  <si>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</si>
  <si>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</si>
  <si>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</si>
  <si>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</si>
  <si>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</si>
  <si>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</si>
  <si>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</si>
  <si>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</si>
  <si>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</si>
  <si>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</si>
  <si>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</si>
  <si>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</si>
  <si>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</si>
  <si>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</si>
  <si>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</si>
  <si>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</si>
  <si>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</si>
  <si>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</si>
  <si>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</si>
  <si>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</si>
  <si>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</si>
  <si>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</si>
  <si>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</si>
  <si>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</si>
  <si>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</si>
  <si>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</si>
  <si>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</si>
  <si>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</si>
  <si>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</si>
  <si>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</si>
  <si>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</si>
  <si>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</si>
  <si>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</si>
  <si>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</si>
  <si>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</si>
  <si>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</si>
  <si>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</si>
  <si>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</si>
  <si>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</si>
  <si>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</si>
  <si>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</si>
  <si>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</si>
  <si>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</si>
  <si>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</si>
  <si>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</si>
  <si>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</si>
  <si>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</si>
  <si>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</si>
  <si>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</si>
  <si>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</si>
  <si>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</si>
  <si>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</si>
  <si>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</si>
  <si>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</si>
  <si>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</si>
  <si>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</si>
  <si>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</si>
  <si>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</si>
  <si>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</si>
  <si>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</si>
  <si>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</si>
  <si>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</si>
  <si>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</si>
  <si>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</si>
  <si>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</si>
  <si>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</si>
  <si>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</si>
  <si>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</si>
  <si>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</si>
  <si>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</si>
  <si>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</si>
  <si>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</si>
  <si>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</si>
  <si>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</si>
  <si>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</si>
  <si>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</si>
  <si>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</si>
  <si>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</si>
  <si>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</si>
  <si>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</si>
  <si>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</si>
  <si>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</si>
  <si>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</si>
  <si>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</si>
  <si>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</si>
  <si>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</si>
  <si>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</si>
  <si>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</si>
  <si>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</si>
  <si>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</si>
  <si>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</si>
  <si>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</si>
  <si>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</si>
  <si>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</si>
  <si>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</si>
  <si>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</si>
  <si>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</si>
  <si>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</si>
  <si>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</si>
  <si>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</si>
  <si>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</si>
  <si>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</si>
  <si>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</si>
  <si>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</si>
  <si>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</si>
  <si>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</si>
  <si>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</si>
  <si>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</si>
  <si>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</si>
  <si>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</si>
  <si>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</si>
  <si>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</si>
  <si>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</si>
  <si>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</si>
  <si>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</si>
  <si>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</si>
  <si>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</si>
  <si>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</si>
  <si>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</si>
  <si>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</si>
  <si>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</si>
  <si>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</si>
  <si>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</si>
  <si>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</si>
  <si>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</si>
  <si>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</si>
  <si>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</si>
  <si>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</si>
  <si>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</si>
  <si>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</si>
  <si>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</si>
  <si>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</si>
  <si>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</si>
  <si>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</si>
  <si>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</si>
  <si>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</si>
  <si>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</si>
  <si>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</si>
  <si>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</si>
  <si>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</si>
  <si>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</si>
  <si>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</si>
  <si>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</si>
  <si>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</si>
  <si>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</si>
  <si>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</si>
  <si>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</si>
  <si>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</si>
  <si>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</si>
  <si>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</si>
  <si>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</si>
  <si>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</si>
  <si>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</si>
  <si>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</si>
  <si>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</si>
  <si>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</si>
  <si>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</si>
  <si>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</si>
  <si>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</si>
  <si>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</si>
  <si>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</si>
  <si>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</si>
  <si>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</si>
  <si>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</si>
  <si>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</si>
  <si>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</si>
  <si>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</si>
  <si>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</si>
  <si>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</si>
  <si>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</si>
  <si>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</si>
  <si>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</si>
  <si>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</si>
  <si>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</si>
  <si>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</si>
  <si>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</si>
  <si>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</si>
  <si>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</si>
  <si>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</si>
  <si>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</si>
  <si>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</si>
  <si>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</si>
  <si>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</si>
  <si>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</si>
  <si>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</si>
  <si>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</si>
  <si>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</si>
  <si>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</si>
  <si>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</si>
  <si>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</si>
  <si>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</si>
  <si>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</si>
  <si>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</si>
  <si>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</si>
  <si>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</si>
  <si>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</si>
  <si>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</si>
  <si>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</si>
  <si>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</si>
  <si>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</si>
  <si>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</si>
  <si>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</si>
  <si>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</si>
  <si>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</si>
  <si>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</si>
  <si>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</si>
  <si>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</si>
  <si>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</si>
  <si>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</si>
  <si>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</si>
  <si>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</si>
  <si>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</si>
  <si>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</si>
  <si>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</si>
  <si>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</si>
  <si>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</si>
  <si>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</si>
  <si>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</si>
  <si>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</si>
  <si>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</si>
  <si>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</si>
  <si>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</si>
  <si>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</si>
  <si>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</si>
  <si>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</si>
  <si>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</si>
  <si>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</si>
  <si>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</si>
  <si>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</si>
  <si>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</si>
  <si>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</si>
  <si>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</si>
  <si>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</si>
  <si>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</si>
  <si>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</si>
  <si>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</si>
  <si>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</si>
  <si>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</si>
  <si>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</si>
  <si>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</si>
  <si>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</si>
  <si>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</si>
  <si>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</si>
  <si>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</si>
  <si>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</si>
  <si>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</si>
  <si>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</si>
  <si>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</si>
  <si>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</si>
  <si>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</si>
  <si>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</si>
  <si>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</si>
  <si>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</si>
  <si>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</si>
  <si>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</si>
  <si>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</si>
  <si>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</si>
  <si>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</si>
  <si>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</si>
  <si>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</si>
  <si>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</si>
  <si>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</si>
  <si>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</si>
  <si>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</si>
  <si>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</si>
  <si>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</si>
  <si>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</si>
  <si>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</si>
  <si>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</si>
  <si>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</si>
  <si>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</si>
  <si>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</si>
  <si>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</si>
  <si>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</si>
  <si>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</si>
  <si>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</si>
  <si>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</si>
  <si>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</si>
  <si>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</si>
  <si>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</si>
  <si>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</si>
  <si>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</si>
  <si>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</si>
  <si>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</si>
  <si>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</si>
  <si>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</si>
  <si>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</si>
  <si>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</si>
  <si>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</si>
  <si>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</si>
  <si>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</si>
  <si>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</si>
  <si>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</si>
  <si>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</si>
  <si>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</si>
  <si>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</si>
  <si>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</si>
  <si>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</si>
  <si>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</si>
  <si>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</si>
  <si>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</si>
  <si>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</si>
  <si>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</si>
  <si>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</si>
  <si>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</si>
  <si>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</si>
  <si>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</si>
  <si>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</si>
  <si>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</si>
  <si>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</si>
  <si>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</si>
  <si>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</si>
  <si>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</si>
  <si>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</si>
  <si>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</si>
  <si>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</si>
  <si>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</si>
  <si>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</si>
  <si>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</si>
  <si>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</si>
  <si>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</si>
  <si>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</si>
  <si>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</si>
  <si>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</si>
  <si>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</si>
  <si>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</si>
  <si>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</si>
  <si>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</si>
  <si>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</si>
  <si>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</si>
  <si>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</si>
  <si>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</si>
  <si>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</si>
  <si>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</si>
  <si>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</si>
  <si>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</si>
  <si>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</si>
  <si>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</si>
  <si>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</si>
  <si>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</si>
  <si>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</si>
  <si>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</si>
  <si>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</si>
  <si>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</si>
  <si>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</si>
  <si>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</si>
  <si>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</si>
  <si>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</si>
  <si>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</si>
  <si>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</si>
  <si>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</si>
  <si>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</si>
  <si>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</si>
  <si>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</si>
  <si>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</si>
  <si>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</si>
  <si>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</si>
  <si>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</si>
  <si>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</si>
  <si>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</si>
  <si>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</si>
  <si>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</si>
  <si>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</si>
  <si>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</si>
  <si>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</si>
  <si>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</si>
  <si>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</si>
  <si>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</si>
  <si>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</si>
  <si>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</si>
  <si>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</si>
  <si>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</si>
  <si>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</si>
  <si>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</si>
  <si>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</si>
  <si>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</si>
  <si>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</si>
  <si>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</si>
  <si>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</si>
  <si>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</si>
  <si>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</si>
  <si>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</si>
  <si>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</si>
  <si>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</si>
  <si>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</si>
  <si>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</si>
  <si>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</si>
  <si>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</si>
  <si>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</si>
  <si>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</si>
  <si>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</si>
  <si>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</si>
  <si>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</si>
  <si>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</si>
  <si>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</si>
  <si>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</si>
  <si>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</si>
  <si>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</si>
  <si>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</si>
  <si>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</si>
  <si>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</si>
  <si>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</si>
  <si>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</si>
  <si>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</si>
  <si>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</si>
  <si>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</si>
  <si>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</si>
  <si>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</si>
  <si>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</si>
  <si>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</si>
  <si>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</si>
  <si>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</si>
  <si>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</si>
  <si>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</si>
  <si>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</si>
  <si>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</si>
  <si>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</si>
  <si>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</si>
  <si>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</si>
  <si>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</si>
  <si>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</si>
  <si>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</si>
  <si>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</si>
  <si>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</si>
  <si>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</si>
  <si>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</si>
  <si>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</si>
  <si>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</si>
  <si>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</si>
  <si>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</si>
  <si>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</si>
  <si>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</si>
  <si>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</si>
  <si>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</si>
  <si>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</si>
  <si>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</si>
  <si>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</si>
  <si>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</si>
  <si>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</si>
  <si>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</si>
  <si>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</si>
  <si>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</si>
  <si>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</si>
  <si>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</si>
  <si>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</si>
  <si>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</si>
  <si>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</si>
  <si>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</si>
  <si>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</si>
  <si>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</si>
  <si>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</si>
  <si>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</si>
  <si>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</si>
  <si>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</si>
  <si>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</si>
  <si>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</si>
  <si>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</si>
  <si>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</si>
  <si>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</si>
  <si>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</si>
  <si>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</si>
  <si>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</si>
  <si>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</si>
  <si>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</si>
  <si>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</si>
  <si>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</si>
  <si>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</si>
  <si>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</si>
  <si>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</si>
  <si>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</si>
  <si>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</si>
  <si>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</si>
  <si>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</si>
  <si>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</si>
  <si>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</si>
  <si>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</si>
  <si>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</si>
  <si>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</si>
  <si>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</si>
  <si>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</si>
  <si>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</si>
  <si>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</si>
  <si>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</si>
  <si>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</si>
  <si>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</si>
  <si>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</si>
  <si>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</si>
  <si>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</si>
  <si>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</si>
  <si>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</si>
  <si>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</si>
  <si>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</si>
  <si>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</si>
  <si>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</si>
  <si>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</si>
  <si>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</si>
  <si>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</si>
  <si>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</si>
  <si>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</si>
  <si>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</si>
  <si>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</si>
  <si>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</si>
  <si>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</si>
  <si>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</si>
  <si>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</si>
  <si>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</si>
  <si>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</si>
  <si>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</si>
  <si>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</si>
  <si>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</si>
  <si>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</si>
  <si>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</si>
  <si>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</si>
  <si>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</si>
  <si>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</si>
  <si>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</si>
  <si>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</si>
  <si>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</si>
  <si>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</si>
  <si>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</si>
  <si>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</si>
  <si>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</si>
  <si>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</si>
  <si>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</si>
  <si>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</si>
  <si>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</si>
  <si>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</si>
  <si>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</si>
  <si>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</si>
  <si>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</si>
  <si>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</si>
  <si>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</si>
  <si>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</si>
  <si>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</si>
  <si>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</si>
  <si>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</si>
  <si>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</si>
  <si>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</si>
  <si>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</si>
  <si>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</si>
  <si>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</si>
  <si>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</si>
  <si>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</si>
  <si>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</si>
  <si>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</si>
  <si>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</si>
  <si>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</si>
  <si>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</si>
  <si>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</si>
  <si>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</si>
  <si>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</si>
  <si>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</si>
  <si>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</si>
  <si>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</si>
  <si>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</si>
  <si>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</si>
  <si>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</si>
  <si>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</si>
  <si>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</si>
  <si>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</si>
  <si>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</si>
  <si>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</si>
  <si>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</si>
  <si>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</si>
  <si>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</si>
  <si>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</si>
  <si>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</si>
  <si>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</si>
  <si>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</si>
  <si>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</si>
  <si>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</si>
  <si>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</si>
  <si>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</si>
  <si>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</si>
  <si>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</si>
  <si>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</si>
  <si>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</si>
  <si>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</si>
  <si>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</si>
  <si>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</si>
  <si>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</si>
  <si>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</si>
  <si>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</si>
  <si>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</si>
  <si>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</si>
  <si>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</si>
  <si>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</si>
  <si>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</si>
  <si>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</si>
  <si>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</si>
  <si>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</si>
  <si>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</si>
  <si>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</si>
  <si>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</si>
  <si>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</si>
  <si>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</si>
  <si>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</si>
  <si>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</si>
  <si>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</si>
  <si>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</si>
  <si>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</si>
  <si>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</si>
  <si>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</si>
  <si>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</si>
  <si>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</si>
  <si>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</si>
  <si>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</si>
  <si>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</si>
  <si>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</si>
  <si>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</si>
  <si>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</si>
  <si>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</si>
  <si>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</si>
  <si>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</si>
  <si>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</si>
  <si>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</si>
  <si>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</si>
  <si>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</si>
  <si>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</si>
  <si>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</si>
  <si>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</si>
  <si>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</si>
  <si>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</si>
  <si>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</si>
  <si>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</si>
  <si>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</si>
  <si>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</si>
  <si>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</si>
  <si>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</si>
  <si>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</si>
  <si>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</si>
  <si>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</si>
  <si>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</si>
  <si>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</si>
  <si>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</si>
  <si>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</si>
  <si>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</si>
  <si>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</si>
  <si>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</si>
  <si>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</si>
  <si>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</si>
  <si>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</si>
  <si>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</si>
  <si>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</si>
  <si>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</si>
  <si>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</si>
  <si>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</si>
  <si>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</si>
  <si>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</si>
  <si>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</si>
  <si>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</si>
  <si>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</si>
  <si>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</si>
  <si>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</si>
  <si>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</si>
  <si>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</si>
  <si>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</si>
  <si>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</si>
  <si>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</si>
  <si>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</si>
  <si>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</si>
  <si>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</si>
  <si>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</si>
  <si>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</si>
  <si>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</si>
  <si>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</si>
  <si>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</si>
  <si>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</si>
  <si>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</si>
  <si>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</si>
  <si>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</si>
  <si>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</si>
  <si>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</si>
  <si>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</si>
  <si>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</si>
  <si>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</si>
  <si>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</si>
  <si>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</si>
  <si>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</si>
  <si>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</si>
  <si>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</si>
  <si>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</si>
  <si>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</si>
  <si>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</si>
  <si>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</si>
  <si>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</si>
  <si>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</si>
  <si>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</si>
  <si>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</si>
  <si>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</si>
  <si>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</si>
  <si>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</si>
  <si>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</si>
  <si>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</si>
  <si>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</si>
  <si>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</si>
  <si>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</si>
  <si>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</si>
  <si>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</si>
  <si>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</si>
  <si>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</si>
  <si>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</si>
  <si>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</si>
  <si>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</si>
  <si>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</si>
  <si>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</si>
  <si>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</si>
  <si>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</si>
  <si>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</si>
  <si>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</si>
  <si>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</si>
  <si>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</si>
  <si>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</si>
  <si>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</si>
  <si>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</si>
  <si>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</si>
  <si>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</si>
  <si>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</si>
  <si>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</si>
  <si>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</si>
  <si>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</si>
  <si>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</si>
  <si>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</si>
  <si>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</si>
  <si>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</si>
  <si>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</si>
  <si>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</si>
  <si>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</si>
  <si>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</si>
  <si>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</si>
  <si>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</si>
  <si>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</si>
  <si>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</si>
  <si>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</si>
  <si>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</si>
  <si>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</si>
  <si>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</si>
  <si>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</si>
  <si>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</si>
  <si>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</si>
  <si>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</si>
  <si>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</si>
  <si>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</si>
  <si>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</si>
  <si>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</si>
  <si>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</si>
  <si>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</si>
  <si>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</si>
  <si>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</si>
  <si>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</si>
  <si>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</si>
  <si>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</si>
  <si>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</si>
  <si>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</si>
  <si>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</si>
  <si>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</si>
  <si>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</si>
  <si>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</si>
  <si>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</si>
  <si>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</si>
  <si>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</si>
  <si>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</si>
  <si>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</si>
  <si>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</si>
  <si>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</si>
  <si>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</si>
  <si>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</si>
  <si>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</si>
  <si>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</si>
  <si>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</si>
  <si>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</si>
  <si>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</si>
  <si>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</si>
  <si>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</si>
  <si>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</si>
  <si>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</si>
  <si>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</si>
  <si>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</si>
  <si>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</si>
  <si>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</si>
  <si>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</si>
  <si>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</si>
  <si>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</si>
  <si>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</si>
  <si>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</si>
  <si>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</si>
  <si>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</si>
  <si>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</si>
  <si>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</si>
  <si>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</si>
  <si>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</si>
  <si>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</si>
  <si>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</si>
  <si>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</si>
  <si>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</si>
  <si>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</si>
  <si>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</si>
  <si>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</si>
  <si>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</si>
  <si>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</si>
  <si>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</si>
  <si>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</si>
  <si>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</si>
  <si>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</si>
  <si>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</si>
  <si>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</si>
  <si>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</si>
  <si>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</si>
  <si>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</si>
  <si>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</si>
  <si>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</si>
  <si>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</si>
  <si>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</si>
  <si>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</si>
  <si>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</si>
  <si>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</si>
  <si>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</si>
  <si>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</si>
  <si>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</si>
  <si>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</si>
  <si>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</si>
  <si>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</si>
  <si>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</si>
  <si>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</si>
  <si>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</si>
  <si>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</si>
  <si>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</si>
  <si>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</si>
  <si>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</si>
  <si>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</si>
  <si>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</si>
  <si>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</si>
  <si>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</si>
  <si>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</si>
  <si>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</si>
  <si>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</si>
  <si>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</si>
  <si>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</si>
  <si>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</si>
  <si>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</si>
  <si>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</si>
  <si>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</si>
  <si>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</si>
  <si>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</si>
  <si>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</si>
  <si>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</si>
  <si>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</si>
  <si>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</si>
  <si>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</si>
  <si>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</si>
  <si>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</si>
  <si>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</si>
  <si>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</si>
  <si>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</si>
  <si>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</si>
  <si>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</si>
  <si>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</si>
  <si>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</si>
  <si>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</si>
  <si>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</si>
  <si>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</si>
  <si>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</si>
  <si>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</si>
  <si>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</si>
  <si>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</si>
  <si>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</si>
  <si>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</si>
  <si>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</si>
  <si>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</si>
  <si>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</si>
  <si>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</si>
  <si>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</si>
  <si>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</si>
  <si>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</si>
  <si>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</si>
  <si>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</si>
  <si>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</si>
  <si>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</si>
  <si>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</si>
  <si>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</si>
  <si>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</si>
  <si>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</si>
  <si>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</si>
  <si>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</si>
  <si>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</si>
  <si>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</si>
  <si>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</si>
  <si>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</si>
  <si>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</si>
  <si>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</si>
  <si>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</si>
  <si>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</si>
  <si>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</si>
  <si>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</si>
  <si>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</si>
  <si>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</si>
  <si>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</si>
  <si>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</si>
  <si>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</si>
  <si>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</si>
  <si>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</si>
  <si>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</si>
  <si>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</si>
  <si>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</si>
  <si>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</si>
  <si>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</si>
  <si>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</si>
  <si>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</si>
  <si>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</si>
  <si>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</si>
  <si>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</si>
  <si>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</si>
  <si>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</si>
  <si>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</si>
  <si>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</si>
  <si>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</si>
  <si>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</si>
  <si>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</si>
  <si>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</si>
  <si>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</si>
  <si>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</si>
  <si>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</si>
  <si>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</si>
  <si>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</si>
  <si>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</si>
  <si>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</si>
  <si>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</si>
  <si>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</si>
  <si>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</si>
  <si>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</si>
  <si>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</si>
  <si>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</si>
  <si>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</si>
  <si>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</si>
  <si>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</si>
  <si>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</si>
  <si>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</si>
  <si>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</si>
  <si>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</si>
  <si>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</si>
  <si>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</si>
  <si>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</si>
  <si>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</si>
  <si>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</si>
  <si>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</si>
  <si>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</si>
  <si>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</si>
  <si>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</si>
  <si>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</si>
  <si>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</si>
  <si>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</si>
  <si>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</si>
  <si>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</si>
  <si>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</si>
  <si>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</si>
  <si>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</si>
  <si>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</si>
  <si>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</si>
  <si>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</si>
  <si>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</si>
  <si>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</si>
  <si>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</si>
  <si>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</si>
  <si>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</si>
  <si>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</si>
  <si>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</si>
  <si>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</si>
  <si>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</si>
  <si>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</si>
  <si>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</si>
  <si>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</si>
  <si>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</si>
  <si>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</si>
  <si>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</si>
  <si>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</si>
  <si>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</si>
  <si>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</si>
  <si>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</si>
  <si>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</si>
  <si>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</si>
  <si>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</si>
  <si>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</si>
  <si>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</si>
  <si>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</si>
  <si>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</si>
  <si>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</si>
  <si>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</si>
  <si>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</si>
  <si>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</si>
  <si>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</si>
  <si>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</si>
  <si>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</si>
  <si>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</si>
  <si>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</si>
  <si>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</si>
  <si>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</si>
  <si>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</si>
  <si>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</si>
  <si>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</si>
  <si>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</si>
  <si>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</si>
  <si>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</si>
  <si>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</si>
  <si>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</si>
  <si>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</si>
  <si>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</si>
  <si>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</si>
  <si>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</si>
  <si>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</si>
  <si>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</si>
  <si>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</si>
  <si>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</si>
  <si>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</si>
  <si>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</si>
  <si>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</si>
  <si>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</si>
  <si>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</si>
  <si>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</si>
  <si>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</si>
  <si>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</si>
  <si>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</si>
  <si>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</si>
  <si>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</si>
  <si>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</si>
  <si>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</si>
  <si>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</si>
  <si>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</si>
  <si>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</si>
  <si>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</si>
  <si>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</si>
  <si>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</si>
  <si>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</si>
  <si>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</si>
  <si>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</si>
  <si>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</si>
  <si>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</si>
  <si>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</si>
  <si>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</si>
  <si>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</si>
  <si>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</si>
  <si>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</si>
  <si>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</si>
  <si>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</si>
  <si>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</si>
  <si>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</si>
  <si>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</si>
  <si>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</si>
  <si>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</si>
  <si>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</si>
  <si>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</si>
  <si>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</si>
  <si>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</si>
  <si>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</si>
  <si>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</si>
  <si>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</si>
  <si>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</si>
  <si>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</si>
  <si>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</si>
  <si>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</si>
  <si>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</si>
  <si>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</si>
  <si>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</si>
  <si>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</si>
  <si>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</si>
  <si>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</si>
  <si>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</si>
  <si>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</si>
  <si>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</si>
  <si>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</si>
  <si>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</si>
  <si>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</si>
  <si>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</si>
  <si>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</si>
  <si>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</si>
  <si>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</si>
  <si>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</si>
  <si>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</si>
  <si>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</si>
  <si>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</si>
  <si>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</si>
  <si>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</si>
  <si>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</si>
  <si>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</si>
  <si>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</si>
  <si>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</si>
  <si>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</si>
  <si>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</si>
  <si>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</si>
  <si>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</si>
  <si>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</si>
  <si>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</si>
  <si>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</si>
  <si>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</si>
  <si>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</si>
  <si>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</si>
  <si>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</si>
  <si>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</si>
  <si>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</si>
  <si>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</si>
  <si>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</si>
  <si>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</si>
  <si>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</si>
  <si>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</si>
  <si>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</si>
  <si>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</si>
  <si>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</si>
  <si>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</si>
  <si>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</si>
  <si>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</si>
  <si>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</si>
  <si>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</si>
  <si>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</si>
  <si>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</si>
  <si>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</si>
  <si>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</si>
  <si>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</si>
  <si>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</si>
  <si>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</si>
  <si>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</si>
  <si>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</si>
  <si>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</si>
  <si>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</si>
  <si>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</si>
  <si>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</si>
  <si>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</si>
  <si>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</si>
  <si>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</si>
  <si>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</si>
  <si>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</si>
  <si>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</si>
  <si>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</si>
  <si>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</si>
  <si>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</si>
  <si>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</si>
  <si>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</si>
  <si>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</si>
  <si>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</si>
  <si>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</si>
  <si>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</si>
  <si>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</si>
  <si>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</si>
  <si>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</si>
  <si>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</si>
  <si>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</si>
  <si>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</si>
  <si>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</si>
  <si>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</si>
  <si>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</si>
  <si>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</si>
  <si>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</si>
  <si>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</si>
  <si>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</si>
  <si>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</si>
  <si>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</si>
  <si>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</si>
  <si>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</si>
  <si>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</si>
  <si>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</si>
  <si>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</si>
  <si>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</si>
  <si>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</si>
  <si>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</si>
  <si>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</si>
  <si>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</si>
  <si>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</si>
  <si>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</si>
  <si>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</si>
  <si>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</si>
  <si>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</si>
  <si>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</si>
  <si>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</si>
  <si>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</si>
  <si>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</si>
  <si>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</si>
  <si>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</si>
  <si>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</si>
  <si>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</si>
  <si>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</si>
  <si>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</si>
  <si>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</si>
  <si>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</si>
  <si>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</si>
  <si>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</si>
  <si>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</si>
  <si>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</si>
  <si>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</si>
  <si>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</si>
  <si>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</si>
  <si>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</si>
  <si>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</si>
  <si>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</si>
  <si>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</si>
  <si>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</si>
  <si>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</si>
  <si>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</si>
  <si>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</si>
  <si>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</si>
  <si>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</si>
  <si>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</si>
  <si>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</si>
  <si>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</si>
  <si>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</si>
  <si>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</si>
  <si>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</si>
  <si>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</si>
  <si>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</si>
  <si>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</si>
  <si>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</si>
  <si>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</si>
  <si>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</si>
  <si>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</si>
  <si>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</si>
  <si>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</si>
  <si>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</si>
  <si>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</si>
  <si>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</si>
  <si>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</si>
  <si>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</si>
  <si>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</si>
  <si>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</si>
  <si>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</si>
  <si>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</si>
  <si>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</si>
  <si>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</si>
  <si>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</si>
  <si>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</si>
  <si>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</si>
  <si>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</si>
  <si>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</si>
  <si>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</si>
  <si>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</si>
  <si>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</si>
  <si>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</si>
  <si>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</si>
  <si>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</si>
  <si>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</si>
  <si>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</si>
  <si>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</si>
  <si>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</si>
  <si>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</si>
  <si>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</si>
  <si>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</si>
  <si>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</si>
  <si>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</si>
  <si>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</si>
  <si>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</si>
  <si>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</si>
  <si>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</si>
  <si>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</si>
  <si>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</si>
  <si>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</si>
  <si>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</si>
  <si>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</si>
  <si>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</si>
  <si>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</si>
  <si>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</si>
  <si>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</si>
  <si>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</si>
  <si>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</si>
  <si>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</si>
  <si>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</si>
  <si>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</si>
  <si>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</si>
  <si>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</si>
  <si>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</si>
  <si>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</si>
  <si>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</si>
  <si>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</si>
  <si>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</si>
  <si>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</si>
  <si>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</si>
  <si>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</si>
  <si>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</si>
  <si>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</si>
  <si>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</si>
  <si>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</si>
  <si>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</si>
  <si>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</si>
  <si>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</si>
  <si>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</si>
  <si>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</si>
  <si>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</si>
  <si>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</si>
  <si>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</si>
  <si>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</si>
  <si>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</si>
  <si>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</si>
  <si>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</si>
  <si>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</si>
  <si>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</si>
  <si>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</si>
  <si>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</si>
  <si>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</si>
  <si>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</si>
  <si>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</si>
  <si>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</si>
  <si>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</si>
  <si>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</si>
  <si>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</si>
  <si>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</si>
  <si>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</si>
  <si>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</si>
  <si>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</si>
  <si>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</si>
  <si>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</si>
  <si>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</si>
  <si>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</si>
  <si>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</si>
  <si>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</si>
  <si>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</si>
  <si>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</si>
  <si>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</si>
  <si>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</si>
  <si>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</si>
  <si>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</si>
  <si>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</si>
  <si>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</si>
  <si>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</si>
  <si>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</si>
  <si>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</si>
  <si>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</si>
  <si>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</si>
  <si>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</si>
  <si>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</si>
  <si>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</si>
  <si>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</si>
  <si>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</si>
  <si>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</si>
  <si>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</si>
  <si>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</si>
  <si>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</si>
  <si>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</si>
  <si>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</si>
  <si>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</si>
  <si>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</si>
  <si>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</si>
  <si>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</si>
  <si>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</si>
  <si>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</si>
  <si>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</si>
  <si>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</si>
  <si>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</si>
  <si>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</si>
  <si>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</si>
  <si>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</si>
  <si>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</si>
  <si>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</si>
  <si>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</si>
  <si>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</si>
  <si>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</si>
  <si>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</si>
  <si>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</si>
  <si>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</si>
  <si>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</si>
  <si>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</si>
  <si>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</si>
  <si>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</si>
  <si>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</si>
  <si>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</si>
  <si>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</si>
  <si>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</si>
  <si>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</si>
  <si>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</si>
  <si>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</si>
  <si>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</si>
  <si>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</si>
  <si>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</si>
  <si>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</si>
  <si>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</si>
  <si>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</si>
  <si>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</si>
  <si>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</si>
  <si>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</si>
  <si>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</si>
  <si>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</si>
  <si>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</si>
  <si>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</si>
  <si>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</si>
  <si>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</si>
  <si>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</si>
  <si>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</si>
  <si>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</si>
  <si>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</si>
  <si>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</si>
  <si>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</si>
  <si>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</si>
  <si>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</si>
  <si>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</si>
  <si>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</si>
  <si>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</si>
  <si>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</si>
  <si>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</si>
  <si>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</si>
  <si>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</si>
  <si>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</si>
  <si>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</si>
  <si>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</si>
  <si>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</si>
  <si>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</si>
  <si>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</si>
  <si>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</si>
  <si>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</si>
  <si>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</si>
  <si>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</si>
  <si>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</si>
  <si>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</si>
  <si>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</si>
  <si>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</si>
  <si>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</si>
  <si>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</si>
  <si>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</si>
  <si>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</si>
  <si>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</si>
  <si>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</si>
  <si>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</si>
  <si>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</si>
  <si>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</si>
  <si>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</si>
  <si>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</si>
  <si>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</si>
  <si>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</si>
  <si>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</si>
  <si>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</si>
  <si>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</si>
  <si>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</si>
  <si>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</si>
  <si>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</si>
  <si>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</si>
  <si>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</si>
  <si>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</si>
  <si>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</si>
  <si>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</si>
  <si>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</si>
  <si>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</si>
  <si>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</si>
  <si>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</si>
  <si>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</si>
  <si>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</si>
  <si>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</si>
  <si>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</si>
  <si>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</si>
  <si>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</si>
  <si>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</si>
  <si>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</si>
  <si>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</si>
  <si>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</si>
  <si>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</si>
  <si>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</si>
  <si>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</si>
  <si>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</si>
  <si>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</si>
  <si>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</si>
  <si>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</si>
  <si>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</si>
  <si>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</si>
  <si>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</si>
  <si>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</si>
  <si>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</si>
  <si>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</si>
  <si>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</si>
  <si>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</si>
  <si>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</si>
  <si>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</si>
  <si>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</si>
  <si>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</si>
  <si>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</si>
  <si>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</si>
  <si>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</si>
  <si>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</si>
  <si>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</si>
  <si>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</si>
  <si>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</si>
  <si>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</si>
  <si>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</si>
  <si>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</si>
  <si>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</si>
  <si>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</si>
  <si>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</si>
  <si>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</si>
  <si>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</si>
  <si>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</si>
  <si>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</si>
  <si>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</si>
  <si>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</si>
  <si>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</si>
  <si>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</si>
  <si>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</si>
  <si>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</si>
  <si>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</si>
  <si>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</si>
  <si>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</si>
  <si>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</si>
  <si>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</si>
  <si>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</si>
  <si>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</si>
  <si>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</si>
  <si>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</si>
  <si>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</si>
  <si>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</si>
  <si>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</si>
  <si>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</si>
  <si>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</si>
  <si>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</si>
  <si>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</si>
  <si>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</si>
  <si>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</si>
  <si>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</si>
  <si>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</si>
  <si>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</si>
  <si>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</si>
  <si>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</si>
  <si>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</si>
  <si>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</si>
  <si>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</si>
  <si>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</si>
  <si>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</si>
  <si>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</si>
  <si>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</si>
  <si>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</si>
  <si>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</si>
  <si>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</si>
  <si>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</si>
  <si>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</si>
  <si>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</si>
  <si>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</si>
  <si>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</si>
  <si>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</si>
  <si>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</si>
  <si>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</si>
  <si>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</si>
  <si>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</si>
  <si>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</si>
  <si>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</si>
  <si>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</si>
  <si>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</si>
  <si>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</si>
  <si>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</si>
  <si>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</si>
  <si>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</si>
  <si>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</si>
  <si>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</si>
  <si>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</si>
  <si>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</si>
  <si>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</si>
  <si>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</si>
  <si>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</si>
  <si>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</si>
  <si>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</si>
  <si>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</si>
  <si>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</si>
  <si>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</si>
  <si>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</si>
  <si>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</si>
  <si>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</si>
  <si>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</si>
  <si>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</si>
  <si>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</si>
  <si>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</si>
  <si>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</si>
  <si>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</si>
  <si>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</si>
  <si>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</si>
  <si>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</si>
  <si>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</si>
  <si>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</si>
  <si>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</si>
  <si>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</si>
  <si>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</si>
  <si>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</si>
  <si>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</si>
  <si>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</si>
  <si>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</si>
  <si>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</si>
  <si>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</si>
  <si>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</si>
  <si>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</si>
  <si>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</si>
  <si>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</si>
  <si>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</si>
  <si>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</si>
  <si>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</si>
  <si>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</si>
  <si>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</si>
  <si>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</si>
  <si>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</si>
  <si>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</si>
  <si>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</si>
  <si>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</si>
  <si>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</si>
  <si>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</si>
  <si>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</si>
  <si>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</si>
  <si>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</si>
  <si>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</si>
  <si>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</si>
  <si>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</si>
  <si>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</si>
  <si>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</si>
  <si>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</si>
  <si>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</si>
  <si>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</si>
  <si>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</si>
  <si>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</si>
  <si>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</si>
  <si>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</si>
  <si>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</si>
  <si>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</si>
  <si>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</si>
  <si>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</si>
  <si>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</si>
  <si>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</si>
  <si>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</si>
  <si>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</si>
  <si>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</si>
  <si>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</si>
  <si>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</si>
  <si>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</si>
  <si>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</si>
  <si>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</si>
  <si>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</si>
  <si>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</si>
  <si>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</si>
  <si>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</si>
  <si>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</si>
  <si>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</si>
  <si>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</si>
  <si>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</si>
  <si>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</si>
  <si>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</si>
  <si>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</si>
  <si>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</si>
  <si>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</si>
  <si>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</si>
  <si>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</si>
  <si>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</si>
  <si>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</si>
  <si>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</si>
  <si>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</si>
  <si>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</si>
  <si>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</si>
  <si>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</si>
  <si>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</si>
  <si>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</si>
  <si>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</si>
  <si>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</si>
  <si>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</si>
  <si>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</si>
  <si>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</si>
  <si>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</si>
  <si>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</si>
  <si>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</si>
  <si>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</si>
  <si>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</si>
  <si>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</si>
  <si>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</si>
  <si>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</si>
  <si>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</si>
  <si>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</si>
  <si>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</si>
  <si>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</si>
  <si>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</si>
  <si>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</si>
  <si>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</si>
  <si>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</si>
  <si>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</si>
  <si>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</si>
  <si>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</si>
  <si>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</si>
  <si>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</si>
  <si>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</si>
  <si>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</si>
  <si>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</si>
  <si>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</si>
  <si>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</si>
  <si>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</si>
  <si>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</si>
  <si>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</si>
  <si>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</si>
  <si>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</si>
  <si>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</si>
  <si>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</si>
  <si>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</si>
  <si>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</si>
  <si>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</si>
  <si>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</si>
  <si>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</si>
  <si>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</si>
  <si>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</si>
  <si>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</si>
  <si>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</si>
  <si>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</si>
  <si>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</si>
  <si>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</si>
  <si>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</si>
  <si>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</si>
  <si>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</si>
  <si>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</si>
  <si>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</si>
  <si>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</si>
  <si>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</si>
  <si>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</si>
  <si>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</si>
  <si>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</si>
  <si>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</si>
  <si>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</si>
  <si>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</si>
  <si>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</si>
  <si>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</si>
  <si>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</si>
  <si>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</si>
  <si>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</si>
  <si>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</si>
  <si>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</si>
  <si>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</si>
  <si>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</si>
  <si>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</si>
  <si>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</si>
  <si>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</si>
  <si>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</si>
  <si>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</si>
  <si>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</si>
  <si>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</si>
  <si>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</si>
  <si>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</si>
  <si>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</si>
  <si>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</si>
  <si>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</si>
  <si>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</si>
  <si>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</si>
  <si>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</si>
  <si>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</si>
  <si>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</si>
  <si>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</si>
  <si>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</si>
  <si>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</si>
  <si>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</si>
  <si>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</si>
  <si>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</si>
  <si>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</si>
  <si>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</si>
  <si>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</si>
  <si>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</si>
  <si>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</si>
  <si>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</si>
  <si>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</si>
  <si>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</si>
  <si>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</si>
  <si>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</si>
  <si>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</si>
  <si>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</si>
  <si>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</si>
  <si>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</si>
  <si>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</si>
  <si>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</si>
  <si>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</si>
  <si>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</si>
  <si>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</si>
  <si>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</si>
  <si>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</si>
  <si>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</si>
  <si>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</si>
  <si>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</si>
  <si>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</si>
  <si>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</si>
  <si>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</si>
  <si>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</si>
  <si>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</si>
  <si>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</si>
  <si>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</si>
  <si>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</si>
  <si>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</si>
  <si>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</si>
  <si>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</si>
  <si>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</si>
  <si>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</si>
  <si>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</si>
  <si>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</si>
  <si>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</si>
  <si>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</si>
  <si>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</si>
  <si>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</si>
  <si>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</si>
  <si>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</si>
  <si>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</si>
  <si>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</si>
  <si>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</si>
  <si>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</si>
  <si>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</si>
  <si>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</si>
  <si>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</si>
  <si>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</si>
  <si>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</si>
  <si>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</si>
  <si>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</si>
  <si>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</si>
  <si>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</si>
  <si>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</si>
  <si>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</si>
  <si>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</si>
  <si>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</si>
  <si>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</si>
  <si>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</si>
  <si>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</si>
  <si>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</si>
  <si>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</si>
  <si>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</si>
  <si>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</si>
  <si>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</si>
  <si>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</si>
  <si>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</si>
  <si>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</si>
  <si>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</si>
  <si>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</si>
  <si>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</si>
  <si>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</si>
  <si>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</si>
  <si>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</si>
  <si>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</si>
  <si>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</si>
  <si>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</si>
  <si>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</si>
  <si>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</si>
  <si>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</si>
  <si>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</si>
  <si>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</si>
  <si>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</si>
  <si>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</si>
  <si>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</si>
  <si>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</si>
  <si>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</si>
  <si>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</si>
  <si>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</si>
  <si>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</si>
  <si>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</si>
  <si>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</si>
  <si>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</si>
  <si>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</si>
  <si>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</si>
  <si>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</si>
  <si>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</si>
  <si>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</si>
  <si>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</si>
  <si>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</si>
  <si>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</si>
  <si>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</si>
  <si>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</si>
  <si>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</si>
  <si>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</si>
  <si>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</si>
  <si>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</si>
  <si>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</si>
  <si>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</si>
  <si>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</si>
  <si>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</si>
  <si>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</si>
  <si>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</si>
  <si>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</si>
  <si>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</si>
  <si>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</si>
  <si>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</si>
  <si>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</si>
  <si>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</si>
  <si>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</si>
  <si>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</si>
  <si>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</si>
  <si>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</si>
  <si>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</si>
  <si>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</si>
  <si>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</si>
  <si>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</si>
  <si>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</si>
  <si>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</si>
  <si>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</si>
  <si>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</si>
  <si>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</si>
  <si>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</si>
  <si>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</si>
  <si>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</si>
  <si>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</si>
  <si>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</si>
  <si>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</si>
  <si>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</si>
  <si>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</si>
  <si>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</si>
  <si>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</si>
  <si>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</si>
  <si>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</si>
  <si>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</si>
  <si>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</si>
  <si>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</si>
  <si>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</si>
  <si>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</si>
  <si>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</si>
  <si>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</si>
  <si>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</si>
  <si>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</si>
  <si>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</si>
  <si>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</si>
  <si>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</si>
  <si>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</si>
  <si>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</si>
  <si>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</si>
  <si>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</si>
  <si>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</si>
  <si>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</si>
  <si>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</si>
  <si>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</si>
  <si>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</si>
  <si>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</si>
  <si>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</si>
  <si>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</si>
  <si>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</si>
  <si>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</si>
  <si>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</si>
  <si>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</si>
  <si>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</si>
  <si>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</si>
  <si>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</si>
  <si>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</si>
  <si>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</si>
  <si>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</si>
  <si>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</si>
  <si>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</si>
  <si>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</si>
  <si>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</si>
  <si>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</si>
  <si>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</si>
  <si>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</si>
  <si>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</si>
  <si>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</si>
  <si>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</si>
  <si>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</si>
  <si>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</si>
  <si>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</si>
  <si>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</si>
  <si>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</si>
  <si>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</si>
  <si>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</si>
  <si>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</si>
  <si>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</si>
  <si>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</si>
  <si>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</si>
  <si>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</si>
  <si>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</si>
  <si>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</si>
  <si>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</si>
  <si>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</si>
  <si>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</si>
  <si>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</si>
  <si>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</si>
  <si>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</si>
  <si>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</si>
  <si>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</si>
  <si>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</si>
  <si>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</si>
  <si>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</si>
  <si>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</si>
  <si>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</si>
  <si>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</si>
  <si>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</si>
  <si>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</si>
  <si>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</si>
  <si>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</si>
  <si>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</si>
  <si>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</si>
  <si>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</si>
  <si>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</si>
  <si>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</si>
  <si>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</si>
  <si>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</si>
  <si>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</si>
  <si>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</si>
  <si>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</si>
  <si>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</si>
  <si>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</si>
  <si>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</si>
  <si>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</si>
  <si>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</si>
  <si>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</si>
  <si>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</si>
  <si>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</si>
  <si>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</si>
  <si>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</si>
  <si>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</si>
  <si>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</si>
  <si>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</si>
  <si>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</si>
  <si>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</si>
  <si>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</si>
  <si>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</si>
  <si>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</si>
  <si>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</si>
  <si>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</si>
  <si>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</si>
  <si>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</si>
  <si>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</si>
  <si>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</si>
  <si>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</si>
  <si>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</si>
  <si>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</si>
  <si>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</si>
  <si>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</si>
  <si>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</si>
  <si>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</si>
  <si>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</si>
  <si>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</si>
  <si>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</si>
  <si>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</si>
  <si>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</si>
  <si>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</si>
  <si>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</si>
  <si>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</si>
  <si>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</si>
  <si>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</si>
  <si>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</si>
  <si>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</si>
  <si>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</si>
  <si>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</si>
  <si>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</si>
  <si>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</si>
  <si>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</si>
  <si>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</si>
  <si>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</si>
  <si>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</si>
  <si>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</si>
  <si>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</si>
  <si>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</si>
  <si>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</si>
  <si>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</si>
  <si>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</si>
  <si>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</si>
  <si>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</si>
  <si>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</si>
  <si>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</si>
  <si>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</si>
  <si>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</si>
  <si>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</si>
  <si>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</si>
  <si>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</si>
  <si>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</si>
  <si>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</si>
  <si>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</si>
  <si>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</si>
  <si>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</si>
  <si>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</si>
  <si>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</si>
  <si>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</si>
  <si>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</si>
  <si>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</si>
  <si>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</si>
  <si>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</si>
  <si>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</si>
  <si>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</si>
  <si>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</si>
  <si>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</si>
  <si>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</si>
  <si>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</si>
  <si>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</si>
  <si>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</si>
  <si>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</si>
  <si>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</si>
  <si>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</si>
  <si>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</si>
  <si>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</si>
  <si>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</si>
  <si>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</si>
  <si>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</si>
  <si>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</si>
  <si>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</si>
  <si>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</si>
  <si>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</si>
  <si>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</si>
  <si>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</si>
  <si>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</si>
  <si>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</si>
  <si>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</si>
  <si>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</si>
  <si>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</si>
  <si>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</si>
  <si>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</si>
  <si>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</si>
  <si>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</si>
  <si>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</si>
  <si>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</si>
  <si>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</si>
  <si>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</si>
  <si>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</si>
  <si>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</si>
  <si>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</si>
  <si>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</si>
  <si>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</si>
  <si>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</si>
  <si>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</si>
  <si>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</si>
  <si>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</si>
  <si>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</si>
  <si>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</si>
  <si>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</si>
  <si>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</si>
  <si>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</si>
  <si>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</si>
  <si>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</si>
  <si>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</si>
  <si>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</si>
  <si>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</si>
  <si>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</si>
  <si>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</si>
  <si>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</si>
  <si>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</si>
  <si>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</si>
  <si>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</si>
  <si>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</si>
  <si>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</si>
  <si>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</si>
  <si>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</si>
  <si>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</si>
  <si>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</si>
  <si>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</si>
  <si>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</si>
  <si>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</si>
  <si>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</si>
  <si>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</si>
  <si>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</si>
  <si>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</si>
  <si>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</si>
  <si>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</si>
  <si>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</si>
  <si>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</si>
  <si>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</si>
  <si>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</si>
  <si>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</si>
  <si>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</si>
  <si>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</si>
  <si>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</si>
  <si>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</si>
  <si>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</si>
  <si>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</si>
  <si>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</si>
  <si>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</si>
  <si>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</si>
  <si>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</si>
  <si>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</si>
  <si>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</si>
  <si>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</si>
  <si>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</si>
  <si>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</si>
  <si>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</si>
  <si>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</si>
  <si>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</si>
  <si>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</si>
  <si>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</si>
  <si>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</si>
  <si>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</si>
  <si>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</si>
  <si>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</si>
  <si>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</si>
  <si>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</si>
  <si>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</si>
  <si>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</si>
  <si>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</si>
  <si>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</si>
  <si>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</si>
  <si>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</si>
  <si>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</si>
  <si>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</si>
  <si>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</si>
  <si>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</si>
  <si>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</si>
  <si>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</si>
  <si>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</si>
  <si>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</si>
  <si>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</si>
  <si>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</si>
  <si>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</si>
  <si>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</si>
  <si>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</si>
  <si>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</si>
  <si>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</si>
  <si>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</si>
  <si>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</si>
  <si>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</si>
  <si>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</si>
  <si>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</si>
  <si>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</si>
  <si>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</si>
  <si>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</si>
  <si>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</si>
  <si>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</si>
  <si>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</si>
  <si>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</si>
  <si>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</si>
  <si>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</si>
  <si>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</si>
  <si>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</si>
  <si>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</si>
  <si>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</si>
  <si>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</si>
  <si>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</si>
  <si>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</si>
  <si>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</si>
  <si>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</si>
  <si>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</si>
  <si>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</si>
  <si>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</si>
  <si>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</si>
  <si>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</si>
  <si>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</si>
  <si>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</si>
  <si>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</si>
  <si>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</si>
  <si>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</si>
  <si>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</si>
  <si>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</si>
  <si>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</si>
  <si>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</si>
  <si>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</si>
  <si>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</si>
  <si>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</si>
  <si>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</si>
  <si>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</si>
  <si>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</si>
  <si>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</si>
  <si>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</si>
  <si>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</si>
  <si>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</si>
  <si>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</si>
  <si>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</si>
  <si>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</si>
  <si>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</si>
  <si>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</si>
  <si>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</si>
  <si>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</si>
  <si>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</si>
  <si>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</si>
  <si>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</si>
  <si>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</si>
  <si>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</si>
  <si>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</si>
  <si>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</si>
  <si>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</si>
  <si>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</si>
  <si>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</si>
  <si>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</si>
  <si>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</si>
  <si>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</si>
  <si>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</si>
  <si>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</si>
  <si>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</si>
  <si>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</si>
  <si>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</si>
  <si>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</si>
  <si>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</si>
  <si>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</si>
  <si>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</si>
  <si>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</si>
  <si>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</si>
  <si>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</si>
  <si>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</si>
  <si>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</si>
  <si>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</si>
  <si>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</si>
  <si>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</si>
  <si>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</si>
  <si>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</si>
  <si>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</si>
  <si>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</si>
  <si>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</si>
  <si>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</si>
  <si>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</si>
  <si>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</si>
  <si>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</si>
  <si>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</si>
  <si>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</si>
  <si>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</si>
  <si>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</si>
  <si>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</si>
  <si>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</si>
  <si>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</si>
  <si>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</si>
  <si>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</si>
  <si>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</si>
  <si>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</si>
  <si>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</si>
  <si>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</si>
  <si>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</si>
  <si>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</si>
  <si>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</si>
  <si>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</si>
  <si>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</si>
  <si>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</si>
  <si>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</si>
  <si>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</si>
  <si>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</si>
  <si>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</si>
  <si>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</si>
  <si>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</si>
  <si>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</si>
  <si>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</si>
  <si>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</si>
  <si>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</si>
  <si>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</si>
  <si>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</si>
  <si>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</si>
  <si>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</si>
  <si>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</si>
  <si>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</si>
  <si>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</si>
  <si>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</si>
  <si>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</si>
  <si>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</si>
  <si>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</si>
  <si>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</si>
  <si>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</si>
  <si>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</si>
  <si>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</si>
  <si>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</si>
  <si>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</si>
  <si>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</si>
  <si>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</si>
  <si>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</si>
  <si>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</si>
  <si>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</si>
  <si>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</si>
  <si>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</si>
  <si>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</si>
  <si>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</si>
  <si>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</si>
  <si>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</si>
  <si>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</si>
  <si>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</si>
  <si>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</si>
  <si>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</si>
  <si>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</si>
  <si>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</si>
  <si>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</si>
  <si>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</si>
  <si>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</si>
  <si>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</si>
  <si>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</si>
  <si>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</si>
  <si>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</si>
  <si>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</si>
  <si>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</si>
  <si>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</si>
  <si>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</si>
  <si>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</si>
  <si>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</si>
  <si>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</si>
  <si>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</si>
  <si>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</si>
  <si>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</si>
  <si>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</si>
  <si>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</si>
  <si>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</si>
  <si>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</si>
  <si>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</si>
  <si>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</si>
  <si>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</si>
  <si>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</si>
  <si>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</si>
  <si>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</si>
  <si>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</si>
  <si>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</si>
  <si>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</si>
  <si>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</si>
  <si>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</si>
  <si>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</si>
  <si>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</si>
  <si>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</si>
  <si>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</si>
  <si>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</si>
  <si>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</si>
  <si>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</si>
  <si>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</si>
  <si>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</si>
  <si>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</si>
  <si>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</si>
  <si>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</si>
  <si>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</si>
  <si>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</si>
  <si>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</si>
  <si>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</si>
  <si>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</si>
  <si>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</si>
  <si>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</si>
  <si>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</si>
  <si>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</si>
  <si>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</si>
  <si>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</si>
  <si>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</si>
  <si>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</si>
  <si>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</si>
  <si>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</si>
  <si>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</si>
  <si>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</si>
  <si>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</si>
  <si>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</si>
  <si>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</si>
  <si>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</si>
  <si>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</si>
  <si>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</si>
  <si>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</si>
  <si>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</si>
  <si>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</si>
  <si>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</si>
  <si>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</si>
  <si>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</si>
  <si>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</si>
  <si>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</si>
  <si>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</si>
  <si>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</si>
  <si>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</si>
  <si>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</si>
  <si>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</si>
  <si>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</si>
  <si>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</si>
  <si>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</si>
  <si>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</si>
  <si>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</si>
  <si>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</si>
  <si>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</si>
  <si>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</si>
  <si>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</si>
  <si>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</si>
  <si>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</si>
  <si>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</si>
  <si>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</si>
  <si>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</si>
  <si>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</si>
  <si>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</si>
  <si>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</si>
  <si>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</si>
  <si>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</si>
  <si>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</si>
  <si>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</si>
  <si>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</si>
  <si>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</si>
  <si>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</si>
  <si>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</si>
  <si>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</si>
  <si>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</si>
  <si>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</si>
  <si>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</si>
  <si>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</si>
  <si>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</si>
  <si>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</si>
  <si>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</si>
  <si>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</si>
  <si>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</si>
  <si>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</si>
  <si>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</si>
  <si>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</si>
  <si>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</si>
  <si>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</si>
  <si>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</si>
  <si>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</si>
  <si>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</si>
  <si>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</si>
  <si>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</si>
  <si>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</si>
  <si>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</si>
  <si>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</si>
  <si>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</si>
  <si>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</si>
  <si>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</si>
  <si>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</si>
  <si>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</si>
  <si>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</si>
  <si>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</si>
  <si>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</si>
  <si>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</si>
  <si>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</si>
  <si>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</si>
  <si>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</si>
  <si>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</si>
  <si>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</si>
  <si>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</si>
  <si>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</si>
  <si>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</si>
  <si>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</si>
  <si>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</si>
  <si>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</si>
  <si>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</si>
  <si>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</si>
  <si>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</si>
  <si>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</si>
  <si>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</si>
  <si>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</si>
  <si>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</si>
  <si>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</si>
  <si>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</si>
  <si>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</si>
  <si>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</si>
  <si>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</si>
  <si>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</si>
  <si>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</si>
  <si>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</si>
  <si>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</si>
  <si>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</si>
  <si>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</si>
  <si>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</si>
  <si>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</si>
  <si>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</si>
  <si>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</si>
  <si>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</si>
  <si>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</si>
  <si>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</si>
  <si>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</si>
  <si>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</si>
  <si>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</si>
  <si>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</si>
  <si>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</si>
  <si>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</si>
  <si>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</si>
  <si>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</si>
  <si>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</si>
  <si>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</si>
  <si>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</si>
  <si>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</si>
  <si>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</si>
  <si>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</si>
  <si>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</si>
  <si>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</si>
  <si>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</si>
  <si>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</si>
  <si>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</si>
  <si>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</si>
  <si>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</si>
  <si>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</si>
  <si>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</si>
  <si>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</si>
  <si>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</si>
  <si>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</si>
  <si>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</si>
  <si>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</si>
  <si>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</si>
  <si>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</si>
  <si>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</si>
  <si>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</si>
  <si>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</si>
  <si>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</si>
  <si>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</si>
  <si>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</si>
  <si>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</si>
  <si>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</si>
  <si>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</si>
  <si>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</si>
  <si>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</si>
  <si>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</si>
  <si>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</si>
  <si>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</si>
  <si>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</si>
  <si>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</si>
  <si>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</si>
  <si>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</si>
  <si>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</si>
  <si>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</si>
  <si>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</si>
  <si>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</si>
  <si>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</si>
  <si>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</si>
  <si>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</si>
  <si>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</si>
  <si>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</si>
  <si>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</si>
  <si>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</si>
  <si>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</si>
  <si>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</si>
  <si>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</si>
  <si>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</si>
  <si>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</si>
  <si>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</si>
  <si>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</si>
  <si>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</si>
  <si>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</si>
  <si>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</si>
  <si>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</si>
  <si>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</si>
  <si>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</si>
  <si>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</si>
  <si>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</si>
  <si>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</si>
  <si>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</si>
  <si>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</si>
  <si>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</si>
  <si>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</si>
  <si>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</si>
  <si>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</si>
  <si>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</si>
  <si>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</si>
  <si>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</si>
  <si>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</si>
  <si>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</si>
  <si>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</si>
  <si>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</si>
  <si>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</si>
  <si>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</si>
  <si>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</si>
  <si>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</si>
  <si>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</si>
  <si>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</si>
  <si>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</si>
  <si>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</si>
  <si>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</si>
  <si>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</si>
  <si>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</si>
  <si>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</si>
  <si>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</si>
  <si>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</si>
  <si>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</si>
  <si>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</si>
  <si>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</si>
  <si>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</si>
  <si>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</si>
  <si>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</si>
  <si>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</si>
  <si>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</si>
  <si>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</si>
  <si>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</si>
  <si>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</si>
  <si>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</si>
  <si>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</si>
  <si>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</si>
  <si>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</si>
  <si>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</si>
  <si>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catagory</t>
  </si>
  <si>
    <t>subcatagory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</si>
  <si>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</si>
  <si>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</si>
  <si>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</si>
  <si>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</si>
  <si>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</si>
  <si>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</si>
  <si>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</si>
  <si>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</si>
  <si>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Oct</t>
  </si>
  <si>
    <t>Mar</t>
  </si>
  <si>
    <t>Aug</t>
  </si>
  <si>
    <t>Dec</t>
  </si>
  <si>
    <t>Jul</t>
  </si>
  <si>
    <t>Feb</t>
  </si>
  <si>
    <t>May</t>
  </si>
  <si>
    <t>Jun</t>
  </si>
  <si>
    <t>Sep</t>
  </si>
  <si>
    <t>Nov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</si>
  <si>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</si>
  <si>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</si>
  <si>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</si>
  <si>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</si>
  <si>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</si>
  <si>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</si>
  <si>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</si>
  <si>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</si>
  <si>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</si>
  <si>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</si>
  <si>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</si>
  <si>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</si>
  <si>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</si>
  <si>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</si>
  <si>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</si>
  <si>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</si>
  <si>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</si>
  <si>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</si>
  <si>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</si>
  <si>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</si>
  <si>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</si>
  <si>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</si>
  <si>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Outcomes based on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</si>
</sst>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  <font>
      <sz val="16"/>
      <color theme="4"/>
      <name val="Calibri"/>
      <family val="2"/>
      <scheme val="minor"/>
    </font>
    <font>
      <b/>
      <sz val="10"/>
      <color theme="4" tint="0.399975585192419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ill="1" applyBorder="1"/>
    <xf numFmtId="9" fontId="0" fillId="2" borderId="1" xfId="1" applyFont="1" applyFill="1" applyBorder="1"/>
    <xf numFmtId="0" fontId="1" fillId="0" borderId="0" xfId="0" applyFont="1" applyAlignment="1">
      <alignment wrapText="1"/>
    </xf>
    <xf numFmtId="0" fontId="0" fillId="2" borderId="1" xfId="0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layout>
        <c:manualLayout>
          <c:xMode val="edge"/>
          <c:yMode val="edge"/>
          <c:x val="0.275889830508474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A-4378-9194-6A4C8C6E5BA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A-4378-9194-6A4C8C6E5BA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A-4378-9194-6A4C8C6E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0414687"/>
        <c:axId val="1960405535"/>
      </c:lineChart>
      <c:catAx>
        <c:axId val="196041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960405535"/>
        <c:crosses val="autoZero"/>
        <c:auto val="1"/>
        <c:lblAlgn val="ctr"/>
        <c:lblOffset val="100"/>
        <c:noMultiLvlLbl val="0"/>
      </c:catAx>
      <c:valAx>
        <c:axId val="196040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9604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Outcomes Based on Goal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4"/>
          <c:order val="3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C7D-A282-455F0644BD0E}"/>
            </c:ext>
          </c:extLst>
        </c:ser>
        <c:ser>
          <c:idx val="5"/>
          <c:order val="4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2-4C7D-A282-455F0644BD0E}"/>
            </c:ext>
          </c:extLst>
        </c:ser>
        <c:ser>
          <c:idx val="6"/>
          <c:order val="5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58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E32-4C7D-A282-455F0644B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9233471"/>
        <c:axId val="171923388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E32-4C7D-A282-455F0644BD0E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32-4C7D-A282-455F0644BD0E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32-4C7D-A282-455F0644BD0E}"/>
                  </c:ext>
                </c:extLst>
              </c15:ser>
            </c15:filteredLineSeries>
            <c15:filteredLineSeries>
              <c15:ser>
                <c:idx val="0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32-4C7D-A282-455F0644BD0E}"/>
                  </c:ext>
                </c:extLst>
              </c15:ser>
            </c15:filteredLineSeries>
          </c:ext>
        </c:extLst>
      </c:lineChart>
      <c:catAx>
        <c:axId val="171923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8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887"/>
        <c:crosses val="autoZero"/>
        <c:auto val="1"/>
        <c:lblAlgn val="ctr"/>
        <c:lblOffset val="100"/>
        <c:noMultiLvlLbl val="0"/>
      </c:catAx>
      <c:valAx>
        <c:axId val="171923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S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Visualizing Distribution with box plot, musical in GB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23D9FFDF-CB3F-4BAC-9D0B-F4418CDA38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76737E-3990-4FFB-806A-2459893AD1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708527</xdr:colOff>
      <xdr:row>1100</xdr:row>
      <xdr:rowOff>613610</xdr:rowOff>
    </xdr:from>
    <xdr:to>
      <xdr:col>8</xdr:col>
      <xdr:colOff>1163053</xdr:colOff>
      <xdr:row>1185</xdr:row>
      <xdr:rowOff>53474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65A6794-0A53-403F-B9BC-423AB21C16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1477" y="614753860"/>
              <a:ext cx="4575676" cy="467664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85725</xdr:rowOff>
    </xdr:from>
    <xdr:to>
      <xdr:col>16</xdr:col>
      <xdr:colOff>520700</xdr:colOff>
      <xdr:row>18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C198F8-6BCE-46E5-A493-2F71CA0FD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857250</xdr:colOff>
      <xdr:row>1</xdr:row>
      <xdr:rowOff>82550</xdr:rowOff>
    </xdr:from>
    <xdr:to>
      <xdr:col>16</xdr:col>
      <xdr:colOff>660400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E33AD-21FA-4FBF-AF9D-9C4094ED4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uyeh" refreshedDate="44255.937561805556" createdVersion="6" refreshedVersion="6" minRefreshableVersion="3" recordCount="4114" xr:uid="{4316D3EE-F79B-4342-BF07-1B3E7532FB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" numFmtId="0">
      <sharedItems containsSemiMixedTypes="0" containsString="0" containsNumber="1" minValue="0" maxValue="3304"/>
    </cacheField>
    <cacheField name="Parent catagory" numFmtId="0">
      <sharedItems count="9">
        <s v="film &amp; video"/>
        <s v="publishing"/>
        <s v="music"/>
        <s v="theater"/>
        <s v="food"/>
        <s v="technology"/>
        <s v="games"/>
        <s v="journalism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6-05T20:5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3-10-03T19:03:16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3-02-26T13:19:23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3-09-17T13:38:05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3-04-14T16:47:40"/>
        <d v="2015-09-24T04:14:05"/>
        <d v="2013-05-13T20:19:27"/>
        <d v="2015-07-11T22:17:17"/>
        <d v="2014-06-17T16:50:46"/>
        <d v="2014-03-21T13:10:45"/>
        <d v="2015-11-25T17:07:01"/>
        <d v="2016-05-06T23:15:16"/>
        <d v="2014-07-07T23:45:24"/>
        <d v="2015-03-26T19:59:22"/>
        <d v="2014-10-20T17:52:52"/>
        <d v="2015-08-14T05:39:36"/>
        <d v="2012-11-30T04:44:32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5-09-25T22:32:52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3-04-17T12:08:19"/>
        <d v="2013-11-05T02:00:56"/>
        <d v="2012-07-10T03:48:47"/>
        <d v="2011-09-09T19:41:01"/>
        <d v="2015-04-20T17:25:38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12-18T12:38:23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5-05-29T15:09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5-03-28T18:41:20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01-13T17:49:11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05-20T18:28:03"/>
        <d v="2016-12-17T01:49:22"/>
        <d v="2015-06-05T22:15:35"/>
        <d v="2015-02-17T20:02:50"/>
        <d v="2016-02-04T00:47:39"/>
        <d v="2015-07-31T23:28:03"/>
        <d v="2016-06-13T04:20:14"/>
        <d v="2015-02-12T09:28:43"/>
        <d v="2013-05-21T11:04:18"/>
        <d v="2015-03-09T18:12:56"/>
        <d v="2014-04-16T19:49:50"/>
        <d v="2015-07-06T19:46:39"/>
        <d v="2015-03-07T01:08:46"/>
        <d v="2015-10-27T22:55:45"/>
        <d v="2016-02-03T01:55:55"/>
        <d v="2015-08-01T20:01:43"/>
        <d v="2013-07-28T10:46:58"/>
        <d v="2016-12-08T00:17:12"/>
        <d v="2013-04-26T18:11:1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4-15T17:53:06"/>
        <d v="2015-02-04T22:49:34"/>
        <d v="2015-05-11T16:05:32"/>
        <d v="2014-05-26T10:51:39"/>
        <d v="2013-10-03T10:57:14"/>
        <d v="2014-09-05T09:12:02"/>
        <d v="2016-08-02T02:58:22"/>
        <d v="2014-08-16T02:00:03"/>
        <d v="2015-01-19T19:38:49"/>
        <d v="2015-09-08T22:16:04"/>
        <d v="2015-11-23T13:13:53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4-01-29T14:33:19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6-02-25T13:50:44"/>
        <d v="2015-06-09T21:27:21"/>
        <d v="2016-07-25T10:51:56"/>
        <d v="2016-01-14T22:24:57"/>
        <d v="2015-05-05T18:39:11"/>
        <d v="2015-12-03T23:00:51"/>
        <d v="2016-11-13T21:01:07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6-06-22T20:42:24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5-12-13T15:48:4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4-09-18T12:07:39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5-01-29T13:45:08"/>
        <d v="2012-04-20T19:01:58"/>
        <d v="2013-03-22T13:51:18"/>
        <d v="2015-02-08T14:32:02"/>
        <d v="2011-12-16T13:14:29"/>
        <d v="2016-12-07T19:05:00"/>
        <d v="2012-12-18T18:25:39"/>
        <d v="2014-08-04T18:40:11"/>
        <d v="2012-06-18T21:53:18"/>
        <d v="2011-08-02T21:20:31"/>
        <d v="2014-01-18T23:38:31"/>
        <d v="2015-03-04T23:47:23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5-05-23T17:48:15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4-10-27T19:26:50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4-09-29T22:26:06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6-01-06T23:55:31"/>
        <d v="2015-01-20T21:19:43"/>
        <d v="2014-01-11T00:21:41"/>
        <d v="2011-12-17T21:46:01"/>
        <d v="2015-05-06T08:02:55"/>
        <d v="2015-02-02T02:00:20"/>
        <d v="2015-09-12T13:01:38"/>
        <d v="2014-04-24T18:11:35"/>
        <d v="2017-01-06T20:21:40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4-11-30T20:21:04"/>
        <d v="2011-09-14T15:22:07"/>
        <d v="2014-04-30T13:01:15"/>
        <d v="2016-01-06T05:31:22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5-04-12T15:59:0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5-04-02T16:28:25"/>
        <d v="2015-01-28T19:49:06"/>
        <d v="2015-05-21T22:04:21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6-02-26T09:46:56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7-01-20T15:03:25"/>
        <d v="2012-02-10T23:36:27"/>
        <d v="2015-11-10T02:21:26"/>
        <d v="2013-07-11T13:15:20"/>
        <d v="2012-09-04T23:00:57"/>
        <d v="2012-03-27T00:35:01"/>
        <d v="2016-11-14T17:34:40"/>
        <d v="2016-01-31T04:13:59"/>
        <d v="2013-03-07T07:16:22"/>
        <d v="2016-10-06T17:48:47"/>
        <d v="2016-07-01T15:41:45"/>
        <d v="2014-07-10T14:44:07"/>
        <d v="2015-11-19T11:46:41"/>
        <d v="2013-01-02T20:19:25"/>
        <d v="2017-01-03T14:46:01"/>
        <d v="2015-08-07T14:47:04"/>
        <d v="2012-11-05T09:23:41"/>
        <d v="2014-04-03T11:30:44"/>
        <d v="2016-10-03T02:13:39"/>
        <d v="2016-03-01T00:58:45"/>
        <d v="2015-08-22T03:11:16"/>
        <d v="2017-03-09T22:05:12"/>
        <d v="2014-07-30T09:37:21"/>
        <d v="2015-02-09T22:16:17"/>
        <d v="2017-01-18T04:56:06"/>
        <d v="2015-05-31T22:05:07"/>
        <d v="2016-12-21T00:44:54"/>
        <d v="2015-06-02T14:11:08"/>
        <d v="2016-11-02T01:33:49"/>
        <d v="2016-04-13T00:10:08"/>
        <d v="2013-07-16T10:43:28"/>
        <d v="2015-09-23T19:27:50"/>
        <d v="2015-04-06T17:39:45"/>
        <d v="2015-04-30T21:26:11"/>
        <d v="2015-10-05T18:26:31"/>
        <d v="2016-04-13T19:04:23"/>
        <d v="2014-09-15T15:51:36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30T21:10:58"/>
        <d v="2016-08-02T15:59:54"/>
        <d v="2015-11-25T07:55:36"/>
        <d v="2017-01-18T16:17:25"/>
        <d v="2015-06-18T06:37:04"/>
        <d v="2015-11-10T14:48:16"/>
        <d v="2014-10-15T17:16:31"/>
        <d v="2014-09-19T16:26:12"/>
        <d v="2016-05-20T08:11:57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4-22T13:02:0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4-09-08T12:16:18"/>
        <d v="2015-05-14T16:37:23"/>
        <d v="2015-01-27T11:19:12"/>
        <d v="2016-03-21T14:08:22"/>
        <d v="2015-09-23T21:01:01"/>
        <d v="2014-11-25T20:27:03"/>
        <d v="2016-08-23T21:47:47"/>
        <d v="2015-07-03T00:18:24"/>
        <d v="2015-02-20T17:45:19"/>
        <d v="2015-02-17T22:31:27"/>
        <d v="2015-02-14T17:11:56"/>
        <d v="2014-06-10T10:09:11"/>
        <d v="2015-01-16T20:30:07"/>
        <d v="2015-03-17T18:10:33"/>
        <d v="2016-09-18T18:28:06"/>
        <d v="2015-06-23T14:44:59"/>
        <d v="2014-08-12T10:18:54"/>
        <d v="2015-06-22T13:02:10"/>
        <d v="2014-11-03T05:34:20"/>
        <d v="2016-07-06T19:01:08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3-06-20T08:01:09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3-06-13T21:35:25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2-10-30T23:54:56"/>
        <d v="2013-05-30T06:30:21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3-10-28T12:39:2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4-02T12:30:10"/>
        <d v="2016-10-25T17:26:27"/>
        <d v="2016-12-07T22:49:09"/>
        <d v="2016-12-22T04:37:48"/>
        <d v="2016-12-22T11:47:58"/>
        <d v="2016-11-02T23:53:03"/>
        <d v="2016-01-27T11:52:12"/>
        <d v="2015-01-22T08:53:5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11-25T08:00:29"/>
        <d v="2015-04-21T20:29:36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6-13T21:08:09"/>
        <d v="2016-10-27T18:20:13"/>
        <d v="2014-01-03T18:02:06"/>
        <d v="2016-11-16T20:36:10"/>
        <d v="2015-05-26T17:03:13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3-08-07T13:03:18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5-07-14T07:50:59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11T02:54:1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3-21T21:18:37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3-10-12T13:19:08"/>
        <d v="2015-05-04T19:41:08"/>
        <d v="2013-10-23T11:35:13"/>
        <d v="2016-08-17T23:10:04"/>
        <d v="2013-08-02T00:32:03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1-02T11:55:27"/>
        <d v="2013-10-30T13:28:15"/>
        <d v="2011-01-24T19:48:47"/>
        <d v="2012-10-02T04:00:40"/>
        <d v="2013-04-04T14:00:34"/>
        <d v="2015-09-01T17:22:11"/>
        <d v="2017-01-02T13:05:19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11-01T21:59:21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02-10T08:38:22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24T09:24:15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03-16T17:53:38"/>
        <d v="2014-05-14T07:04:10"/>
        <d v="2016-09-01T08:33:45"/>
        <d v="2016-08-29T22:24:55"/>
        <d v="2014-08-04T18:49:24"/>
        <d v="2015-07-27T14:58:50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4-07-08T15:35:17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4-07-01T09:46:21"/>
        <d v="2016-01-01T13:56:03"/>
        <d v="2015-02-14T20:00:37"/>
        <d v="2015-07-07T11:05:21"/>
        <d v="2014-09-23T00:49:07"/>
        <d v="2014-12-27T07:12:21"/>
        <d v="2015-02-09T17:05:07"/>
        <d v="2016-08-29T11:35:49"/>
        <d v="2015-11-16T18:20:10"/>
        <d v="2016-05-24T16:00:25"/>
        <d v="2016-10-02T08:49:07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01T13:36:20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03T20:58:47"/>
        <d v="2016-01-15T02:39:31"/>
        <d v="2016-06-17T18:32:18"/>
        <d v="2013-10-30T01:05:25"/>
        <d v="2016-04-19T05:19:50"/>
        <d v="2015-04-07T14:01:04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6-13T10:58:33"/>
        <d v="2015-05-20T09:58:22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5-01-14T22:34:19"/>
        <d v="2014-03-20T12:34:08"/>
        <d v="2015-03-31T16:00:51"/>
        <d v="2015-01-06T23:14:16"/>
        <d v="2016-06-14T07:51:34"/>
        <d v="2014-10-14T20:30:00"/>
        <d v="2014-08-10T18:24:37"/>
        <d v="2016-05-06T06:21:33"/>
        <d v="2014-09-26T23:55:00"/>
        <d v="2015-11-24T21:47:48"/>
        <d v="2016-12-02T02:46:11"/>
        <d v="2015-04-01T08:59:32"/>
        <d v="2014-11-15T06:50:28"/>
        <d v="2016-07-07T23:44:54"/>
        <d v="2015-11-19T16:07:09"/>
        <d v="2016-03-24T19:40:21"/>
        <d v="2017-01-01T21:45:31"/>
        <d v="2014-12-02T08:20:26"/>
        <d v="2014-10-30T20:19:50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4-11-03T22:29:09"/>
        <d v="2014-10-26T19:18:47"/>
        <d v="2014-07-21T16:22:32"/>
        <d v="2015-06-29T04:27:37"/>
        <d v="2016-04-08T20:12:07"/>
        <d v="2015-06-15T17:28:59"/>
        <d v="2017-01-11T00:28:18"/>
        <d v="2016-08-16T17:58:47"/>
        <d v="2014-07-17T21:44:12"/>
        <d v="2015-09-28T17:17:07"/>
        <d v="2014-05-22T19:21:54"/>
        <d v="2015-01-30T08:08:41"/>
        <d v="2016-12-24T19:51:28"/>
        <d v="2016-10-13T20:40:23"/>
        <d v="2016-09-06T19:15:35"/>
        <d v="2015-05-06T20:45:49"/>
        <d v="2016-03-16T20:48:27"/>
        <d v="2015-04-15T21:28:43"/>
        <d v="2016-12-07T16:49:00"/>
        <d v="2016-06-08T23:29:55"/>
        <d v="2014-08-01T15:58:45"/>
        <d v="2016-02-19T14:29:20"/>
        <d v="2015-06-18T11:12:17"/>
        <d v="2016-02-09T18:37:33"/>
        <d v="2015-03-09T11:42:59"/>
        <d v="2015-10-21T08:20:53"/>
        <d v="2015-07-08T19:31:29"/>
        <d v="2016-05-13T15:57:14"/>
        <d v="2015-11-25T14:51:26"/>
        <d v="2015-05-14T22:20:10"/>
        <d v="2015-03-26T11:27:36"/>
        <d v="2016-06-25T20:41:37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06-27T15:19:29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5-05-14T19:10:1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5-08T13:55:54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7-16T10:28:10"/>
        <d v="2014-08-14T15:50:05"/>
        <d v="2016-01-03T14:58:48"/>
        <d v="2016-07-10T03:42:43"/>
        <d v="2016-12-05T03:14:05"/>
        <d v="2015-03-23T14:45:31"/>
        <d v="2015-03-01T15:39:51"/>
        <d v="2014-12-26T20:39:56"/>
        <d v="2015-10-15T16:49:31"/>
        <d v="2014-06-25T19:33:40"/>
        <d v="2014-08-03T14:27:49"/>
        <d v="2014-07-19T05:06:39"/>
        <d v="2016-04-01T17:55:58"/>
        <d v="2016-04-12T10:47:14"/>
        <d v="2015-06-14T19:32:39"/>
        <d v="2016-04-23T16:12:18"/>
        <d v="2015-07-10T17:59:38"/>
        <d v="2016-11-01T01:23:31"/>
        <d v="2015-06-30T09:32:39"/>
        <d v="2013-07-31T10:11:01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3-11-20T10:04:52"/>
        <d v="2016-12-01T16:34:06"/>
        <d v="2016-11-23T17:58:57"/>
        <d v="2014-05-30T07:55:39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5-12T19:22:59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2-10-31T06:06:45"/>
        <d v="2014-05-22T17:12:52"/>
        <d v="2013-06-05T00:56:00"/>
        <d v="2013-01-30T23:05:37"/>
        <d v="2011-05-26T13:42:03"/>
        <d v="2011-05-05T19:33:10"/>
        <d v="2012-07-05T21:37:00"/>
        <d v="2016-07-04T16:46:11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02-13T10:24:43"/>
        <d v="2017-01-12T05:16:10"/>
        <d v="2015-01-30T15:21:16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5-11-21T14:07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4-10-14T11:35:08"/>
        <d v="2013-05-05T23:54:34"/>
        <d v="2017-01-06T14:23:31"/>
        <d v="2013-06-26T01:30:35"/>
        <d v="2015-04-29T20:43:15"/>
        <d v="2014-10-29T16:20:01"/>
        <d v="2015-10-20T10:23:27"/>
        <d v="2014-07-18T12:52:58"/>
        <d v="2017-01-12T12:09:38"/>
        <d v="2014-11-02T03:12:15"/>
        <d v="2016-04-19T07:38:40"/>
        <d v="2015-11-18T19:38:59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6-06T18:30:00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6-15T14:34:06"/>
        <d v="2016-08-24T08:20:01"/>
        <d v="2016-12-27T18:08:20"/>
        <d v="2016-02-14T10:38:23"/>
        <d v="2016-11-06T11:24:48"/>
        <d v="2010-03-17T10:48:29"/>
        <d v="2014-05-27T14:44:41"/>
        <d v="2017-01-16T12:48:05"/>
        <d v="2016-02-26T13:01:20"/>
        <d v="2015-10-19T14:00:04"/>
        <d v="2017-01-06T16:25:39"/>
        <d v="2014-05-13T15:47:04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6-24T18:51:44"/>
        <d v="2017-02-16T10:14:42"/>
        <d v="2015-10-09T21:10:20"/>
        <d v="2015-10-04T03:15:59"/>
        <d v="2014-06-19T09:14:38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4-06-16T15:17:46"/>
        <d v="2015-04-14T01:16:39"/>
        <d v="2014-10-24T00:29:53"/>
        <d v="2013-10-08T01:00:03"/>
        <d v="2009-09-23T13:35:16"/>
        <d v="2015-04-26T15:04:3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22T14:31:17"/>
        <d v="2015-10-15T10:27:10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9-14T06:04:42"/>
        <d v="2015-08-30T18:57:33"/>
        <d v="2015-07-24T13:37:40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4-07-05T11:39:39"/>
        <d v="2015-02-11T01:44:45"/>
        <d v="2015-01-29T20:17:35"/>
        <d v="2016-03-16T17:06:22"/>
        <d v="2014-05-21T01:12:08"/>
        <d v="2014-09-23T23:30:40"/>
        <d v="2016-08-21T08:29:57"/>
        <d v="2015-05-27T16:00:58"/>
        <d v="2014-05-07T17:13:5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4-09-23T22:57:51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10-01T22:45:42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4-11-30T17:46:05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6-05-25T10:32:46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4-10-22T20:13:28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9-10T14:32:50"/>
        <d v="2016-12-06T21:02:50"/>
        <d v="2016-08-04T22:12:55"/>
        <d v="2015-11-13T15:51:08"/>
        <d v="2016-11-16T06:13:58"/>
        <d v="2016-10-25T04:14:27"/>
        <d v="2014-08-26T15:19:09"/>
        <d v="2015-08-03T22:49:03"/>
        <d v="2017-01-23T23:25:21"/>
        <d v="2016-03-25T20:05:04"/>
        <d v="2015-02-17T18:45:23"/>
        <d v="2016-06-03T07:38:56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4-07-09T21:20:12"/>
        <d v="2016-02-10T23:34:05"/>
        <d v="2016-09-23T20:50:40"/>
        <d v="2015-01-29T07:32:16"/>
        <d v="2014-07-14T23:31:52"/>
        <d v="2014-08-04T20:38:08"/>
        <d v="2014-07-04T15:48:04"/>
        <d v="2014-07-29T13:27:24"/>
        <d v="2014-12-14T19:39:19"/>
        <d v="2014-09-09T18:43:14"/>
        <d v="2015-11-17T10:46:30"/>
        <d v="2014-08-26T21:43:11"/>
        <d v="2014-12-05T18:14:58"/>
        <d v="2014-10-18T05:14:52"/>
        <d v="2014-09-09T23:26:00"/>
        <d v="2016-03-04T17:25:4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29T10:19:29"/>
        <d v="2014-11-13T06:00:03"/>
        <d v="2015-01-06T16:11:18"/>
        <d v="2016-03-09T12:56:16"/>
        <d v="2015-07-04T00:44:42"/>
        <d v="2014-10-28T21:24:00"/>
        <d v="2015-01-07T13:13:42"/>
        <d v="2016-09-15T06:55:41"/>
        <d v="2015-11-10T16:51:01"/>
        <d v="2016-11-15T13:39:49"/>
        <d v="2015-12-06T07:50:33"/>
        <d v="2016-05-02T17:12:49"/>
        <d v="2015-07-07T14:12:24"/>
        <d v="2016-04-22T10:26:05"/>
        <d v="2015-06-04T11:20:30"/>
        <d v="2015-01-14T01:43:02"/>
        <d v="2015-10-05T16:16:44"/>
        <d v="2015-08-31T19:17:38"/>
        <d v="2016-12-07T13:05:05"/>
        <d v="2014-08-29T01:38:33"/>
        <d v="2017-01-07T16:20:30"/>
        <d v="2015-01-25T21:47:19"/>
        <d v="2014-08-09T21:50:26"/>
        <d v="2014-08-25T10:24:30"/>
        <d v="2015-06-24T08:16:47"/>
        <d v="2016-06-14T01:11:47"/>
        <d v="2015-06-05T13:59:35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5-02-04T09:13:47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4-13T14:54:16"/>
        <d v="2017-01-20T11:49:34"/>
        <d v="2014-05-13T19:08:05"/>
        <d v="2014-04-04T17:11:40"/>
        <d v="2015-09-09T18:20:28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5-10-01T10:53:17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6-29T13:44:57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6-02-23T01:12:53"/>
        <d v="2014-10-17T04:11:13"/>
        <d v="2014-08-13T01:10:22"/>
        <d v="2016-10-13T17:12:55"/>
        <d v="2017-01-11T06:28:53"/>
        <d v="2014-07-08T18:57:31"/>
        <d v="2015-04-19T21:00:49"/>
        <d v="2016-03-29T16:20:32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6-07-15T10:35:20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5-04-09T12:50:46"/>
        <d v="2016-03-23T06:32:52"/>
        <d v="2011-12-21T02:08:30"/>
        <d v="2014-07-15T12:58:18"/>
        <d v="2014-04-01T15:55:29"/>
        <d v="2016-11-02T14:05:15"/>
        <d v="2014-06-25T13:39:40"/>
        <d v="2013-02-19T04:38:21"/>
        <d v="2013-10-14T12:01:01"/>
        <d v="2012-10-19T00:17:24"/>
        <d v="2016-06-28T17:21:04"/>
        <d v="2016-02-16T16:35:59"/>
        <d v="2013-02-08T18:07:31"/>
        <d v="2014-06-05T12:40:28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4-06-08T22:34:00"/>
        <d v="2015-07-16T16:12:01"/>
        <d v="2016-05-17T06:21:10"/>
        <d v="2015-07-21T18:19:02"/>
        <d v="2016-11-11T16:20:08"/>
        <d v="2016-01-29T04:42:12"/>
        <d v="2015-06-12T21:26:26"/>
        <d v="2015-01-19T03:26:31"/>
        <d v="2014-11-05T13:16:06"/>
        <d v="2016-10-08T00:09:02"/>
        <d v="2015-06-26T21:38:56"/>
        <d v="2014-06-10T19:40:11"/>
        <d v="2014-07-27T22:20:12"/>
        <d v="2014-06-17T02:50:38"/>
        <d v="2015-07-07T15:31:47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4-08-30T10:53:10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5-07-28T12:07:5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5-06-30T06:24:50"/>
        <d v="2015-04-21T01:42:58"/>
        <d v="2013-11-26T00:32:17"/>
        <d v="2016-01-06T02:00:53"/>
        <d v="2015-10-26T14:49:11"/>
        <d v="2015-01-24T11:55:03"/>
        <d v="2014-11-03T16:10:43"/>
        <d v="2013-03-18T18:15:42"/>
        <d v="2015-04-09T09:35:15"/>
        <d v="2015-07-03T11:13:12"/>
        <d v="2015-12-23T14:27:34"/>
        <d v="2014-05-24T15:25:50"/>
        <d v="2016-12-01T18:20:54"/>
        <d v="2016-02-23T09:11:38"/>
        <d v="2016-04-12T17:35:01"/>
        <d v="2013-04-25T08:45:23"/>
        <d v="2015-01-19T15:14:22"/>
        <d v="2014-07-24T18:31:23"/>
        <d v="2015-05-15T12:36:49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6-02-01T14:39:49"/>
        <d v="2015-04-09T01:01:16"/>
        <d v="2016-11-18T18:30:57"/>
        <d v="2014-08-24T22:08:55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3-04T00:16:46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5-11-04T19:01:26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9-07T06:21:09"/>
        <d v="2010-06-26T00:35:56"/>
        <d v="2016-06-13T06:49:59"/>
        <d v="2016-05-30T20:20:14"/>
        <d v="2014-02-13T19:58:29"/>
        <d v="2014-12-01T21:51:58"/>
        <d v="2014-01-08T15:10:27"/>
        <d v="2016-05-05T10:25:18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4-10-26T17:01:34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5-01-15T23:02:10"/>
        <d v="2016-08-01T14:45:43"/>
        <d v="2015-03-05T05:01:06"/>
        <d v="2016-09-20T14:04:01"/>
        <d v="2015-11-05T16:53:37"/>
        <d v="2016-02-17T15:00:04"/>
        <d v="2015-02-25T00:51:19"/>
        <d v="2015-10-14T17:44:57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4-05-25T22:51:35"/>
        <d v="2016-03-24T10:16:40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5-04-17T17:11:59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5-06-17T14:43:27"/>
        <d v="2016-01-12T19:10:22"/>
        <d v="2015-05-04T14:46:35"/>
        <d v="2015-07-17T06:40:36"/>
        <d v="2013-07-29T15:56:31"/>
        <d v="2014-03-26T21:08:47"/>
        <d v="2013-05-29T21:51:41"/>
        <d v="2014-06-16T19:03:28"/>
        <d v="2014-10-28T23:13:51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5-04-13T20:11:27"/>
        <d v="2013-10-22T13:48:53"/>
        <d v="2017-03-06T18:01:30"/>
        <d v="2016-10-04T19:39:06"/>
        <d v="2014-01-21T17:00:17"/>
        <d v="2015-01-13T21:46:34"/>
        <d v="2015-07-15T15:59:25"/>
        <d v="2016-02-15T09:33:10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4-04-26T11:26:29"/>
        <d v="2016-02-25T17:32:10"/>
        <d v="2015-05-12T18:01:27"/>
        <d v="2017-02-22T13:33:54"/>
        <d v="2014-02-25T00:24:10"/>
        <d v="2017-01-24T17:23:40"/>
        <d v="2014-10-14T14:02:38"/>
        <d v="2015-01-10T19:58:33"/>
        <d v="2016-05-06T13:58:34"/>
        <d v="2017-03-06T17:16:59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7-02-23T11:05:54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3-15T15:30:07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7-02-17T12:18:59"/>
        <d v="2017-03-14T08:35:5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3-10-03T20:49:27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2-11-20T11:58:45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4-09-15T12:52:02"/>
        <d v="2015-04-11T01:45:04"/>
        <d v="2014-07-15T22:50:34"/>
        <d v="2016-04-06T14:35:58"/>
        <d v="2015-03-15T23:56:12"/>
        <d v="2014-06-16T14:31:15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4-05-21T09:54:09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4-05-20T07:26:27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4-07-09T23:27:21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8-17T22:10:38"/>
        <d v="2015-03-30T20:38:26"/>
        <d v="2011-10-13T20:58:04"/>
        <d v="2015-06-16T18:19:1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5-11-29T19:01:13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06-10T11:06:11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4-11-28T00:03:06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5-05-31T16:43:23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9-30T14:00:1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6-12-18T21:10:36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12-30T18:56:48"/>
        <d v="2016-08-30T03:35:41"/>
        <d v="2014-07-08T05:30:28"/>
        <d v="2015-06-01T12:14:58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10-01T02:08:13"/>
        <d v="2016-11-30T20:34:13"/>
        <d v="2014-11-01T20:08:08"/>
        <d v="2017-01-19T16:39:08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6-11-01T16:39:42"/>
        <d v="2014-03-24T15:59:33"/>
        <d v="2013-12-03T22:01:27"/>
        <d v="2016-09-07T03:26:44"/>
        <d v="2015-06-12T10:25:12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6-08-08T11:20:40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5-02-24T02:03:29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4-09-07T18:26:15"/>
        <d v="2014-10-08T18:54:03"/>
        <d v="2016-07-07T04:32:47"/>
        <d v="2017-01-23T13:25:52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5-05-13T09:29:57"/>
        <d v="2014-05-21T12:37:21"/>
        <d v="2015-06-12T12:47:45"/>
        <d v="2014-10-03T10:29:35"/>
        <d v="2014-10-19T16:23:26"/>
        <d v="2015-04-30T20:21:43"/>
        <d v="2016-01-10T17:51:38"/>
        <d v="2014-09-18T05:50:09"/>
        <d v="2016-05-15T18:35:15"/>
        <d v="2015-06-03T01:34:36"/>
        <d v="2017-01-23T08:50:02"/>
        <d v="2017-02-09T12:21:31"/>
        <d v="2015-10-05T18:29:08"/>
        <d v="2015-05-30T20:57:18"/>
        <d v="2015-07-23T20:18:55"/>
        <d v="2016-03-22T11:55:25"/>
        <d v="2014-04-30T03:21:04"/>
        <d v="2015-05-17T12:59:14"/>
        <d v="2015-02-19T17:51:38"/>
        <d v="2016-11-19T17:49:21"/>
        <d v="2016-08-27T10:37:09"/>
        <d v="2016-07-08T18:38:29"/>
        <d v="2015-11-01T18:09:32"/>
        <d v="2015-07-08T18:30:56"/>
        <d v="2015-09-03T14:21:26"/>
        <d v="2016-09-15T15:36:18"/>
        <d v="2015-04-11T06:25:11"/>
        <d v="2016-04-06T07:17:21"/>
        <d v="2015-02-25T16:24:52"/>
        <d v="2014-12-17T14:03:06"/>
        <d v="2015-05-12T06:29:56"/>
        <d v="2016-08-26T08:46:48"/>
        <d v="2015-06-16T00:50:12"/>
        <d v="2016-05-04T16:24:26"/>
        <d v="2015-03-01T18:51:17"/>
        <d v="2016-04-08T08:59:26"/>
        <d v="2014-04-29T20:09:08"/>
        <d v="2015-06-16T19:47:50"/>
        <d v="2014-07-17T07:45:08"/>
        <d v="2015-09-21T03:03:53"/>
        <d v="2015-03-02T21:17:48"/>
        <d v="2014-07-07T16:10:46"/>
        <d v="2017-01-11T06:16:58"/>
        <d v="2015-10-30T21:48:04"/>
        <d v="2014-07-22T14:34:56"/>
        <d v="2014-08-02T05:45:54"/>
        <d v="2016-03-08T09:34:06"/>
        <d v="2014-09-19T06:46:07"/>
        <d v="2016-05-20T19:10:21"/>
        <d v="2016-05-02T17:42:30"/>
        <d v="2016-12-05T13:06:20"/>
        <d v="2015-04-09T00:23:53"/>
        <d v="2015-04-14T16:36:34"/>
        <d v="2016-03-24T19:21:05"/>
        <d v="2015-04-29T15:34:19"/>
        <d v="2016-03-23T21:59:44"/>
        <d v="2014-08-07T00:10:11"/>
        <d v="2016-01-21T00:03:49"/>
        <d v="2014-05-22T01:05:03"/>
        <d v="2014-07-16T04:34:57"/>
        <d v="2016-04-24T13:14:14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4-06-16T09:29:25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6-05-05T23:49:38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4-19T10:22:30"/>
        <d v="2016-08-24T01:21:53"/>
        <d v="2015-07-14T15:34:26"/>
        <d v="2016-03-15T21:03:57"/>
        <d v="2016-05-09T17:33:39"/>
        <d v="2014-10-17T06:23:21"/>
        <d v="2016-04-29T14:52:07"/>
        <d v="2015-05-18T18:27:06"/>
        <d v="2015-12-16T03:09:34"/>
        <d v="2014-07-08T22:08:59"/>
        <d v="2016-06-15T19:34:32"/>
        <d v="2014-07-02T10:01:50"/>
        <d v="2016-02-22T23:27:29"/>
        <d v="2015-08-29T05:37:27"/>
        <d v="2015-10-01T15:06:47"/>
        <d v="2014-07-06T14:52:09"/>
        <d v="2015-02-23T19:01:10"/>
        <d v="2014-08-26T21:16:44"/>
        <d v="2015-07-07T22:24:5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6-24T20:30:40"/>
        <d v="2014-08-21T06:59:23"/>
        <d v="2015-01-21T03:57:17"/>
        <d v="2016-05-05T22:57:33"/>
        <d v="2014-05-16T15:16:04"/>
        <d v="2016-07-02T14:00:08"/>
        <d v="2014-09-30T15:37:03"/>
        <d v="2014-05-06T14:39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5-02-18T17:34:59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4-08-07T08:31:46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5-08-09T12:20:00"/>
        <d v="2015-01-22T21:08:54"/>
        <d v="2014-10-10T15:22:27"/>
        <d v="2014-12-20T19:47:03"/>
        <d v="2015-08-03T21:58:50"/>
        <d v="2015-08-09T13:25:56"/>
        <d v="2016-07-08T10:20:56"/>
        <d v="2014-09-12T15:10:36"/>
        <d v="2016-07-25T06:41:21"/>
        <d v="2016-10-11T23:22:08"/>
        <d v="2015-05-19T11:04:01"/>
        <d v="2016-09-14T07:22:31"/>
        <d v="2016-03-17T20:17:35"/>
        <d v="2015-11-29T00:29:22"/>
        <d v="2015-12-03T13:47:00"/>
        <d v="2017-01-05T20:05:30"/>
        <d v="2016-09-09T18:25:10"/>
        <d v="2016-01-21T20:07:47"/>
        <d v="2014-06-27T14:17:25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5-16T17:05:44"/>
        <d v="2012-09-06T23:51:15"/>
        <d v="2016-01-09T11:28:49"/>
        <d v="2015-01-22T22:05:2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7-08T17:22:26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5-05-26T11:05:24"/>
        <d v="2015-04-28T16:04:54"/>
        <d v="2014-08-11T18:16:53"/>
        <d v="2015-01-23T19:59:14"/>
        <d v="2014-11-10T22:59:50"/>
        <d v="2014-07-31T15:16:24"/>
        <d v="2016-02-10T00:24:46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4-06-06T10:08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6-23T19:32:38"/>
        <d v="2015-12-21T19:00:49"/>
        <d v="2016-01-13T04:33:11"/>
        <d v="2014-09-20T14:56:15"/>
        <d v="2015-06-16T09:12:17"/>
        <d v="2014-08-28T23:01:02"/>
        <d v="2015-04-13T03:45:06"/>
        <d v="2015-01-02T21:48:31"/>
        <d v="2014-08-25T17:15:16"/>
        <d v="2015-03-26T09:54:05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2-05T02:10:02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5-11-15T13:29:36"/>
        <d v="2014-06-02T15:29:12"/>
        <d v="2017-03-13T03:38:41"/>
        <d v="2015-02-03T17:17:27"/>
        <d v="2017-03-13T21:14:29"/>
        <d v="2016-10-19T00:31:01"/>
        <d v="2017-02-19T06:29:20"/>
        <d v="2017-03-08T17:15:03"/>
        <d v="2017-03-06T18:04:48"/>
        <d v="2014-06-30T22:41:41"/>
        <d v="2015-04-06T22:16:07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5-09-25T12:43:56"/>
        <d v="2011-03-31T03:42:17"/>
        <d v="2012-03-02T21:00:58"/>
        <d v="2015-01-12T19:58:45"/>
        <d v="2012-04-27T22:52:24"/>
        <d v="2014-07-09T18:55:05"/>
        <d v="2013-06-22T20:09:12"/>
        <d v="2011-12-07T01:36:01"/>
        <d v="2014-07-21T06:21:27"/>
        <d v="2015-02-01T16:54:31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6-14T23:29:16"/>
        <d v="2012-01-15T17:31:08"/>
        <d v="2014-08-27T21:04:52"/>
        <d v="2014-08-11T20:45:08"/>
        <d v="2010-12-19T21:17:07"/>
        <d v="2013-07-22T22:20:31"/>
        <d v="2014-05-22T16:00:09"/>
        <d v="2014-07-01T16:45:59"/>
        <d v="2013-04-11T16:51:11"/>
        <d v="2016-04-20T11:31:00"/>
        <d v="2014-08-01T12:39:12"/>
        <d v="2011-12-06T22:47:01"/>
        <d v="2013-08-05T19:04:29"/>
        <d v="2014-06-01T23:50:31"/>
        <d v="2015-07-15T15:01:12"/>
        <d v="2014-07-21T19:41:30"/>
        <d v="2014-07-15T15:59:33"/>
        <d v="2016-06-20T12:02:11"/>
        <d v="2015-04-24T08:18:52"/>
        <d v="2016-11-09T03:37:55"/>
        <d v="2016-06-17T18:07:49"/>
        <d v="2014-10-06T21:08:24"/>
        <d v="2014-05-22T20:31:2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6-06T18:31:06"/>
        <d v="2015-10-16T20:29:06"/>
        <d v="2015-08-26T23:43:42"/>
        <d v="2015-06-17T16:27:59"/>
        <d v="2015-05-25T22:34:1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4-04-24T15:15:31"/>
        <d v="2015-08-17T18:19:55"/>
        <d v="2015-08-03T15:57:51"/>
        <d v="2016-06-24T11:28:48"/>
        <d v="2016-10-05T13:06:24"/>
        <d v="2016-04-17T17:30:53"/>
        <d v="2015-02-15T23:35:47"/>
        <d v="2017-02-06T20:00:04"/>
        <d v="2014-10-15T20:58:15"/>
        <d v="2015-09-23T13:58:17"/>
        <d v="2015-07-21T20:02:56"/>
        <d v="2016-11-23T20:25:13"/>
        <d v="2016-05-13T13:25:38"/>
        <d v="2015-02-22T12:53:12"/>
        <d v="2014-06-04T19:37:14"/>
        <d v="2015-11-15T17:01:24"/>
        <d v="2014-10-21T06:59:58"/>
        <d v="2014-09-16T04:02:06"/>
        <d v="2016-03-17T22:39:07"/>
        <d v="2016-04-03T19:31:57"/>
        <d v="2017-01-31T19:19:15"/>
        <d v="2015-02-02T14:22:30"/>
        <d v="2016-06-01T08:20:51"/>
        <d v="2016-11-28T22:00:33"/>
        <d v="2015-09-05T11:23:04"/>
        <d v="2015-08-11T19:46:52"/>
        <d v="2015-08-18T18:57:26"/>
        <d v="2016-07-30T09:32:28"/>
        <d v="2014-09-11T07:47:50"/>
        <d v="2014-08-20T18:08:12"/>
        <d v="2015-09-15T02:19:22"/>
        <d v="2016-12-29T12:01:58"/>
        <d v="2015-05-11T14:24:18"/>
        <d v="2015-08-14T11:20:00"/>
        <d v="2016-03-13T14:57:37"/>
        <d v="2015-03-05T21:19:17"/>
        <d v="2015-05-21T17:55:14"/>
        <d v="2014-10-06T17:48:44"/>
        <d v="2015-05-22T17:32:46"/>
        <d v="2015-09-01T15:21:50"/>
        <d v="2016-08-20T13:50:28"/>
        <d v="2015-11-20T17:27:05"/>
        <d v="2016-07-20T10:05:40"/>
        <d v="2015-05-20T13:46:17"/>
        <d v="2016-05-27T00:04:51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8-06T17:31:15"/>
        <d v="2015-08-07T09:27:53"/>
        <d v="2016-04-02T21:26:38"/>
        <d v="2015-10-07T12:00:09"/>
        <d v="2016-08-29T19:14:02"/>
        <d v="2016-01-31T16:54:32"/>
        <d v="2015-01-13T21:07:51"/>
        <d v="2016-02-26T22:47:59"/>
        <d v="2014-05-29T14:05:24"/>
        <d v="2014-06-18T15:35:24"/>
        <d v="2016-03-02T02:27:39"/>
        <d v="2015-04-27T18:09:58"/>
        <d v="2015-08-03T00:28:25"/>
        <d v="2016-03-16T04:39:48"/>
        <d v="2015-05-15T19:36:15"/>
        <d v="2016-01-11T21:14:13"/>
        <d v="2017-01-27T22:37:06"/>
        <d v="2016-07-16T20:09:42"/>
        <d v="2015-11-03T18:00:28"/>
        <d v="2016-03-04T18:17:07"/>
        <d v="2016-07-04T16:07:36"/>
        <d v="2015-08-20T14:57:29"/>
        <d v="2015-08-16T16:51:40"/>
        <d v="2014-12-24T12:11:23"/>
        <d v="2017-02-02T10:12:32"/>
        <d v="2015-05-11T19:27:24"/>
        <d v="2014-09-30T20:36:53"/>
        <d v="2015-05-22T13:41:22"/>
        <d v="2014-10-09T09:00:4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3-31T17:36:17"/>
        <d v="2015-09-06T22:17:05"/>
        <d v="2015-09-17T07:00:10"/>
        <d v="2016-10-21T19:25:46"/>
        <d v="2016-01-13T05:51:57"/>
        <d v="2016-03-01T18:17:36"/>
        <d v="2014-07-16T11:18:30"/>
        <d v="2014-07-06T20:54:35"/>
        <d v="2016-05-09T00:57:04"/>
        <d v="2016-03-02T07:14:53"/>
        <d v="2015-06-13T07:35:44"/>
        <d v="2016-05-23T01:05:57"/>
        <d v="2014-10-02T02:24:25"/>
        <d v="2016-05-31T00:14:56"/>
        <d v="2016-05-13T12:57:34"/>
        <d v="2016-05-22T13:59:50"/>
        <d v="2015-04-07T19:53:30"/>
        <d v="2015-02-06T17:08:25"/>
        <d v="2014-09-20T08:00:34"/>
        <d v="2014-07-02T13:48:03"/>
        <d v="2014-12-17T23:58:02"/>
        <d v="2016-01-14T19:02:06"/>
        <d v="2015-09-01T16:44:46"/>
        <d v="2014-06-19T20:38:50"/>
        <d v="2015-05-24T16:14:40"/>
        <d v="2015-06-30T12:30:22"/>
        <d v="2016-07-15T14:30:57"/>
        <d v="2015-11-30T23:08:02"/>
        <d v="2016-05-16T17:01:30"/>
        <d v="2017-02-03T13:48:00"/>
        <d v="2016-06-28T15:58:38"/>
        <d v="2016-11-11T23:22:34"/>
        <d v="2016-02-29T23:48:05"/>
        <d v="2015-02-27T07:06:50"/>
        <d v="2015-07-18T10:22:16"/>
        <d v="2014-07-31T04:48:13"/>
        <d v="2015-02-18T02:32:48"/>
        <d v="2015-02-19T00:35:10"/>
        <d v="2015-03-09T08:53:21"/>
        <d v="2016-04-06T13:24:40"/>
        <d v="2016-05-23T02:39:32"/>
        <d v="2015-10-25T16:50:11"/>
        <d v="2015-11-10T14:14:56"/>
        <d v="2015-02-17T22:47:44"/>
        <d v="2017-02-13T14:38:49"/>
        <d v="2015-09-23T17:26:46"/>
        <d v="2015-05-04T15:04:10"/>
        <d v="2015-06-02T15:39:37"/>
        <d v="2014-07-26T16:00:57"/>
        <d v="2014-10-20T07:27:59"/>
        <d v="2017-01-11T01:22:14"/>
        <d v="2016-11-23T01:59:03"/>
        <d v="2014-08-15T00:36:30"/>
        <d v="2015-02-21T02:11:57"/>
        <d v="2014-07-31T18:30:45"/>
        <d v="2016-01-12T11:29:44"/>
        <d v="2015-11-13T02:26:32"/>
        <d v="2015-04-13T01:37:17"/>
        <d v="2015-07-06T08:43:27"/>
        <d v="2014-11-26T04:47:39"/>
        <d v="2016-11-16T00:59:40"/>
        <d v="2016-11-16T08:01:25"/>
        <d v="2015-11-04T20:59:25"/>
        <d v="2014-08-04T13:09:16"/>
        <d v="2016-03-11T09:59:46"/>
        <d v="2015-09-28T17:33:36"/>
        <d v="2014-11-28T21:08:45"/>
        <d v="2015-02-24T16:49:54"/>
        <d v="2016-10-22T10:50:30"/>
        <d v="2015-06-18T23:16:59"/>
        <d v="2015-05-12T16:12:17"/>
        <d v="2014-10-25T22:52:58"/>
        <d v="2015-02-09T04:26:23"/>
        <d v="2015-05-18T12:20:11"/>
        <d v="2016-06-03T18:47:00"/>
        <d v="2015-10-15T02:06:08"/>
        <d v="2014-11-10T20:49:12"/>
        <d v="2014-11-03T15:28:26"/>
        <d v="2014-11-04T18:18:08"/>
        <d v="2014-08-27T22:43:04"/>
        <d v="2016-05-04T13:31:22"/>
        <d v="2014-06-25T18:35:45"/>
        <d v="2014-07-10T13:05:48"/>
        <d v="2014-10-02T07:04:57"/>
        <d v="2014-10-11T22:07:10"/>
        <d v="2016-05-03T14:19:42"/>
        <d v="2015-04-26T12:44:58"/>
        <d v="2014-05-05T10:43:09"/>
        <d v="2014-07-09T18:53:24"/>
        <d v="2014-10-29T18:02:56"/>
        <d v="2015-11-01T04:35:29"/>
        <d v="2014-07-14T22:53:34"/>
        <d v="2014-12-15T14:48:36"/>
        <d v="2015-10-13T14:50:43"/>
        <d v="2016-04-19T11:10:48"/>
        <d v="2015-05-28T12:05:02"/>
        <d v="2015-05-05T12:59:53"/>
        <d v="2014-06-01T11:49:36"/>
        <d v="2016-06-03T12:54:44"/>
        <d v="2014-06-18T23:48:24"/>
        <d v="2016-04-01T16:33:14"/>
        <d v="2016-05-10T00:59:50"/>
        <d v="2015-09-18T00:32:52"/>
        <d v="2014-05-26T16:59:06"/>
        <d v="2015-02-18T17:35:38"/>
        <d v="2016-11-01T19:58:45"/>
        <d v="2016-04-07T03:27:36"/>
        <d v="2015-02-01T23:53:39"/>
        <d v="2014-09-12T21:55:48"/>
        <d v="2014-04-23T20:01:47"/>
        <d v="2016-03-19T19:43:05"/>
        <d v="2015-04-08T20:47:29"/>
        <d v="2015-02-02T18:59:23"/>
        <d v="2015-01-28T17:11:15"/>
        <d v="2015-03-25T21:52:21"/>
        <d v="2015-01-14T16:14:44"/>
        <d v="2014-09-02T14:48:56"/>
        <d v="2014-09-02T01:21:43"/>
        <d v="2015-05-23T17:31:06"/>
        <d v="2014-10-31T18:04:22"/>
        <d v="2016-04-05T11:47:40"/>
        <d v="2016-02-01T22:41:07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28T16:38:09"/>
        <d v="2016-01-05T21:52:10"/>
        <d v="2014-06-19T02:57:08"/>
        <d v="2015-10-17T10:18:41"/>
        <d v="2015-04-30T20:11:12"/>
        <d v="2014-08-10T12:35:46"/>
        <d v="2016-05-31T06:59:46"/>
        <d v="2015-02-13T17:04:53"/>
        <d v="2014-06-23T22:31:45"/>
        <d v="2016-02-02T21:20:12"/>
        <d v="2014-11-17T02:51:29"/>
        <d v="2016-06-11T01:15:38"/>
        <d v="2016-06-27T10:47:48"/>
        <d v="2015-03-25T17:22:07"/>
        <d v="2014-06-30T15:20:26"/>
        <d v="2015-06-09T07:11:36"/>
        <d v="2015-02-24T10:53:39"/>
        <d v="2016-09-13T18:00:27"/>
        <d v="2014-07-01T04:56:07"/>
        <d v="2015-01-12T16:57:37"/>
        <d v="2015-01-07T04:51:43"/>
        <d v="2014-06-10T12:38:27"/>
        <d v="2016-04-27T15:02:53"/>
        <d v="2016-09-30T15:11:19"/>
        <d v="2015-06-24T21:33:48"/>
        <d v="2016-08-30T22:03:05"/>
        <d v="2016-07-24T03:07:17"/>
        <d v="2015-07-22T06:14:17"/>
        <d v="2016-02-20T00:27:30"/>
        <d v="2015-02-18T16:07:12"/>
        <d v="2016-08-23T18:22:09"/>
        <d v="2016-03-29T15:24:05"/>
        <d v="2016-06-08T00:31:42"/>
        <d v="2015-06-05T15:38:37"/>
        <d v="2014-10-16T04:05:31"/>
        <d v="2015-02-27T20:01:36"/>
        <d v="2016-07-20T15:01:43"/>
        <d v="2015-04-07T10:09:54"/>
        <d v="2014-10-09T06:43:10"/>
        <d v="2015-05-04T17:40:43"/>
        <d v="2015-02-18T22:00:22"/>
        <d v="2015-01-30T22:16:41"/>
        <d v="2015-06-16T07:37:07"/>
        <d v="2014-12-16T05:56:28"/>
        <d v="2015-05-19T10:41:07"/>
        <d v="2014-06-03T16:03:01"/>
        <d v="2016-05-16T18:14:59"/>
        <d v="2016-01-03T16:38:00"/>
        <d v="2015-05-02T21:00:01"/>
        <d v="2016-03-31T22:36:48"/>
        <d v="2015-03-24T18:26:00"/>
        <d v="2015-05-28T18:22:38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6-03-03T16:50:29"/>
        <d v="2016-03-01T20:08:44"/>
        <d v="2014-04-11T11:50:52"/>
        <d v="2015-10-20T17:58:11"/>
        <d v="2014-05-01T22:27:25"/>
        <d v="2014-07-09T17:37:20"/>
        <d v="2016-05-01T22:08:57"/>
        <d v="2015-06-17T10:32:59"/>
        <d v="2014-11-07T20:37:46"/>
        <d v="2014-06-12T14:54:06"/>
        <d v="2015-05-04T10:20:44"/>
        <d v="2017-01-27T13:05:58"/>
        <d v="2014-05-22T02:18:32"/>
        <d v="2015-01-16T20:19:12"/>
        <d v="2015-05-01T18:32:51"/>
        <d v="2014-08-05T00:14:30"/>
        <d v="2015-07-08T11:34:30"/>
        <d v="2014-09-11T18:48:19"/>
        <d v="2016-10-20T11:14:02"/>
        <d v="2015-04-30T14:58:23"/>
        <d v="2014-08-30T08:40:20"/>
        <d v="2015-05-19T22:01:33"/>
        <d v="2015-04-20T19:39:16"/>
        <d v="2014-08-29T18:19:33"/>
        <d v="2015-07-29T16:41:46"/>
        <d v="2016-03-31T08:02:51"/>
        <d v="2015-06-12T00:33:25"/>
        <d v="2016-05-02T23:38:29"/>
        <d v="2015-06-22T18:16:58"/>
        <d v="2014-08-12T12:39:21"/>
        <d v="2016-05-31T15:42:14"/>
        <d v="2014-09-02T14:23:47"/>
        <d v="2015-10-12T18:16:07"/>
        <d v="2015-08-27T15:00:23"/>
        <d v="2014-07-23T15:57:03"/>
        <d v="2015-12-20T16:26:13"/>
        <d v="2014-10-11T08:30:16"/>
        <d v="2016-10-14T09:17:40"/>
        <d v="2016-08-18T18:08:42"/>
        <d v="2014-10-14T13:00:55"/>
        <d v="2015-03-12T23:31:11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4-07-10T06:25:04"/>
        <d v="2015-08-05T15:45:46"/>
        <d v="2014-04-24T12:22:50"/>
        <d v="2014-04-16T21:23:30"/>
        <d v="2015-07-11T00:41:20"/>
        <d v="2015-01-12T01:12:39"/>
        <d v="2016-10-18T10:36:34"/>
        <d v="2015-11-03T14:54:54"/>
        <d v="2014-04-01T06:38:31"/>
        <d v="2016-05-03T13:07:28"/>
        <d v="2015-07-09T02:18:28"/>
        <d v="2015-04-21T21:21:06"/>
        <d v="2015-07-18T16:19:38"/>
        <d v="2015-03-06T21:40:57"/>
        <d v="2015-05-08T19:26:20"/>
        <d v="2014-10-08T23:07:24"/>
        <d v="2014-12-01T17:50:08"/>
        <d v="2016-04-07T13:09:54"/>
        <d v="2014-05-06T22:11:30"/>
        <d v="2014-08-18T17:46:34"/>
        <d v="2014-12-09T16:31:36"/>
        <d v="2014-12-03T07:58:03"/>
        <d v="2016-02-01T16:08:13"/>
        <d v="2015-01-15T16:24:37"/>
        <d v="2015-03-06T09:23:41"/>
        <d v="2014-10-14T22:37:28"/>
        <d v="2016-07-10T18:48:47"/>
        <d v="2016-10-06T13:10:54"/>
        <d v="2015-03-30T18:53:03"/>
        <d v="2017-02-09T23:08:28"/>
        <d v="2015-06-22T23:08:27"/>
        <d v="2015-01-22T04:13:42"/>
        <d v="2014-07-31T16:49:20"/>
        <d v="2016-03-22T02:18:02"/>
        <d v="2016-02-18T10:13:25"/>
        <d v="2014-12-29T13:04:38"/>
        <d v="2014-11-21T17:11:30"/>
        <d v="2016-07-25T16:44:30"/>
        <d v="2015-04-02T13:04:09"/>
        <d v="2014-08-18T20:56:40"/>
        <d v="2015-05-01T15:32:27"/>
        <d v="2016-09-07T21:51:48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6-09-01T06:27:04"/>
        <d v="2016-03-18T21:27:59"/>
        <d v="2015-10-06T20:44:40"/>
        <d v="2016-04-23T00:22:36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5-30T17:26:51"/>
        <d v="2014-05-29T14:09:34"/>
        <d v="2015-05-20T01:00:16"/>
        <d v="2014-06-22T18:35:11"/>
        <d v="2015-10-06T13:16:15"/>
        <d v="2014-05-20T01:06:09"/>
        <d v="2016-12-28T18:54:02"/>
        <d v="2016-10-18T03:10:26"/>
        <d v="2015-02-02T22:31:01"/>
        <d v="2016-09-06T22:27:24"/>
        <d v="2014-08-26T05:19:31"/>
        <d v="2014-07-08T17:41:10"/>
        <d v="2016-06-24T18:34:50"/>
        <d v="2014-12-17T14:42:04"/>
        <d v="2015-06-23T19:34:53"/>
        <d v="2016-03-31T17:48:07"/>
        <d v="2015-10-14T19:59:56"/>
        <d v="2016-03-08T02:16:04"/>
        <d v="2017-01-15T12:43:39"/>
        <d v="2014-08-29T18:04:57"/>
        <d v="2015-12-06T19:47:17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10-30T12:56:44"/>
        <d v="2014-09-05T07:00:45"/>
        <d v="2014-05-21T17:06:34"/>
        <d v="2016-05-22T15:02:31"/>
        <d v="2014-07-08T15:30:42"/>
        <d v="2016-08-14T15:28:22"/>
        <d v="2014-07-13T10:48:23"/>
        <d v="2013-11-18T21:55:21"/>
        <d v="2015-06-18T19:16:38"/>
        <d v="2017-01-02T21:50:36"/>
        <d v="2016-05-09T15:06:59"/>
        <d v="2014-05-16T20:36:20"/>
        <d v="2015-02-20T06:39:10"/>
        <d v="2015-09-11T07:07:49"/>
        <d v="2016-03-18T21:31:12"/>
        <d v="2015-03-01T05:16:54"/>
        <d v="2015-02-23T19:25:49"/>
        <d v="2016-06-02T05:58:09"/>
        <d v="2015-10-17T19:23:42"/>
        <d v="2014-07-02T21:43:02"/>
        <d v="2016-01-02T10:43:33"/>
        <d v="2015-06-30T13:20:52"/>
        <d v="2014-08-12T10:24:14"/>
        <d v="2016-05-14T19:14:00"/>
        <d v="2014-06-30T15:04:27"/>
        <d v="2016-11-03T16:03:26"/>
        <d v="2016-07-17T18:13:30"/>
        <d v="2016-07-05T20:57:09"/>
        <d v="2016-07-14T11:32:37"/>
        <d v="2014-08-25T19:34:44"/>
        <d v="2014-06-12T13:46:58"/>
        <d v="2016-05-08T08:11:13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3-02T01:16:51"/>
        <d v="2015-05-23T19:50:39"/>
        <d v="2014-10-28T14:21:23"/>
        <d v="2015-01-16T16:48:49"/>
        <d v="2014-09-09T23:09:39"/>
        <d v="2013-06-28T16:31:29"/>
        <d v="2016-04-30T03:12:47"/>
        <d v="2014-12-22T20:53:30"/>
        <d v="2016-03-01T16:51:11"/>
        <d v="2016-04-05T13:01:47"/>
        <d v="2016-02-01T19:21:27"/>
        <d v="2014-09-15T14:26:56"/>
        <d v="2014-08-31T14:03:20"/>
        <d v="2014-05-19T21:58:12"/>
        <d v="2014-11-26T18:25:40"/>
        <d v="2016-07-05T12:06:28"/>
        <d v="2014-03-03T21:38:37"/>
        <d v="2014-06-02T13:01:54"/>
        <d v="2014-08-28T21:55:49"/>
        <d v="2016-07-01T01:09:38"/>
        <d v="2014-06-20T03:24:46"/>
        <d v="2014-01-24T13:39:51"/>
        <d v="2015-03-09T13:49:48"/>
        <d v="2014-05-20T17:22:53"/>
        <d v="2015-05-10T04:07:47"/>
        <d v="2016-05-15T17:42:46"/>
        <d v="2015-04-24T13:21:07"/>
        <d v="2014-03-26T18:38:13"/>
        <d v="2015-12-22T21:18:29"/>
        <d v="2015-02-07T14:46:29"/>
        <d v="2014-03-18T17:13:42"/>
        <d v="2014-02-12T19:20:30"/>
        <d v="2015-06-10T23:50:06"/>
        <d v="2014-10-15T22:28:04"/>
        <d v="2016-01-12T16:07:27"/>
        <d v="2017-02-24T21:14:45"/>
        <d v="2016-03-24T11:56:04"/>
        <d v="2015-04-14T12:55:22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1-20T20:45:48"/>
        <d v="2016-05-22T16:45:26"/>
        <d v="2015-10-20T16:35:03"/>
        <d v="2014-05-21T17:53:10"/>
        <d v="2016-07-16T12:44:52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6-05-08T00:12:05"/>
        <d v="2016-01-26T16:57:16"/>
        <d v="2016-03-29T03:03:08"/>
        <d v="2015-01-12T23:33:28"/>
        <d v="2016-02-03T00:51:13"/>
        <d v="2016-01-12T16:29:03"/>
        <d v="2015-05-04T19:46:40"/>
        <d v="2014-06-18T21:08:57"/>
        <d v="2016-03-02T12:00:06"/>
        <d v="2014-05-12T19:33:18"/>
        <d v="2014-11-11T20:25:15"/>
        <d v="2014-04-18T11:18:58"/>
        <d v="2015-06-27T02:35:53"/>
        <d v="2014-04-10T12:36:26"/>
        <d v="2016-05-21T08:41:21"/>
        <d v="2014-09-03T11:29:3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4-27T16:13:06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5-02T12:13:33"/>
        <d v="2016-02-20T03:22:00"/>
        <d v="2016-06-10T23:32:12"/>
        <d v="2017-02-17T11:01:32"/>
        <d v="2016-04-27T00:54:35"/>
        <d v="2015-06-12T12:50:06"/>
        <d v="2015-11-25T16:41:59"/>
        <d v="2015-09-06T16:30:47"/>
        <d v="2016-10-23T16:00:23"/>
        <d v="2014-05-07T16:36:32"/>
        <d v="2015-06-15T10:43:42"/>
        <d v="2014-11-25T22:32:09"/>
        <d v="2017-01-09T09:59:05"/>
        <d v="2016-03-04T15:36:51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11-16T17:36:09"/>
        <d v="2016-09-16T12:05:01"/>
        <d v="2015-02-19T20:22:38"/>
        <d v="2016-07-04T08:10:18"/>
        <d v="2015-04-15T18:01:48"/>
        <d v="2016-05-07T06:37:01"/>
        <d v="2015-02-23T21:41:52"/>
        <d v="2015-08-25T10:17:56"/>
        <d v="2014-06-17T16:33:43"/>
        <d v="2015-10-07T16:43:36"/>
        <d v="2015-02-10T20:13:02"/>
        <d v="2015-06-29T05:01:44"/>
        <d v="2016-05-19T08:59:20"/>
        <d v="2015-12-03T04:20:07"/>
        <d v="2015-11-21T20:06:57"/>
        <d v="2015-06-15T21:50:44"/>
        <d v="2013-02-14T08:23:59"/>
        <d v="2015-05-27T01:40:14"/>
        <d v="2016-04-07T18:55:00"/>
        <d v="2017-02-02T20:00:27"/>
        <d v="2014-11-01T12:39:47"/>
        <d v="2016-08-11T20:46:11"/>
        <d v="2016-05-13T17:46:51"/>
        <d v="2014-10-15T20:22:25"/>
        <d v="2016-01-06T02:45:35"/>
        <d v="2014-11-20T20:56:12"/>
        <d v="2016-11-17T20:25:44"/>
        <d v="2015-06-08T15:01:08"/>
        <d v="2016-07-02T22:14:12"/>
        <d v="2014-08-22T19:00:15"/>
        <d v="2015-04-22T17:03:29"/>
        <d v="2015-05-31T03:25:24"/>
        <d v="2013-10-14T19:22:35"/>
        <d v="2014-05-21T18:51:27"/>
        <d v="2015-11-23T09:05:39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7-01-31T19:51:40"/>
        <d v="2015-03-02T04:34:36"/>
        <d v="2014-07-28T20:09:38"/>
        <d v="2015-04-09T21:14:18"/>
        <d v="2015-02-24T23:17:51"/>
        <d v="2015-02-06T17:50:03"/>
        <d v="2014-07-09T17:41:30"/>
        <d v="2015-08-05T19:00:10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6-11-14T21:01:18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11-08T10:50:46"/>
        <d v="2016-11-08T16:15:52"/>
        <d v="2015-05-30T19:39:06"/>
        <d v="2016-05-15T22:28:49"/>
        <d v="2016-11-28T19:18:56"/>
        <d v="2017-01-21T00:26:39"/>
        <d v="2016-01-04T23:36:10"/>
        <d v="2016-11-15T20:28:27"/>
        <d v="2015-03-02T18:59:52"/>
        <d v="2016-04-09T22:49:51"/>
        <d v="2014-11-11T05:28:22"/>
        <d v="2015-03-16T20:35:29"/>
        <d v="2014-11-22T14:47:5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6-02-05T16:51:23"/>
        <d v="2014-07-23T18:36:01"/>
        <d v="2015-05-12T02:13:11"/>
        <d v="2015-11-09T19:49:59"/>
        <d v="2014-10-05T17:33:42"/>
        <d v="2015-07-01T00:16:05"/>
        <d v="2015-04-01T05:30:00"/>
        <d v="2014-06-22T16:09:28"/>
        <d v="2014-04-25T01:07:48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29T12:24:20"/>
        <d v="2014-12-22T18:04:18"/>
        <d v="2016-05-04T11:19:12"/>
        <d v="2015-05-25T13:10:24"/>
        <d v="2015-01-28T12:14:45"/>
        <d v="2015-10-14T20:55:56"/>
        <d v="2015-01-09T01:25:00"/>
        <d v="2015-07-13T18:22:49"/>
        <d v="2015-01-16T18:26:50"/>
        <d v="2016-03-11T19:41:12"/>
        <d v="2014-05-27T23:02:02"/>
        <d v="2014-06-30T20:53:59"/>
        <d v="2014-11-27T02:02:28"/>
        <d v="2015-04-13T20:04:28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4-05-12T09:50:21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7-15T23:27:00"/>
        <d v="2013-09-09T08:18:07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3-05-16T16:53:45"/>
        <d v="2016-06-13T20:48:18"/>
        <d v="2014-07-10T20:36:01"/>
        <d v="2016-06-22T18:55:32"/>
        <d v="2014-12-02T15:25:53"/>
        <d v="2015-02-10T12:07:43"/>
        <d v="2014-06-05T14:22:27"/>
        <d v="2016-05-18T04:19:09"/>
        <d v="2013-10-10T00:18:59"/>
        <d v="2014-04-18T20:52:36"/>
        <d v="2015-03-03T17:36:22"/>
        <d v="2016-01-30T16:58:40"/>
        <d v="2016-03-01T17:56:25"/>
        <d v="2016-11-22T09:01:03"/>
        <d v="2015-08-14T01:56:53"/>
        <d v="2015-10-09T17:59:41"/>
        <d v="2014-06-23T15:54:40"/>
        <d v="2015-05-01T15:28:02"/>
        <d v="2015-10-12T22:34:19"/>
        <d v="2015-04-13T20:45:12"/>
        <d v="2014-06-19T09:21:30"/>
        <d v="2016-11-22T15:55:27"/>
        <d v="2014-11-07T06:24:24"/>
        <d v="2014-07-15T13:56:40"/>
        <d v="2015-02-26T23:07:06"/>
        <d v="2014-07-22T19:53:18"/>
        <d v="2016-03-08T15:29:18"/>
        <d v="2015-11-16T18:25:00"/>
        <d v="2014-08-28T01:02:41"/>
        <d v="2015-01-16T14:05:47"/>
        <d v="2014-09-08T03:54:17"/>
        <d v="2014-08-21T19:23:05"/>
        <d v="2016-01-22T18:33:07"/>
        <d v="2014-07-28T18:33:01"/>
        <d v="2016-06-17T18:09:48"/>
        <d v="2016-12-16T17:16:53"/>
        <d v="2014-10-09T18:29:26"/>
        <d v="2017-01-12T04:40:05"/>
        <d v="2014-06-26T19:29:25"/>
        <d v="2015-01-17T07:13:43"/>
        <d v="2016-02-19T05:54:29"/>
        <d v="2015-06-19T18:44:23"/>
        <d v="2015-04-21T15:45:25"/>
        <d v="2014-08-05T16:07:54"/>
        <d v="2016-08-30T14:58:37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1-11T16:42:4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5-09-29T21:40:48"/>
        <d v="2014-12-22T02:01:04"/>
        <d v="2014-11-05T22:58:45"/>
        <d v="2015-03-11T05:16:22"/>
        <d v="2014-07-22T04:49:49"/>
        <d v="2014-09-22T15:36:50"/>
        <d v="2014-12-18T00:32:23"/>
        <d v="2015-06-08T15:17:02"/>
        <d v="2015-06-14T23:00:15"/>
        <d v="2014-09-23T15:16:31"/>
        <d v="2014-05-02T19:26:37"/>
        <d v="2014-08-14T21:05:16"/>
        <d v="2016-05-13T08:29:03"/>
        <d v="2016-08-31T20:11:25"/>
        <d v="2015-06-10T18:50:49"/>
        <d v="2016-06-13T22:23:59"/>
        <d v="2016-09-19T10:38:27"/>
        <d v="2016-03-17T01:27:24"/>
        <d v="2014-08-15T15:22:32"/>
        <d v="2014-05-20T16:40:56"/>
        <d v="2016-02-21T03:23:43"/>
        <d v="2016-06-02T17:44:28"/>
        <d v="2015-08-14T13:53:13"/>
        <d v="2015-03-30T14:07:06"/>
        <d v="2014-07-13T22:50:11"/>
        <d v="2016-04-19T00:56:28"/>
        <d v="2015-08-19T02:49:10"/>
        <d v="2016-12-14T23:07:35"/>
        <d v="2015-10-06T09:22:57"/>
        <d v="2015-01-27T16:00:20"/>
        <d v="2016-11-26T19:18:51"/>
        <d v="2016-01-08T13:18:51"/>
        <d v="2015-03-15T08:17:06"/>
        <d v="2015-03-07T16:15:45"/>
        <d v="2015-10-30T00:49:04"/>
        <d v="2014-09-23T19:05:49"/>
        <d v="2016-11-21T17:03:14"/>
        <d v="2015-03-24T08:14:03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5-05-07T10:55:50"/>
        <d v="2015-04-28T17:34:48"/>
        <d v="2015-07-24T16:08:57"/>
        <d v="2014-12-17T12:09:11"/>
        <d v="2015-02-04T04:40:47"/>
        <d v="2017-01-27T23:05:18"/>
        <d v="2014-09-08T02:05:00"/>
        <d v="2016-11-19T00:45:50"/>
        <d v="2015-09-17T14:52:58"/>
        <d v="2014-12-05T22:20:36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09-21T12:45:33"/>
        <d v="2015-01-03T18:55:42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"/>
    <d v="2016-07-05T20:54:4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7"/>
    <d v="2013-11-02T19:03:16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29"/>
    <d v="2013-03-23T12:19:23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9"/>
    <d v="2013-10-17T13:38:05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48"/>
    <d v="2013-05-14T16:47:4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0"/>
    <d v="2013-06-02T20:19:27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6"/>
    <d v="2014-09-05T23:45:24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60"/>
    <d v="2013-01-29T04:44:32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68"/>
    <d v="2015-11-05T23:32:5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79"/>
    <d v="2013-05-17T12:08:1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83"/>
    <d v="2015-05-20T17:25:38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94"/>
    <d v="2015-01-17T12:38:2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03"/>
    <d v="2015-06-28T15:09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30"/>
    <d v="2015-05-27T18:41:2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1"/>
    <s v="art books"/>
    <x v="147"/>
    <d v="2014-03-14T16:49:1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1"/>
    <s v="art books"/>
    <x v="165"/>
    <d v="2015-06-19T18:28:0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1"/>
    <s v="art books"/>
    <x v="169"/>
    <d v="2016-02-28T23:59:00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1"/>
    <s v="children's books"/>
    <x v="173"/>
    <d v="2013-06-20T11:04:18"/>
    <x v="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1"/>
    <s v="children's books"/>
    <x v="175"/>
    <d v="2014-06-05T19:49:50"/>
    <x v="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80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81"/>
    <d v="2013-09-26T10:46:58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83"/>
    <d v="2013-05-31T17:00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193"/>
    <d v="2014-05-15T17:53:06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194"/>
    <d v="2015-03-06T22:49:3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96"/>
    <d v="2014-06-25T10:51:39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97"/>
    <d v="2013-11-02T10:57:14"/>
    <x v="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3"/>
    <d v="2015-12-22T23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15"/>
    <d v="2014-02-28T14:33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26"/>
    <d v="2016-04-05T16:00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28"/>
    <d v="2016-08-25T10:51:56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32"/>
    <d v="2016-12-14T12:00:00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67"/>
    <d v="2016-07-22T20:42:24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89"/>
    <d v="2016-01-12T15:48:4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320"/>
    <d v="2014-10-18T12:07:39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5"/>
    <d v="2015-02-28T13:45:08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372"/>
    <d v="2014-08-29T18:40:11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76"/>
    <d v="2015-04-13T19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99"/>
    <d v="2015-06-22T17:48:1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9"/>
    <d v="2014-11-26T20:26:50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31"/>
    <d v="2014-11-28T23:26:06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41"/>
    <d v="2016-03-06T23:55:31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447"/>
    <d v="2015-10-10T21:00:0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449"/>
    <d v="2017-02-17T21:00:00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458"/>
    <d v="2015-01-29T20:21:04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461"/>
    <d v="2016-02-17T23:59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469"/>
    <d v="2015-05-31T09:2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83"/>
    <d v="2015-06-01T16:28:25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484"/>
    <d v="2015-02-27T19:49:0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485"/>
    <d v="2015-06-20T22:04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493"/>
    <d v="2016-03-31T08:46:56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503"/>
    <d v="2017-03-06T20:00:0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509"/>
    <d v="2016-12-12T17:34:40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516"/>
    <d v="2013-01-16T20:19:2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520"/>
    <d v="2014-04-14T23:00:0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523"/>
    <d v="2015-09-21T03:11:16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524"/>
    <d v="2017-04-09T20:00:0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525"/>
    <d v="2014-09-13T09:37:2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526"/>
    <d v="2015-04-05T11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532"/>
    <d v="2016-05-13T00:10:08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1"/>
    <s v="fiction"/>
    <x v="533"/>
    <d v="2013-08-15T10:43:28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534"/>
    <d v="2015-11-01T23:00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1"/>
    <s v="fiction"/>
    <x v="535"/>
    <d v="2015-05-10T23:01:00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4"/>
    <s v="food trucks"/>
    <x v="536"/>
    <d v="2015-05-30T21:26:1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538"/>
    <d v="2016-05-13T19:04:23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4"/>
    <s v="food trucks"/>
    <x v="539"/>
    <d v="2014-10-15T15:51:36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5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5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5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5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5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5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5"/>
    <s v="web"/>
    <x v="546"/>
    <d v="2015-10-17T16:01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4"/>
    <s v="food trucks"/>
    <x v="547"/>
    <d v="2016-03-30T20:10:5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4"/>
    <s v="food trucks"/>
    <x v="548"/>
    <d v="2016-09-01T15:59:5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549"/>
    <d v="2015-12-25T07:55:3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5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5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5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5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5"/>
    <s v="web"/>
    <x v="554"/>
    <d v="2014-10-19T16:26:12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4"/>
    <s v="food trucks"/>
    <x v="555"/>
    <d v="2016-06-19T08:11:57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5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5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5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5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5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5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5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5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5"/>
    <s v="web"/>
    <x v="564"/>
    <d v="2016-03-12T22:37:55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5"/>
    <s v="gadgets"/>
    <x v="565"/>
    <d v="2015-05-22T13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5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5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5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5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5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5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5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5"/>
    <s v="web"/>
    <x v="573"/>
    <d v="2015-01-18T01:12:00"/>
    <x v="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5"/>
    <s v="gadgets"/>
    <x v="574"/>
    <d v="2014-10-08T12:16:18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5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5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5"/>
    <s v="web"/>
    <x v="577"/>
    <d v="2016-05-20T14:08:22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5"/>
    <s v="gadgets"/>
    <x v="578"/>
    <d v="2015-10-21T23:00:0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5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5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5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5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5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5"/>
    <s v="web"/>
    <x v="584"/>
    <d v="2015-03-16T16:11:56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5"/>
    <s v="hardware"/>
    <x v="585"/>
    <d v="2014-07-10T10:09:11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5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5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5"/>
    <s v="web"/>
    <x v="588"/>
    <d v="2016-11-17T19:28:06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5"/>
    <s v="web"/>
    <x v="589"/>
    <d v="2015-07-08T14:44:59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5"/>
    <s v="hardware"/>
    <x v="590"/>
    <d v="2014-09-16T10:18:54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5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5"/>
    <s v="web"/>
    <x v="592"/>
    <d v="2014-12-03T05:34:20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5"/>
    <s v="hardware"/>
    <x v="593"/>
    <d v="2016-08-05T19:01:08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5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5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5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5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5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5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5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5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5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5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5"/>
    <s v="web"/>
    <x v="604"/>
    <d v="2014-08-28T00:50:56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5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5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5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5"/>
    <s v="web"/>
    <x v="608"/>
    <d v="2015-06-15T22:06:2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5"/>
    <s v="hardware"/>
    <x v="609"/>
    <d v="2013-08-19T08:01:09"/>
    <x v="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5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5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5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5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5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5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5"/>
    <s v="web"/>
    <x v="616"/>
    <d v="2017-02-25T09:01:47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5"/>
    <s v="hardware"/>
    <x v="617"/>
    <d v="2013-07-13T21:35:25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5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5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5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5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5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5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5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5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5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5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5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5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5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5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5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5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5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5"/>
    <s v="web"/>
    <x v="635"/>
    <d v="2015-04-12T02:12:4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5"/>
    <s v="hardware"/>
    <x v="636"/>
    <d v="2012-11-29T23:54:56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5"/>
    <s v="hardware"/>
    <x v="637"/>
    <d v="2013-07-01T18:00:00"/>
    <x v="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5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5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5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5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5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5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5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5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5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5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5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5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5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5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5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5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5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5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5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5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5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5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5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5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5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5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5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5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5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5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5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5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5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5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5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5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5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5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5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5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5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5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5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5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5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5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5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5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5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5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5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5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5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5"/>
    <s v="wearables"/>
    <x v="691"/>
    <d v="2015-07-01T00:40:46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5"/>
    <s v="hardware"/>
    <x v="692"/>
    <d v="2013-12-02T22:59:00"/>
    <x v="4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5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5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5"/>
    <s v="wearables"/>
    <x v="695"/>
    <d v="2014-10-31T12:30:2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5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5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5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5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5"/>
    <s v="wearables"/>
    <x v="700"/>
    <d v="2017-01-10T16:31:2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5"/>
    <s v="hardware"/>
    <x v="701"/>
    <d v="2014-05-02T12:30:1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5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5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5"/>
    <s v="wearables"/>
    <x v="704"/>
    <d v="2017-02-20T04:37:48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5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5"/>
    <s v="wearables"/>
    <x v="706"/>
    <d v="2016-12-14T18:39:0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5"/>
    <s v="hardware"/>
    <x v="70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5"/>
    <s v="hardware"/>
    <x v="708"/>
    <d v="2015-03-02T20:00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5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5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5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5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5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5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5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5"/>
    <s v="wearables"/>
    <x v="716"/>
    <d v="2014-12-01T00:00:00"/>
    <x v="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5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5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5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731"/>
    <d v="2012-01-22T06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5"/>
    <s v="hardware"/>
    <x v="732"/>
    <d v="2013-12-25T08:00:29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5"/>
    <s v="hardware"/>
    <x v="733"/>
    <d v="2015-05-24T20:29:36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758"/>
    <d v="2010-10-08T20:04:28"/>
    <x v="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5"/>
    <s v="hardware"/>
    <x v="759"/>
    <d v="2014-07-23T21:08:0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1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1"/>
    <s v="fiction"/>
    <x v="762"/>
    <d v="2016-12-04T06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5"/>
    <s v="hardware"/>
    <x v="763"/>
    <d v="2015-06-25T19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1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1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1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1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1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1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1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1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1"/>
    <s v="fiction"/>
    <x v="772"/>
    <d v="2009-11-01T03:59:00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5"/>
    <s v="hardware"/>
    <x v="773"/>
    <d v="2013-09-06T19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1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1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1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1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1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1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799"/>
    <d v="2012-04-27T16:00:46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5"/>
    <s v="hardware"/>
    <x v="800"/>
    <d v="2015-08-15T07:50:59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828"/>
    <d v="2012-06-25T16:24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5"/>
    <s v="hardware"/>
    <x v="829"/>
    <d v="2013-03-13T20:00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5"/>
    <d v="2016-09-05T03:59:0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5"/>
    <s v="hardware"/>
    <x v="846"/>
    <d v="2014-05-05T21:18:37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857"/>
    <d v="2015-11-25T14:57:1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858"/>
    <d v="2013-11-11T14:19:08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2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2"/>
    <s v="jazz"/>
    <x v="861"/>
    <d v="2016-09-16T23:10:0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862"/>
    <d v="2013-09-01T00:32:03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2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2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2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2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2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2"/>
    <s v="jazz"/>
    <x v="869"/>
    <d v="2013-04-08T19:17:37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2"/>
    <s v="jazz"/>
    <x v="870"/>
    <d v="2013-02-04T11:55:2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2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2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2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2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2"/>
    <s v="jazz"/>
    <x v="875"/>
    <d v="2015-09-21T17:22:1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2"/>
    <s v="jazz"/>
    <x v="876"/>
    <d v="2017-03-03T13:05:1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2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2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2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2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2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2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2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2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2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2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2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2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2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2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2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2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2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2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2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2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2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2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2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2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2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2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2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2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2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2"/>
    <s v="jazz"/>
    <x v="909"/>
    <d v="2012-07-23T04:0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2"/>
    <s v="jazz"/>
    <x v="910"/>
    <d v="2014-12-01T22:59:21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2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2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2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2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2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2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2"/>
    <s v="jazz"/>
    <x v="917"/>
    <d v="2014-07-14T02:30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2"/>
    <s v="jazz"/>
    <x v="918"/>
    <d v="2014-03-16T22:00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2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2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2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2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2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2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2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2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2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2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2"/>
    <s v="jazz"/>
    <x v="930"/>
    <d v="2010-06-25T21:32:00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931"/>
    <d v="2014-03-10T14:00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2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2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2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2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2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2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2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5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5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5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5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5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5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5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5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5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5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5"/>
    <s v="wearables"/>
    <x v="950"/>
    <d v="2016-01-17T18:01:01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5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5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5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5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5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5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5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5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5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5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5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5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5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5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5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5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5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5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5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5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5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5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5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5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5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5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5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5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5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5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5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5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5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5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5"/>
    <s v="wearables"/>
    <x v="985"/>
    <d v="2015-12-31T23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986"/>
    <d v="2015-04-15T22:59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5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5"/>
    <s v="wearables"/>
    <x v="988"/>
    <d v="2016-10-01T08:33:45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5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5"/>
    <s v="wearables"/>
    <x v="990"/>
    <d v="2014-09-03T18:49:24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991"/>
    <d v="2015-09-25T14:58:5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5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5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5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5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5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5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5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5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5"/>
    <s v="wearables"/>
    <x v="1000"/>
    <d v="2017-03-15T00:26:0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1001"/>
    <d v="2014-08-07T15:35:17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5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5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5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5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5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5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5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5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5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5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5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5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5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5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5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5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5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5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1022"/>
    <d v="2015-05-17T15:31:17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1023"/>
    <d v="2014-07-31T09:46:2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025"/>
    <d v="2015-03-16T19:00:37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1026"/>
    <d v="2015-08-06T11:05:21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027"/>
    <d v="2014-10-23T00:49:07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1028"/>
    <d v="2015-01-26T07:12:21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032"/>
    <d v="2016-06-23T16:00:2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033"/>
    <d v="2016-11-06T09:49:0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7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7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7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7"/>
    <s v="audio"/>
    <x v="1048"/>
    <d v="2016-09-25T01:16:29"/>
    <x v="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7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10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7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1061"/>
    <d v="2016-05-02T01:00:00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7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091"/>
    <d v="2016-03-30T12:36:2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1099"/>
    <d v="2015-05-18T20:58:47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104"/>
    <d v="2015-05-07T14:01:0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113"/>
    <d v="2014-07-13T10:58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3"/>
    <s v="musical"/>
    <x v="1114"/>
    <d v="2015-06-10T09:58:2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3"/>
    <s v="musical"/>
    <x v="1122"/>
    <d v="2015-02-28T22:00:0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3"/>
    <s v="musical"/>
    <x v="1125"/>
    <d v="2015-02-20T23:14:16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3"/>
    <s v="musical"/>
    <x v="1128"/>
    <d v="2014-08-31T18:24:37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3"/>
    <s v="musical"/>
    <x v="1133"/>
    <d v="2015-05-01T08:59:32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3"/>
    <s v="musical"/>
    <x v="1140"/>
    <d v="2014-11-29T21:19:50"/>
    <x v="3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4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4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4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4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4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4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4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4"/>
    <s v="food trucks"/>
    <x v="1151"/>
    <d v="2015-09-07T02:27:4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4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4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4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4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4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4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4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4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4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4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4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4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4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4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4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4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4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4"/>
    <s v="food trucks"/>
    <x v="1169"/>
    <d v="2015-02-22T08:29:23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3"/>
    <s v="musical"/>
    <x v="1170"/>
    <d v="2014-11-23T22:29:09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4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4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4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4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4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4"/>
    <s v="food trucks"/>
    <x v="1176"/>
    <d v="2017-03-06T13:0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3"/>
    <s v="musical"/>
    <x v="1177"/>
    <d v="2016-09-30T17:58:4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4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4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4"/>
    <s v="food trucks"/>
    <x v="1180"/>
    <d v="2014-06-28T19:21:54"/>
    <x v="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4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4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4"/>
    <s v="food trucks"/>
    <x v="1183"/>
    <d v="2016-11-02T03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184"/>
    <d v="2016-10-16T21:00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1186"/>
    <d v="2016-04-15T20:48:27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1192"/>
    <d v="2015-08-10T23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196"/>
    <d v="2015-08-02T19:31:2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1199"/>
    <d v="2015-06-13T22:20:1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201"/>
    <d v="2016-07-24T23:00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1213"/>
    <d v="2016-08-02T10:03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3"/>
    <s v="musical"/>
    <x v="1221"/>
    <d v="2015-06-15T19:10:18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2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2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2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2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2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2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2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2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2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2"/>
    <s v="world music"/>
    <x v="1233"/>
    <d v="2012-02-21T22:46:14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3"/>
    <s v="musical"/>
    <x v="1234"/>
    <d v="2015-06-07T13:55:5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2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2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2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2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2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2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2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2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2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284"/>
    <d v="2016-12-31T16:59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3"/>
    <s v="musical"/>
    <x v="1285"/>
    <d v="2015-08-28T22:30:00"/>
    <x v="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3"/>
    <s v="musical"/>
    <x v="1286"/>
    <d v="2014-09-08T15:50:05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3"/>
    <s v="musical"/>
    <x v="1287"/>
    <d v="2016-02-02T14:58:4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1291"/>
    <d v="2015-04-07T07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3"/>
    <s v="musical"/>
    <x v="1292"/>
    <d v="2015-01-25T20:39:56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293"/>
    <d v="2015-11-14T17:49:3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3"/>
    <s v="musical"/>
    <x v="1294"/>
    <d v="2014-07-30T23:00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3"/>
    <s v="musical"/>
    <x v="1295"/>
    <d v="2014-09-02T14:27:49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296"/>
    <d v="2014-09-17T05:06:39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97"/>
    <d v="2016-05-01T17:55:58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298"/>
    <d v="2016-05-12T10:47:14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302"/>
    <d v="2016-12-01T02:23:31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303"/>
    <d v="2015-08-28T12:12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1304"/>
    <d v="2013-09-29T10:11:0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5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5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5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5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5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5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5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5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5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5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5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5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5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5"/>
    <s v="wearables"/>
    <x v="1318"/>
    <d v="2015-01-11T01:02:5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319"/>
    <d v="2013-12-20T10:04:5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5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5"/>
    <s v="wearables"/>
    <x v="1321"/>
    <d v="2016-12-23T17:58:57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322"/>
    <d v="2014-07-09T07:55:39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5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5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5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5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5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5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5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5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5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5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5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5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5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5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5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5"/>
    <s v="wearables"/>
    <x v="1338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5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5"/>
    <s v="wearables"/>
    <x v="1340"/>
    <d v="2014-08-15T14:17:3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1341"/>
    <d v="2016-06-11T19:22:5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5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5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1353"/>
    <d v="2013-03-11T00:00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354"/>
    <d v="2012-11-30T10:00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1355"/>
    <d v="2014-06-21T17:12:5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360"/>
    <d v="2012-08-02T21:37:00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361"/>
    <d v="2016-08-02T23:00:0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1375"/>
    <d v="2017-01-15T01:35:1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376"/>
    <d v="2016-03-14T09:24:4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1377"/>
    <d v="2017-02-03T04:11: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378"/>
    <d v="2015-03-01T15:21:16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1388"/>
    <d v="2016-10-17T16:14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389"/>
    <d v="2015-12-21T14:07:1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1399"/>
    <d v="2014-10-07T00:06:13"/>
    <x v="3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400"/>
    <d v="2014-11-13T12:35:08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1401"/>
    <d v="2013-05-26T23:54:34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402"/>
    <d v="2017-02-06T14:23:3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403"/>
    <d v="2013-07-26T01:30:35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404"/>
    <d v="2015-06-01T22:42:0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1"/>
    <s v="translations"/>
    <x v="1405"/>
    <d v="2014-11-28T17:20:01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1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1"/>
    <s v="translations"/>
    <x v="1407"/>
    <d v="2014-08-12T12:52:58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408"/>
    <d v="2017-02-11T12:09:3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1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1"/>
    <s v="translations"/>
    <x v="1410"/>
    <d v="2016-06-03T07:38:4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411"/>
    <d v="2015-12-18T19:38:5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1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1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1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1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1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1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1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1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1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1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1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1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1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1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1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1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1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1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1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1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1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1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1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1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1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1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1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1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1"/>
    <s v="translations"/>
    <x v="1440"/>
    <d v="2016-05-26T17:5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441"/>
    <d v="2015-07-08T18:30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1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1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1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1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1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1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1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1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1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1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1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1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1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1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1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1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1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1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1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1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1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1"/>
    <s v="fiction"/>
    <x v="1483"/>
    <d v="2016-07-22T04:37:55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1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1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1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1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1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1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1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1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1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1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1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1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1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1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1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1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1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502"/>
    <d v="2016-07-15T14:34:0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504"/>
    <d v="2017-01-31T18:08:2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506"/>
    <d v="2016-12-04T00:00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10"/>
    <d v="2016-03-25T22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13"/>
    <d v="2014-06-10T08:33:0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46"/>
    <d v="2014-07-24T18:51:44"/>
    <x v="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50"/>
    <d v="2014-07-19T09:14:38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58"/>
    <d v="2014-07-16T15:17:46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1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1"/>
    <s v="art books"/>
    <x v="1562"/>
    <d v="2009-12-02T00:50:00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563"/>
    <d v="2015-06-10T15:04:3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1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1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1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1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1"/>
    <s v="art books"/>
    <x v="1568"/>
    <d v="2014-12-24T01:29:45"/>
    <x v="3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1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1"/>
    <s v="art books"/>
    <x v="1570"/>
    <d v="2016-04-08T18:31:2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571"/>
    <d v="2015-03-08T13:31:1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572"/>
    <d v="2015-11-13T15:00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1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1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1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1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1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1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1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1"/>
    <s v="art books"/>
    <x v="1580"/>
    <d v="2012-05-21T01:12:06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581"/>
    <d v="2016-10-14T06:04:42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583"/>
    <d v="2015-09-12T13:37:4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591"/>
    <d v="2014-08-03T11:39:39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596"/>
    <d v="2014-10-23T23:30:40"/>
    <x v="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599"/>
    <d v="2014-07-06T17:13:56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622"/>
    <d v="2014-12-17T07:59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623"/>
    <d v="2014-10-29T22:57:51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645"/>
    <d v="2013-09-18T14:49:00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646"/>
    <d v="2014-10-31T22:45:4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1658"/>
    <d v="2012-12-18T14:20:00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659"/>
    <d v="2015-01-29T17:46:05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1692"/>
    <d v="2017-03-26T23:59:00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693"/>
    <d v="2016-07-24T10:32:46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1701"/>
    <d v="2015-01-15T15:56:45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2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2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2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2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2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2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2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2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2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2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2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2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2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2"/>
    <s v="faith"/>
    <x v="1717"/>
    <d v="2016-04-21T04:00:00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2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2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2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2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2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2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2"/>
    <s v="faith"/>
    <x v="1726"/>
    <d v="2014-06-27T22:04:24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727"/>
    <d v="2014-11-11T21:13:28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2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2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2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2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2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2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2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2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2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2"/>
    <s v="faith"/>
    <x v="1740"/>
    <d v="2015-07-16T19:37:0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741"/>
    <d v="2016-10-10T14:32:5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744"/>
    <d v="2015-12-15T12:1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747"/>
    <d v="2014-09-30T15:19:09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752"/>
    <d v="2016-07-03T07:38:5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761"/>
    <d v="2014-08-08T21:20:12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764"/>
    <d v="2015-02-28T07:32:16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771"/>
    <d v="2015-12-19T10:46:3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772"/>
    <d v="2014-09-25T21:43:1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776"/>
    <d v="2016-04-03T16:25:4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788"/>
    <d v="2014-12-13T11:19:2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791"/>
    <d v="2016-04-08T11:56:16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96"/>
    <d v="2015-12-10T16:51:01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799"/>
    <d v="2016-06-01T17:12:49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800"/>
    <d v="2015-08-07T17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1801"/>
    <d v="2016-05-16T10:26:05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806"/>
    <d v="2017-01-06T13:05:05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1812"/>
    <d v="2015-08-03T18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13"/>
    <d v="2016-07-05T01:11:47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14"/>
    <d v="2015-06-20T13:59:35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1834"/>
    <d v="2015-01-24T23:08:1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835"/>
    <d v="2015-02-17T14:00:0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1860"/>
    <d v="2014-02-06T17:01:24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861"/>
    <d v="2015-06-12T14:54:1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865"/>
    <d v="2015-10-06T22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880"/>
    <d v="2015-10-19T11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900"/>
    <d v="2012-10-06T09:59:0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901"/>
    <d v="2015-07-29T17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5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5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5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5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5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5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5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5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5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5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5"/>
    <s v="gadgets"/>
    <x v="1912"/>
    <d v="2015-06-04T05:26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913"/>
    <d v="2016-03-14T00:12:5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5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5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5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5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5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5"/>
    <s v="gadgets"/>
    <x v="1919"/>
    <d v="2015-05-19T21:00:49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920"/>
    <d v="2016-04-28T16:20:32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5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5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5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5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5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5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5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5"/>
    <s v="hardware"/>
    <x v="1948"/>
    <d v="2016-06-06T17:02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949"/>
    <d v="2016-07-31T11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5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5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5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5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5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5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5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5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5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5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5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5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5"/>
    <s v="hardware"/>
    <x v="1962"/>
    <d v="2014-05-13T18:43:56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963"/>
    <d v="2015-04-23T12:50:4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5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5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5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5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5"/>
    <s v="hardware"/>
    <x v="1968"/>
    <d v="2016-12-03T15:05:1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969"/>
    <d v="2014-07-09T13:39:40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5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5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5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5"/>
    <s v="hardware"/>
    <x v="1973"/>
    <d v="2016-08-06T07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1974"/>
    <d v="2016-03-03T19:00:00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5"/>
    <s v="hardware"/>
    <x v="1975"/>
    <d v="2013-03-10T18:07:31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976"/>
    <d v="2014-07-05T12:40:28"/>
    <x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5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5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5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5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985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86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987"/>
    <d v="2016-06-17T16:00:00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993"/>
    <d v="2015-01-04T13:16:06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999"/>
    <d v="2015-08-06T15:31:47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5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5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5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5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5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5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5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5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5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5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5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5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5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5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5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5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5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5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5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5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5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5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5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5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5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5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5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5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5"/>
    <s v="hardware"/>
    <x v="2029"/>
    <d v="2014-08-27T00:31:21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2030"/>
    <d v="2014-09-29T10:53:10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5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5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5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5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5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5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5"/>
    <s v="hardware"/>
    <x v="2037"/>
    <d v="2013-12-30T06:02:3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2038"/>
    <d v="2015-08-22T12:07:5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5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5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5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5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5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5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5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5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5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5"/>
    <s v="hardware"/>
    <x v="2048"/>
    <d v="2013-05-23T15:38:11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2049"/>
    <d v="2015-08-05T11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5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5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5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5"/>
    <s v="hardware"/>
    <x v="2053"/>
    <d v="2015-11-25T15:49:11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54"/>
    <d v="2015-02-23T11:55:0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5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5"/>
    <s v="hardware"/>
    <x v="2056"/>
    <d v="2013-04-17T18:15:4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057"/>
    <d v="2015-05-09T09:35: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2058"/>
    <d v="2015-08-02T16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5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5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5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5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5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5"/>
    <s v="hardware"/>
    <x v="2064"/>
    <d v="2013-05-31T12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2065"/>
    <d v="2015-02-28T15:14:2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5"/>
    <s v="hardware"/>
    <x v="2066"/>
    <d v="2014-08-23T18:31:23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067"/>
    <d v="2015-06-14T12:36:49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5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5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5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5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5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5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5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5"/>
    <s v="hardware"/>
    <x v="2075"/>
    <d v="2013-07-25T16:21:28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2076"/>
    <d v="2016-02-26T00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5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5"/>
    <s v="hardware"/>
    <x v="2078"/>
    <d v="2016-12-18T18:30:57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79"/>
    <d v="2014-09-23T22:08:55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5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2127"/>
    <d v="2015-03-31T22:59:0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138"/>
    <d v="2015-12-04T19:01:26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148"/>
    <d v="2015-10-02T23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2155"/>
    <d v="2016-06-02T10:25:18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2173"/>
    <d v="2013-09-10T03:59:0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2174"/>
    <d v="2014-11-23T22:00:00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185"/>
    <d v="2015-01-30T23:02:1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189"/>
    <d v="2015-12-05T00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2191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3"/>
    <s v="plays"/>
    <x v="2192"/>
    <d v="2015-12-13T18:44:5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2200"/>
    <d v="2014-06-21T11:00:00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3"/>
    <s v="plays"/>
    <x v="2201"/>
    <d v="2016-04-23T10:16:4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2208"/>
    <d v="2012-04-07T04:00:00"/>
    <x v="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3"/>
    <s v="plays"/>
    <x v="2209"/>
    <d v="2015-05-07T17:11:5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3"/>
    <s v="plays"/>
    <x v="2225"/>
    <d v="2015-07-17T13:18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3"/>
    <s v="plays"/>
    <x v="2227"/>
    <d v="2015-07-03T14:46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3"/>
    <s v="plays"/>
    <x v="2233"/>
    <d v="2014-11-09T12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3"/>
    <s v="plays"/>
    <x v="2241"/>
    <d v="2015-06-12T20:11:27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3"/>
    <s v="plays"/>
    <x v="2246"/>
    <d v="2015-03-14T20:46:34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3"/>
    <s v="plays"/>
    <x v="2248"/>
    <d v="2016-03-16T08:33:1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3"/>
    <s v="plays"/>
    <x v="2256"/>
    <d v="2014-05-19T11:26:2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2257"/>
    <d v="2016-03-13T12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2259"/>
    <d v="2017-03-24T12:33:54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2265"/>
    <d v="2017-03-27T16:16:5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2275"/>
    <d v="2017-03-31T22:59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2323"/>
    <d v="2017-03-20T18:07:2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2324"/>
    <d v="2017-04-03T15:30:0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5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5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5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5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5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5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5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5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5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5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5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5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5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5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5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5"/>
    <s v="web"/>
    <x v="2356"/>
    <d v="2015-06-05T18:48:24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2357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2358"/>
    <d v="2017-04-09T08:35:56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5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5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5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5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5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5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5"/>
    <s v="web"/>
    <x v="2365"/>
    <d v="2016-01-17T23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2366"/>
    <d v="2013-11-02T20:49:27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5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5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5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5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5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5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5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5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5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5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5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5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5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5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5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5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5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5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5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5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5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5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5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5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5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5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5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5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5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5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5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5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5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5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4"/>
    <s v="food trucks"/>
    <x v="2401"/>
    <d v="2016-03-05T19:44:5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4"/>
    <s v="food trucks"/>
    <x v="2402"/>
    <d v="2015-05-13T16:18:5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403"/>
    <d v="2012-12-20T11:58:45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4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4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4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4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4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4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4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4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4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4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4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4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4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4"/>
    <s v="food trucks"/>
    <x v="2417"/>
    <d v="2014-08-10T21:13:07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4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4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4"/>
    <s v="food trucks"/>
    <x v="2420"/>
    <d v="2014-11-10T01:41:35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4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4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4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4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4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4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4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4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4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4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4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4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4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4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4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4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4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4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4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4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4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4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4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4"/>
    <s v="restaurants"/>
    <x v="2505"/>
    <d v="2015-03-14T00:20:1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2506"/>
    <d v="2014-10-15T12:52:02"/>
    <x v="3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4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4"/>
    <s v="restaurants"/>
    <x v="2508"/>
    <d v="2014-08-14T22:50:3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509"/>
    <d v="2016-05-06T14:35:58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4"/>
    <s v="restaurants"/>
    <x v="2510"/>
    <d v="2015-05-14T23:56:12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2511"/>
    <d v="2014-07-16T14:31:15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4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4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4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4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4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4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4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4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4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2527"/>
    <d v="2013-10-18T03:59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2528"/>
    <d v="2014-06-20T09:54:09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2540"/>
    <d v="2011-10-29T16:12:0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2541"/>
    <d v="2014-06-15T16:00:00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2548"/>
    <d v="2016-09-30T04:27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549"/>
    <d v="2014-07-16T23:27:2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2556"/>
    <d v="2012-12-24T23:47:3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2557"/>
    <d v="2014-09-16T21:00:0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2559"/>
    <d v="2011-11-15T19:37:0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560"/>
    <d v="2015-07-26T18:19:19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4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4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4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4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4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4"/>
    <s v="food trucks"/>
    <x v="2567"/>
    <d v="2015-04-23T21:05:38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2568"/>
    <d v="2016-01-05T23:55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4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4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4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4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4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4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4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4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4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4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4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4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4"/>
    <s v="food trucks"/>
    <x v="2581"/>
    <d v="2015-11-16T16:04:58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4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4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4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4"/>
    <s v="food trucks"/>
    <x v="2585"/>
    <d v="2014-07-05T23:07:12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586"/>
    <d v="2015-07-11T14:3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4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4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4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4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4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4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4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4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4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4"/>
    <s v="food trucks"/>
    <x v="2596"/>
    <d v="2014-08-07T15:56:49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2597"/>
    <d v="2014-12-31T00:00:0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4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4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5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5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5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5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5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5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5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5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5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5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5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5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5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5"/>
    <s v="space exploration"/>
    <x v="2614"/>
    <d v="2014-04-30T05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2615"/>
    <d v="2015-07-05T16:43:23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5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5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5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5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5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5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5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5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5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5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5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5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5"/>
    <s v="space exploration"/>
    <x v="2628"/>
    <d v="2014-11-30T23:11:07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629"/>
    <d v="2015-10-30T14:00:1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5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5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5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5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5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5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5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5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5"/>
    <s v="space exploration"/>
    <x v="2638"/>
    <d v="2015-01-15T21:54:55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2639"/>
    <d v="2017-01-17T21:10: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5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5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5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5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5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5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5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5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5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5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5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5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5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5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5"/>
    <s v="space exploration"/>
    <x v="2654"/>
    <d v="2015-04-21T13:25:26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5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5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5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5"/>
    <s v="space exploration"/>
    <x v="2658"/>
    <d v="2016-07-30T21:13:14"/>
    <x v="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5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5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5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5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5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5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5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5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5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5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5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5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5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5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5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5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5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5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5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5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5"/>
    <s v="makerspaces"/>
    <x v="2679"/>
    <d v="2015-02-28T00:01:3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5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4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4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4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4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4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4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4"/>
    <s v="food trucks"/>
    <x v="2687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4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4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4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4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4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4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4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4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4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4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4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4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4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707"/>
    <d v="2013-05-27T06:59:0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708"/>
    <d v="2017-02-01T23:31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10"/>
    <d v="2014-08-09T02:00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2711"/>
    <d v="2015-07-01T12:14:5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2720"/>
    <d v="2016-11-11T12:10:53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2721"/>
    <d v="2015-10-25T23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5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5"/>
    <s v="hardware"/>
    <x v="2723"/>
    <d v="2014-12-31T21:08:08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2724"/>
    <d v="2017-02-16T23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5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5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5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5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5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5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5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5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5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5"/>
    <s v="hardware"/>
    <x v="2734"/>
    <d v="2016-10-13T21:59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2735"/>
    <d v="2016-12-01T17:39:4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5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5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5"/>
    <s v="hardware"/>
    <x v="2738"/>
    <d v="2016-11-06T03:26:44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2739"/>
    <d v="2015-07-12T10:25:12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5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1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1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1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1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1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1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1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1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1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1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1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1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1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1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1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1"/>
    <s v="children's books"/>
    <x v="2756"/>
    <d v="2014-01-11T21:36:41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1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1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1"/>
    <s v="children's books"/>
    <x v="2759"/>
    <d v="2016-07-16T08:47:46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760"/>
    <d v="2016-09-07T11:20:40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1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1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1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1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1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1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1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1"/>
    <s v="children's books"/>
    <x v="2768"/>
    <d v="2012-03-29T13:45:23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769"/>
    <d v="2015-03-26T01:03:2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1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1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1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1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1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1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1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1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1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1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1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782"/>
    <d v="2015-02-17T04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2783"/>
    <d v="2014-10-07T18:26:15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2785"/>
    <d v="2016-08-05T21:00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2786"/>
    <d v="2017-02-22T13:25:5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93"/>
    <d v="2015-07-21T10:03:25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2794"/>
    <d v="2015-06-16T11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2795"/>
    <d v="2014-06-06T23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796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2797"/>
    <d v="2014-11-02T11:29:3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2798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799"/>
    <d v="2015-05-30T20:21:43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2800"/>
    <d v="2016-02-10T21:00:0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2801"/>
    <d v="2014-10-10T11:00:0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802"/>
    <d v="2016-06-20T23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03"/>
    <d v="2015-07-16T00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2804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2805"/>
    <d v="2017-03-11T12:21:3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2806"/>
    <d v="2015-12-04T19:29:0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2810"/>
    <d v="2014-06-01T03:59:0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2811"/>
    <d v="2015-06-16T12:59:1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2813"/>
    <d v="2016-12-14T17:49:21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2814"/>
    <d v="2016-09-26T10:37:09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815"/>
    <d v="2016-08-07T18:38:2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281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817"/>
    <d v="2015-07-27T22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2818"/>
    <d v="2015-09-23T14:21:26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2819"/>
    <d v="2016-10-16T15:36:1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820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2821"/>
    <d v="2016-05-06T07:17:2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822"/>
    <d v="2015-03-27T15:24:52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2823"/>
    <d v="2015-01-31T14:03:06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2824"/>
    <d v="2015-06-13T01:43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2825"/>
    <d v="2016-09-25T08:46:4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827"/>
    <d v="2016-06-03T16:3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2828"/>
    <d v="2015-04-05T17:51:1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829"/>
    <d v="2016-05-08T08:59:2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831"/>
    <d v="2015-07-16T19:47:5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2832"/>
    <d v="2014-07-27T23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833"/>
    <d v="2015-10-11T02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2834"/>
    <d v="2015-04-01T20:17:4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835"/>
    <d v="2014-08-03T23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2839"/>
    <d v="2014-08-25T04:59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840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2841"/>
    <d v="2014-10-10T21:00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842"/>
    <d v="2016-06-12T17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3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3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3"/>
    <s v="plays"/>
    <x v="2848"/>
    <d v="2015-05-29T15:34:1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2849"/>
    <d v="2016-04-13T13:18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3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3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2853"/>
    <d v="2014-09-14T04:34:57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2854"/>
    <d v="2016-05-08T21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3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3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3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3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3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3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3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3"/>
    <s v="plays"/>
    <x v="2863"/>
    <d v="2014-09-09T16:12:0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2864"/>
    <d v="2014-07-23T11:00:00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3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3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3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3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3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3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3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3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3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3"/>
    <s v="plays"/>
    <x v="2877"/>
    <d v="2016-11-30T17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2878"/>
    <d v="2016-07-01T23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3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3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3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3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3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3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3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3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3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3"/>
    <s v="plays"/>
    <x v="2892"/>
    <d v="2014-08-25T21:00:0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3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3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3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3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3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3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3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3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3"/>
    <s v="plays"/>
    <x v="2903"/>
    <d v="2015-09-09T04:00:1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2904"/>
    <d v="2016-05-02T23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3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3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3"/>
    <s v="plays"/>
    <x v="2909"/>
    <d v="2014-11-25T19:46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2910"/>
    <d v="2016-05-10T11:17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3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3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3"/>
    <s v="plays"/>
    <x v="2913"/>
    <d v="2014-09-06T22:08:59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2914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15"/>
    <d v="2014-08-01T10:01:5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2916"/>
    <d v="2016-03-15T21:00:00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3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3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3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921"/>
    <d v="2014-09-25T21:16:44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2922"/>
    <d v="2015-08-01T22:24:5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929"/>
    <d v="2014-05-25T13:32:3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930"/>
    <d v="2015-07-18T16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2936"/>
    <d v="2014-10-13T04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937"/>
    <d v="2014-05-18T14:39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3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3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3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2945"/>
    <d v="2015-05-24T03:21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2946"/>
    <d v="2015-03-20T16:56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3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3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3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3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3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3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3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3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3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3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3"/>
    <s v="spaces"/>
    <x v="2958"/>
    <d v="2016-05-08T17:41:57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2959"/>
    <d v="2014-08-31T13:08:00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3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975"/>
    <d v="2014-11-27T03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2976"/>
    <d v="2015-08-26T23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2981"/>
    <d v="2015-09-23T13:25:5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2982"/>
    <d v="2016-08-01T22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2985"/>
    <d v="2016-10-31T04:00:0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2986"/>
    <d v="2015-06-18T11:04:0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2987"/>
    <d v="2016-10-13T00:00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988"/>
    <d v="2016-05-06T20:17:3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993"/>
    <d v="2016-02-20T20:07:47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2994"/>
    <d v="2014-07-27T14:17:25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022"/>
    <d v="2016-08-27T22:53:29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3023"/>
    <d v="2015-05-30T18:1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3024"/>
    <d v="2012-10-06T23:51:1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3025"/>
    <d v="2016-02-18T22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3026"/>
    <d v="2015-02-21T22:05:2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3041"/>
    <d v="2016-01-20T20:50:4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3042"/>
    <d v="2015-08-07T17:22:2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3050"/>
    <d v="2016-05-05T04:02:4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051"/>
    <d v="2015-06-25T11:05:24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3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3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3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3056"/>
    <d v="2014-09-29T15:16:24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057"/>
    <d v="2016-03-01T23:59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3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3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3"/>
    <s v="spaces"/>
    <x v="3060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3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3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3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3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3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3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3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3"/>
    <s v="spaces"/>
    <x v="3069"/>
    <d v="2014-12-14T20:00:3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3070"/>
    <d v="2014-07-06T10:08:09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3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3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3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3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3"/>
    <s v="spaces"/>
    <x v="3075"/>
    <d v="2016-08-19T02:27:20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3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3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3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3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3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3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3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3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3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3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3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3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3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3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3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3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3"/>
    <s v="spaces"/>
    <x v="3096"/>
    <d v="2015-05-20T19:48:4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3097"/>
    <d v="2016-07-31T20:58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3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3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3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3"/>
    <s v="spaces"/>
    <x v="3101"/>
    <d v="2015-07-16T07:56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102"/>
    <d v="2014-09-27T23:01:02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3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3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3"/>
    <s v="spaces"/>
    <x v="3105"/>
    <d v="2014-10-19T05:0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106"/>
    <d v="2015-04-23T18:3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3107"/>
    <d v="2015-05-11T19:32:3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3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3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3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3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3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3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3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3"/>
    <s v="spaces"/>
    <x v="3116"/>
    <d v="2015-04-01T12:22:0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3117"/>
    <d v="2016-02-14T00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3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3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3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3"/>
    <s v="spaces"/>
    <x v="3121"/>
    <d v="2014-09-26T16:18:55"/>
    <x v="3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3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3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3"/>
    <s v="spaces"/>
    <x v="3124"/>
    <d v="2015-02-02T18:43:21"/>
    <x v="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3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3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3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132"/>
    <d v="2017-04-21T07:24:2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133"/>
    <d v="2015-12-14T00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3134"/>
    <d v="2014-07-02T15:29:12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135"/>
    <d v="2017-04-04T03:38:4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3136"/>
    <d v="2015-02-28T17:00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3137"/>
    <d v="2017-05-03T19:12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138"/>
    <d v="2016-11-02T00:31:0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3141"/>
    <d v="2017-04-16T2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3142"/>
    <d v="2014-07-30T22:41:41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143"/>
    <d v="2015-05-02T21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151"/>
    <d v="2014-09-10T20:09:34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152"/>
    <d v="2015-10-23T12:43:5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3154"/>
    <d v="2012-04-01T20:00:58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3155"/>
    <d v="2015-02-05T12:2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160"/>
    <d v="2014-08-13T04:59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161"/>
    <d v="2015-04-02T15:54:3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3170"/>
    <d v="2014-07-02T04:00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171"/>
    <d v="2016-08-13T23:29:1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3177"/>
    <d v="2014-06-21T16:00:0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3178"/>
    <d v="2014-07-31T16:45:5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179"/>
    <d v="2013-05-06T16:51:1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318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3181"/>
    <d v="2014-08-15T12:39:12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184"/>
    <d v="2014-07-01T23:50:3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185"/>
    <d v="2015-08-09T16:0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3186"/>
    <d v="2014-08-31T20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187"/>
    <d v="2014-08-04T15:59:33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3188"/>
    <d v="2016-07-20T12:02:1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3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3"/>
    <s v="musical"/>
    <x v="3191"/>
    <d v="2016-08-16T18:07:4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3192"/>
    <d v="2014-11-03T00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3193"/>
    <d v="2014-06-21T20:31:2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3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3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3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3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3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3"/>
    <s v="musical"/>
    <x v="3200"/>
    <d v="2016-04-30T05:34:0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3201"/>
    <d v="2014-07-06T18:31:06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3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3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3204"/>
    <d v="2015-07-17T16:14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3205"/>
    <d v="2015-06-24T22:34:1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3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3212"/>
    <d v="2014-08-08T19:05:5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3213"/>
    <d v="2014-05-24T21:0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214"/>
    <d v="2015-09-11T18:19:55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3215"/>
    <d v="2015-09-10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3216"/>
    <d v="2016-07-24T11:28:4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3217"/>
    <d v="2016-11-04T13:06:2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218"/>
    <d v="2016-05-10T21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3220"/>
    <d v="2017-03-12T21:00:0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3221"/>
    <d v="2014-11-07T18:30:00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225"/>
    <d v="2016-06-03T21:0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226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3227"/>
    <d v="2014-07-04T11:00:00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3233"/>
    <d v="2017-03-02T19:19:15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3234"/>
    <d v="2015-03-04T14:22:3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237"/>
    <d v="2015-09-29T03:59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238"/>
    <d v="2015-09-06T13:47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239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3240"/>
    <d v="2016-09-25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243"/>
    <d v="2015-10-09T00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244"/>
    <d v="2017-01-18T12:01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46"/>
    <d v="2015-09-12T03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247"/>
    <d v="2016-04-10T20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3251"/>
    <d v="2015-06-21T17:32:4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3252"/>
    <d v="2015-10-02T18:00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253"/>
    <d v="2016-09-08T03:45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3254"/>
    <d v="2015-12-20T11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255"/>
    <d v="2016-08-17T10:05:4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256"/>
    <d v="2015-06-11T03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3257"/>
    <d v="2016-06-26T00:04:51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268"/>
    <d v="2016-08-24T21:42:08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269"/>
    <d v="2015-08-31T17:31:1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270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3271"/>
    <d v="2016-05-02T21:26:3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3276"/>
    <d v="2016-04-01T03:59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3277"/>
    <d v="2014-06-28T14:05:2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278"/>
    <d v="2014-08-17T15:35:24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282"/>
    <d v="2016-04-29T04:39:48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3283"/>
    <d v="2015-06-26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287"/>
    <d v="2015-11-28T18:00:2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3288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289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3290"/>
    <d v="2015-10-05T16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3291"/>
    <d v="2015-09-17T03:59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3292"/>
    <d v="2015-01-23T12:11:2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293"/>
    <d v="2017-03-04T10:12:3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3294"/>
    <d v="2015-06-10T19:27:24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3295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3296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3297"/>
    <d v="2014-11-08T10:00:46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308"/>
    <d v="2016-04-13T21:02:45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3309"/>
    <d v="2016-04-30T17:36:17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313"/>
    <d v="2016-01-27T01:00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314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3315"/>
    <d v="2014-07-30T11:18:3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3318"/>
    <d v="2016-04-11T02:30:0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3319"/>
    <d v="2015-07-13T07:35:44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322"/>
    <d v="2016-06-22T03:55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3323"/>
    <d v="2016-06-27T19:0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324"/>
    <d v="2016-06-05T13:59:5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3325"/>
    <d v="2015-04-29T23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326"/>
    <d v="2015-03-08T16:08: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3327"/>
    <d v="2014-10-20T08:00:3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3328"/>
    <d v="2014-07-05T01:00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3329"/>
    <d v="2015-01-16T23:58:02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3330"/>
    <d v="2016-02-13T19:02:06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34"/>
    <d v="2015-07-30T12:30:22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335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336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3337"/>
    <d v="2016-06-17T14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340"/>
    <d v="2016-12-06T23:22:3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341"/>
    <d v="2016-03-30T22:48:0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3342"/>
    <d v="2015-04-01T04:59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343"/>
    <d v="2015-08-17T10:22:1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3346"/>
    <d v="2015-02-26T00:35: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3347"/>
    <d v="2015-04-08T08:53:2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3350"/>
    <d v="2015-11-29T2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3351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3352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353"/>
    <d v="2017-02-28T00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3354"/>
    <d v="2015-10-29T04:01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3355"/>
    <d v="2015-06-03T15:04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356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3357"/>
    <d v="2014-08-16T16:00: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363"/>
    <d v="2014-08-19T16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364"/>
    <d v="2016-02-02T11:29:4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3366"/>
    <d v="2015-05-13T01:37:17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3367"/>
    <d v="2015-08-05T08:43:2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372"/>
    <d v="2014-08-25T04:59:0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373"/>
    <d v="2016-04-03T17:0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3374"/>
    <d v="2015-10-28T17:33:3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375"/>
    <d v="2014-12-23T21:08:4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376"/>
    <d v="2015-04-25T15:49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377"/>
    <d v="2016-12-21T11:50:3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378"/>
    <d v="2015-07-18T23:16: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3379"/>
    <d v="2015-06-11T16:12: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3381"/>
    <d v="2015-03-11T03:26: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3382"/>
    <d v="2015-05-31T23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387"/>
    <d v="2014-12-14T18:18:08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3388"/>
    <d v="2014-09-26T22:43:04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391"/>
    <d v="2014-08-08T22:28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3392"/>
    <d v="2014-11-05T12:52:00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393"/>
    <d v="2014-11-06T00:46:0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3394"/>
    <d v="2016-05-15T23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3395"/>
    <d v="2015-05-31T12:44:58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6"/>
    <d v="2014-06-01T03:59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3397"/>
    <d v="2014-08-08T18:53:24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398"/>
    <d v="2014-11-21T17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399"/>
    <d v="2015-11-30T22:3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400"/>
    <d v="2014-08-28T22:53:3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3401"/>
    <d v="2015-02-13T14:48:3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3402"/>
    <d v="2015-11-12T02:31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403"/>
    <d v="2016-05-10T11:10:48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404"/>
    <d v="2015-06-17T12:05:02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3405"/>
    <d v="2015-06-04T12:59:53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406"/>
    <d v="2014-07-16T11:49:36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407"/>
    <d v="2016-07-10T22:59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3408"/>
    <d v="2014-07-18T23:48:2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3409"/>
    <d v="2016-05-31T16:33:1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411"/>
    <d v="2015-10-08T00:32:52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3412"/>
    <d v="2014-06-25T16:59:0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3415"/>
    <d v="2016-04-17T23:3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416"/>
    <d v="2015-03-31T12:52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419"/>
    <d v="2016-04-06T21:30:0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3420"/>
    <d v="2015-05-09T20:47:2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421"/>
    <d v="2015-03-04T18:59:23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3422"/>
    <d v="2015-02-27T17:11: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426"/>
    <d v="2014-09-21T02:00:0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427"/>
    <d v="2015-06-22T17:31:06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3428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429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430"/>
    <d v="2016-02-18T21:30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3437"/>
    <d v="2015-08-19T17:03:4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3"/>
    <s v="plays"/>
    <x v="3438"/>
    <d v="2015-05-28T16:38:0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3444"/>
    <d v="2016-06-08T13:59:0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3"/>
    <s v="plays"/>
    <x v="3445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3"/>
    <s v="plays"/>
    <x v="3446"/>
    <d v="2014-07-15T22:0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49"/>
    <d v="2016-07-09T04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3"/>
    <s v="plays"/>
    <x v="3450"/>
    <d v="2016-07-17T10:47:48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452"/>
    <d v="2014-07-23T03:59:0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3"/>
    <s v="plays"/>
    <x v="3453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3454"/>
    <d v="2015-04-25T09:53:3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458"/>
    <d v="2015-02-03T04:27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3459"/>
    <d v="2014-07-30T23:00:00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3460"/>
    <d v="2016-05-31T11:00:0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3464"/>
    <d v="2016-08-23T03:07:17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465"/>
    <d v="2015-08-20T23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3470"/>
    <d v="2016-07-15T21:38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471"/>
    <d v="2015-07-05T15:38:3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473"/>
    <d v="2015-03-20T20:27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3474"/>
    <d v="2016-08-01T13:41:0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3475"/>
    <d v="2015-05-07T10:09:54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78"/>
    <d v="2015-03-16T21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3479"/>
    <d v="2015-03-27T00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481"/>
    <d v="2015-01-02T05:56:28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3482"/>
    <d v="2015-06-18T10:41:07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3486"/>
    <d v="2015-06-03T06:59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487"/>
    <d v="2016-04-21T22:36:48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488"/>
    <d v="2015-04-17T16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489"/>
    <d v="2015-07-03T18:22:38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500"/>
    <d v="2016-03-07T04:59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501"/>
    <d v="2016-03-28T15:50:29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502"/>
    <d v="2016-03-16T03:59:0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3"/>
    <s v="plays"/>
    <x v="3503"/>
    <d v="2014-05-11T11:50:52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507"/>
    <d v="2016-05-31T22:08:57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3"/>
    <s v="plays"/>
    <x v="3508"/>
    <d v="2015-07-17T10:32:5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510"/>
    <d v="2014-07-02T14:54:0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3"/>
    <s v="plays"/>
    <x v="3511"/>
    <d v="2015-05-22T21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3"/>
    <s v="plays"/>
    <x v="3512"/>
    <d v="2017-02-26T13:05:58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3516"/>
    <d v="2014-09-08T03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3"/>
    <s v="plays"/>
    <x v="3517"/>
    <d v="2015-08-17T16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518"/>
    <d v="2014-10-02T14:21:0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3"/>
    <s v="plays"/>
    <x v="3519"/>
    <d v="2016-11-14T12:14: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3"/>
    <s v="plays"/>
    <x v="3520"/>
    <d v="2015-06-11T23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21"/>
    <d v="2014-09-29T08:40:20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3"/>
    <s v="plays"/>
    <x v="3522"/>
    <d v="2015-06-26T13:25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3"/>
    <s v="plays"/>
    <x v="3523"/>
    <d v="2015-05-10T22:59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527"/>
    <d v="2015-07-11T03:59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3"/>
    <s v="plays"/>
    <x v="3528"/>
    <d v="2016-06-01T23:38:2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529"/>
    <d v="2015-07-13T01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3"/>
    <s v="plays"/>
    <x v="3530"/>
    <d v="2014-09-11T12:39:21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3534"/>
    <d v="2015-10-01T15:00:23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3"/>
    <s v="plays"/>
    <x v="3535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3"/>
    <s v="plays"/>
    <x v="3536"/>
    <d v="2016-01-18T00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537"/>
    <d v="2014-11-17T07:59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3"/>
    <s v="plays"/>
    <x v="3538"/>
    <d v="2016-11-13T10:17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539"/>
    <d v="2016-09-08T18:08:4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3540"/>
    <d v="2014-10-26T18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3"/>
    <s v="plays"/>
    <x v="3541"/>
    <d v="2015-04-09T23:31:1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48"/>
    <d v="2016-03-05T01:00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3"/>
    <s v="plays"/>
    <x v="3549"/>
    <d v="2014-08-09T06:25:0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3"/>
    <s v="plays"/>
    <x v="3550"/>
    <d v="2015-10-04T15:45:4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551"/>
    <d v="2014-05-22T22:07:00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3"/>
    <s v="plays"/>
    <x v="3552"/>
    <d v="2014-05-08T21:23: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3555"/>
    <d v="2016-11-17T11:36:34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3"/>
    <s v="plays"/>
    <x v="3556"/>
    <d v="2015-11-28T14:54:5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3557"/>
    <d v="2014-05-05T06:38:3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3"/>
    <s v="plays"/>
    <x v="3558"/>
    <d v="2016-06-02T13:07:2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561"/>
    <d v="2015-08-05T18:36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3562"/>
    <d v="2015-03-29T20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3"/>
    <s v="plays"/>
    <x v="3563"/>
    <d v="2015-07-07T19:26:2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3"/>
    <s v="plays"/>
    <x v="3564"/>
    <d v="2014-11-08T00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3565"/>
    <d v="2014-12-31T17:50:0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3"/>
    <s v="plays"/>
    <x v="3566"/>
    <d v="2016-05-06T13:04:0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3"/>
    <s v="plays"/>
    <x v="3567"/>
    <d v="2014-05-16T22:11:3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570"/>
    <d v="2014-12-31T07:00:0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3"/>
    <s v="plays"/>
    <x v="3571"/>
    <d v="2016-03-02T16:08:1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3"/>
    <s v="plays"/>
    <x v="3572"/>
    <d v="2015-02-14T11:27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3573"/>
    <d v="2015-04-05T08:23:4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577"/>
    <d v="2015-04-26T06:28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3"/>
    <s v="plays"/>
    <x v="3578"/>
    <d v="2017-03-01T19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3"/>
    <s v="plays"/>
    <x v="3579"/>
    <d v="2015-07-22T23:08:27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3580"/>
    <d v="2015-03-01T04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3"/>
    <s v="plays"/>
    <x v="3581"/>
    <d v="2014-09-09T16:49:2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583"/>
    <d v="2016-04-18T09:13:25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3"/>
    <s v="plays"/>
    <x v="3584"/>
    <d v="2015-01-28T13:04:3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586"/>
    <d v="2016-09-23T16:44:3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3587"/>
    <d v="2015-05-02T13:04: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3"/>
    <s v="plays"/>
    <x v="3588"/>
    <d v="2014-09-17T20:56:4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589"/>
    <d v="2015-05-26T15:32:27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3"/>
    <s v="plays"/>
    <x v="3590"/>
    <d v="2016-10-07T21:51:4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600"/>
    <d v="2016-10-13T20:22:44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3"/>
    <s v="plays"/>
    <x v="3601"/>
    <d v="2016-10-02T09:00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3604"/>
    <d v="2016-04-29T06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3"/>
    <s v="plays"/>
    <x v="3605"/>
    <d v="2016-09-06T11:22:34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3606"/>
    <d v="2016-04-11T11:13:0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3"/>
    <s v="plays"/>
    <x v="3607"/>
    <d v="2014-11-15T20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3"/>
    <s v="plays"/>
    <x v="3608"/>
    <d v="2014-06-19T15:33:5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3609"/>
    <d v="2015-11-25T2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3"/>
    <s v="plays"/>
    <x v="3610"/>
    <d v="2014-06-27T16:21:24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3"/>
    <s v="plays"/>
    <x v="3611"/>
    <d v="2015-02-28T1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614"/>
    <d v="2015-06-19T01:00:1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3"/>
    <s v="plays"/>
    <x v="3615"/>
    <d v="2014-08-21T18:35:1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3"/>
    <s v="plays"/>
    <x v="3616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3"/>
    <s v="plays"/>
    <x v="3617"/>
    <d v="2014-06-30T17:28:0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3618"/>
    <d v="2017-01-27T18:54:0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3624"/>
    <d v="2016-08-23T18:34:5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3"/>
    <s v="plays"/>
    <x v="3625"/>
    <d v="2015-01-16T10:26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3"/>
    <s v="plays"/>
    <x v="3626"/>
    <d v="2015-08-22T19:34:53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3"/>
    <s v="musical"/>
    <x v="3629"/>
    <d v="2016-05-05T17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3"/>
    <s v="plays"/>
    <x v="3630"/>
    <d v="2017-02-28T08:51: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3"/>
    <s v="musical"/>
    <x v="3631"/>
    <d v="2014-09-23T03:59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3632"/>
    <d v="2016-01-31T23:55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3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3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3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3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3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3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3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3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3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3"/>
    <s v="musical"/>
    <x v="3646"/>
    <d v="2015-06-16T23:30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3647"/>
    <d v="2015-11-29T13:56:44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649"/>
    <d v="2014-06-16T17:06:3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3"/>
    <s v="plays"/>
    <x v="3650"/>
    <d v="2016-07-21T15:02:3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3652"/>
    <d v="2016-08-25T03:59:0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3653"/>
    <d v="2014-08-14T18:11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3654"/>
    <d v="2013-12-17T12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659"/>
    <d v="2015-03-19T14:39:0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4"/>
    <s v="restaurants"/>
    <x v="3660"/>
    <d v="2015-10-03T21:0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662"/>
    <d v="2015-03-31T04:16:5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4"/>
    <s v="restaurants"/>
    <x v="3663"/>
    <d v="2015-04-20T18:25: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66"/>
    <d v="2014-07-24T07:00:00"/>
    <x v="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4"/>
    <s v="restaurants"/>
    <x v="3667"/>
    <d v="2016-02-01T10:43:33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668"/>
    <d v="2015-07-23T18:33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3669"/>
    <d v="2014-09-11T10:24:1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3670"/>
    <d v="2016-07-13T19:14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671"/>
    <d v="2014-07-21T03:59:00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3672"/>
    <d v="2016-12-03T17:03:26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3673"/>
    <d v="2016-08-01T18:13:3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674"/>
    <d v="2016-09-03T20:57:09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3675"/>
    <d v="2016-08-13T11:32:37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677"/>
    <d v="2014-07-03T03:59:0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678"/>
    <d v="2016-06-12T05:3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687"/>
    <d v="2014-06-27T05:14:15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3688"/>
    <d v="2015-05-01T00:16:51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3692"/>
    <d v="2014-09-19T00:00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3693"/>
    <d v="2013-08-27T16:31:2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695"/>
    <d v="2015-01-11T20:53:3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3696"/>
    <d v="2016-03-31T15:51:11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3697"/>
    <d v="2016-05-05T13:01:4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700"/>
    <d v="2014-09-30T16:0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1"/>
    <d v="2014-06-16T20:16:00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702"/>
    <d v="2015-01-08T18:18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3703"/>
    <d v="2016-08-13T06:59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704"/>
    <d v="2014-03-23T00:00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3708"/>
    <d v="2014-07-04T03:24:46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3709"/>
    <d v="2014-02-23T13:39:5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714"/>
    <d v="2015-05-26T03:59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3715"/>
    <d v="2014-04-25T18:38:13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716"/>
    <d v="2016-01-21T21:18:2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3717"/>
    <d v="2015-02-22T11:3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718"/>
    <d v="2014-04-07T17:13:42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719"/>
    <d v="2014-03-07T19:20:30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3722"/>
    <d v="2016-02-11T22:59:0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3723"/>
    <d v="2017-03-26T20:14:45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5"/>
    <s v="space exploration"/>
    <x v="3724"/>
    <d v="2016-04-30T12:00:00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5"/>
    <s v="space exploration"/>
    <x v="3725"/>
    <d v="2015-05-14T12:55:2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3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3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3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3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3"/>
    <s v="plays"/>
    <x v="3734"/>
    <d v="2015-05-25T21:38:1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5"/>
    <s v="space exploration"/>
    <x v="3735"/>
    <d v="2015-02-19T20:45:48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3736"/>
    <d v="2016-07-21T16:45:26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3"/>
    <s v="plays"/>
    <x v="3737"/>
    <d v="2015-11-12T06:59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3738"/>
    <d v="2014-06-20T22:0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3"/>
    <s v="spaces"/>
    <x v="3739"/>
    <d v="2016-08-15T12:44:5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3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3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3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3"/>
    <s v="plays"/>
    <x v="3746"/>
    <d v="2016-10-08T09:20:39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3"/>
    <s v="spaces"/>
    <x v="3747"/>
    <d v="2016-06-07T00:12:05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751"/>
    <d v="2016-04-02T23:51:13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3752"/>
    <d v="2016-02-11T16:29:03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754"/>
    <d v="2014-07-26T04:59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3755"/>
    <d v="2016-05-01T11:00:0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760"/>
    <d v="2014-05-05T12:36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3761"/>
    <d v="2016-06-20T08:41:2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3762"/>
    <d v="2014-10-03T11:29:3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3769"/>
    <d v="2016-04-15T14:21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770"/>
    <d v="2015-06-11T16:13:06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781"/>
    <d v="2014-09-08T21:11:25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782"/>
    <d v="2014-05-30T16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784"/>
    <d v="2016-07-10T23:32:1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3785"/>
    <d v="2017-03-03T11:01:32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3"/>
    <s v="musical"/>
    <x v="3788"/>
    <d v="2015-12-23T16:18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3789"/>
    <d v="2015-10-06T16:30:47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3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3"/>
    <s v="musical"/>
    <x v="3793"/>
    <d v="2014-12-16T22:32:09"/>
    <x v="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3"/>
    <s v="spaces"/>
    <x v="3794"/>
    <d v="2017-02-08T09:59:0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3795"/>
    <d v="2016-04-03T14:36:5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3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3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3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3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3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3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3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3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3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3"/>
    <s v="musical"/>
    <x v="3807"/>
    <d v="2015-04-03T21:48:5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3"/>
    <s v="spaces"/>
    <x v="3808"/>
    <d v="2016-12-07T17:36:09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3"/>
    <s v="spaces"/>
    <x v="3809"/>
    <d v="2016-10-07T14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810"/>
    <d v="2015-03-21T19:22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3"/>
    <s v="spaces"/>
    <x v="3811"/>
    <d v="2016-08-23T08:10:1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3814"/>
    <d v="2015-04-01T03:59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3"/>
    <s v="spaces"/>
    <x v="3815"/>
    <d v="2015-09-16T22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19"/>
    <d v="2015-07-17T21:02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3"/>
    <s v="spaces"/>
    <x v="3820"/>
    <d v="2016-05-27T13:12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3823"/>
    <d v="2015-07-20T03:59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3824"/>
    <d v="2013-03-26T08:23:59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825"/>
    <d v="2015-06-17T01:40:1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3826"/>
    <d v="2016-04-21T22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3827"/>
    <d v="2017-02-14T20:00: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3833"/>
    <d v="2014-12-01T19:09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3834"/>
    <d v="2016-12-15T23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3835"/>
    <d v="2015-07-06T03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3836"/>
    <d v="2016-08-03T04:09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837"/>
    <d v="2014-09-21T19:00:15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839"/>
    <d v="2015-07-30T03:25:24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3840"/>
    <d v="2013-11-13T20:22:35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3"/>
    <s v="plays"/>
    <x v="3841"/>
    <d v="2014-07-20T18:51:27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3842"/>
    <d v="2015-12-14T00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3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3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3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3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3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3"/>
    <s v="plays"/>
    <x v="3850"/>
    <d v="2015-01-01T02:59:03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3851"/>
    <d v="2017-03-02T19:51:4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3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3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3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3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3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3"/>
    <s v="plays"/>
    <x v="3857"/>
    <d v="2014-08-01T17:12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3858"/>
    <d v="2015-09-04T19:00:1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3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3860"/>
    <d v="2014-08-12T15:51:50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3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3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3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3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3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3"/>
    <s v="plays"/>
    <x v="3867"/>
    <d v="2016-06-18T19:32:19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3868"/>
    <d v="2016-12-14T21:01:18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3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3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3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3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3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3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3"/>
    <s v="musical"/>
    <x v="3875"/>
    <d v="2016-09-03T10:00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3876"/>
    <d v="2016-11-22T10:50:4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3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3"/>
    <s v="musical"/>
    <x v="3878"/>
    <d v="2015-06-30T03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3879"/>
    <d v="2016-06-19T23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3880"/>
    <d v="2016-12-08T19:18:56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3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3"/>
    <s v="musical"/>
    <x v="3882"/>
    <d v="2016-01-31T23:03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3883"/>
    <d v="2016-11-22T20:28:27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3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3"/>
    <s v="musical"/>
    <x v="3885"/>
    <d v="2016-05-09T22:49:51"/>
    <x v="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3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3"/>
    <s v="musical"/>
    <x v="3887"/>
    <d v="2015-05-01T2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888"/>
    <d v="2014-12-22T14:47:59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3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3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3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3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3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3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3"/>
    <s v="plays"/>
    <x v="3897"/>
    <d v="2015-01-08T20:58:0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898"/>
    <d v="2016-02-15T16:51:23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3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3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3"/>
    <s v="plays"/>
    <x v="3901"/>
    <d v="2015-12-19T19:49:59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3902"/>
    <d v="2014-11-04T18:33:4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3903"/>
    <d v="2015-08-14T19:38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3"/>
    <s v="plays"/>
    <x v="3904"/>
    <d v="2015-04-15T05:04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905"/>
    <d v="2014-07-22T16:09:28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06"/>
    <d v="2014-05-25T22:59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3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3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3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3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3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3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3913"/>
    <d v="2015-11-30T06:04: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3914"/>
    <d v="2015-03-01T12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915"/>
    <d v="2015-01-30T17:00:00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3916"/>
    <d v="2016-06-03T11:19:1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17"/>
    <d v="2015-06-08T16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1"/>
    <s v="translations"/>
    <x v="3918"/>
    <d v="2015-02-22T12:14:4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1"/>
    <s v="translations"/>
    <x v="3919"/>
    <d v="2015-11-13T21:55:5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1"/>
    <s v="translations"/>
    <x v="3920"/>
    <d v="2015-02-06T01:2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1"/>
    <s v="translations"/>
    <x v="3921"/>
    <d v="2015-09-11T18:22:4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3"/>
    <s v="plays"/>
    <x v="3922"/>
    <d v="2015-03-02T23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3923"/>
    <d v="2016-04-10T18:41:1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3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3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3"/>
    <s v="plays"/>
    <x v="3926"/>
    <d v="2014-12-27T02:02:28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3927"/>
    <d v="2015-05-13T20:04:2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3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3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3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3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3"/>
    <s v="plays"/>
    <x v="3934"/>
    <d v="2015-10-01T13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3935"/>
    <d v="2014-06-11T09:50:2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3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3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3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3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3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3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3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3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3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3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3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3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3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3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3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3"/>
    <s v="plays"/>
    <x v="3960"/>
    <d v="2016-01-03T20:17:36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3961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3962"/>
    <d v="2013-10-09T08:18:07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3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3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3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3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3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3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3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3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3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3"/>
    <s v="plays"/>
    <x v="3973"/>
    <d v="2016-05-09T04:00:0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3974"/>
    <d v="2013-05-30T16:53:45"/>
    <x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3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3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3"/>
    <s v="plays"/>
    <x v="3978"/>
    <d v="2015-01-31T15:25:53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3979"/>
    <d v="2015-03-12T11:07:4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3"/>
    <s v="plays"/>
    <x v="3981"/>
    <d v="2016-07-17T04:19:09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3982"/>
    <d v="2013-11-09T01:18:59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3"/>
    <s v="plays"/>
    <x v="3983"/>
    <d v="2014-05-20T06:59:00"/>
    <x v="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3984"/>
    <d v="2015-04-02T16:36:22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3"/>
    <s v="plays"/>
    <x v="3985"/>
    <d v="2016-02-20T21:05:00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3986"/>
    <d v="2016-03-31T16:56:25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5"/>
    <s v="wearables"/>
    <x v="3987"/>
    <d v="2016-12-22T09:01:03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3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3989"/>
    <d v="2015-11-08T18:59:4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5"/>
    <s v="wearables"/>
    <x v="3990"/>
    <d v="2014-07-23T15:54:40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3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3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3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3"/>
    <s v="plays"/>
    <x v="3994"/>
    <d v="2014-07-19T09:2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5"/>
    <s v="wearables"/>
    <x v="3995"/>
    <d v="2017-01-01T15:55:27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3"/>
    <s v="plays"/>
    <x v="3996"/>
    <d v="2014-11-20T16:04:0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5"/>
    <s v="wearables"/>
    <x v="3997"/>
    <d v="2014-09-13T13:56:40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3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3"/>
    <s v="plays"/>
    <x v="3999"/>
    <d v="2014-08-31T19:51:49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3"/>
    <s v="plays"/>
    <x v="4000"/>
    <d v="2016-05-07T14:29:1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5"/>
    <s v="wearables"/>
    <x v="4001"/>
    <d v="2016-01-10T00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3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3"/>
    <s v="plays"/>
    <x v="4003"/>
    <d v="2015-02-15T14:05:47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3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3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3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3"/>
    <s v="plays"/>
    <x v="4007"/>
    <d v="2014-08-26T16:28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5"/>
    <s v="wearables"/>
    <x v="4008"/>
    <d v="2016-07-12T18:51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5"/>
    <s v="wearables"/>
    <x v="4009"/>
    <d v="2017-01-30T17:16:53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3"/>
    <s v="plays"/>
    <x v="4010"/>
    <d v="2014-10-26T18:29:2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5"/>
    <s v="wearables"/>
    <x v="4011"/>
    <d v="2017-03-13T03:40:05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5"/>
    <s v="wearables"/>
    <x v="4012"/>
    <d v="2014-07-11T16:00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3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3"/>
    <s v="plays"/>
    <x v="4015"/>
    <d v="2015-07-19T18:44:2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5"/>
    <s v="wearables"/>
    <x v="4016"/>
    <d v="2015-05-21T15:45:2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3"/>
    <s v="plays"/>
    <x v="4017"/>
    <d v="2014-09-04T16:07:5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5"/>
    <s v="wearables"/>
    <x v="4018"/>
    <d v="2016-10-01T14:58:37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3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3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3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3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3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3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3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3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3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3"/>
    <s v="plays"/>
    <x v="4032"/>
    <d v="2015-12-15T20:25:1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5"/>
    <s v="web"/>
    <x v="4033"/>
    <d v="2016-02-10T16:42:4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3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3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3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3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3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3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3"/>
    <s v="plays"/>
    <x v="4040"/>
    <d v="2015-07-18T03:00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5"/>
    <s v="web"/>
    <x v="4041"/>
    <d v="2015-10-29T21:40:48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3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3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3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3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3"/>
    <s v="plays"/>
    <x v="4047"/>
    <d v="2015-01-11T01:00:0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5"/>
    <s v="web"/>
    <x v="4048"/>
    <d v="2015-07-08T15:17:02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3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3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3"/>
    <s v="plays"/>
    <x v="4052"/>
    <d v="2014-10-13T21:05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5"/>
    <s v="web"/>
    <x v="4053"/>
    <d v="2016-06-12T08:29:0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4054"/>
    <d v="2016-10-01T04:00:00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5"/>
    <s v="web"/>
    <x v="4055"/>
    <d v="2015-07-10T18:50:49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3"/>
    <s v="plays"/>
    <x v="4056"/>
    <d v="2016-07-03T19:59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5"/>
    <s v="web"/>
    <x v="4057"/>
    <d v="2016-10-19T10:38:27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3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3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3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4062"/>
    <d v="2016-07-02T17:44:28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5"/>
    <s v="web"/>
    <x v="4063"/>
    <d v="2015-09-07T13:53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3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3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3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3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4068"/>
    <d v="2017-01-13T23:05:00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5"/>
    <s v="web"/>
    <x v="4069"/>
    <d v="2015-12-01T00:00:00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3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4071"/>
    <d v="2016-12-26T19:18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5"/>
    <s v="web"/>
    <x v="4072"/>
    <d v="2016-02-08T13:01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3"/>
    <s v="plays"/>
    <x v="4073"/>
    <d v="2015-05-09T04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5"/>
    <s v="web"/>
    <x v="4074"/>
    <d v="2015-04-06T15:15:45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5"/>
    <s v="web"/>
    <x v="4075"/>
    <d v="2015-11-29T01:49:04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3"/>
    <s v="plays"/>
    <x v="4077"/>
    <d v="2016-12-21T17:03:14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5"/>
    <s v="web"/>
    <x v="4078"/>
    <d v="2015-05-08T08:14:03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3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3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3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3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3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3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3"/>
    <s v="plays"/>
    <x v="4086"/>
    <d v="2015-11-21T04:00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4087"/>
    <d v="2016-07-17T17:49:46"/>
    <x v="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5"/>
    <s v="web"/>
    <x v="4088"/>
    <d v="2015-06-06T10:47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3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3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3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3"/>
    <s v="plays"/>
    <x v="4092"/>
    <d v="2015-04-05T03:40:4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5"/>
    <s v="web"/>
    <x v="4093"/>
    <d v="2017-02-25T23:04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3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3"/>
    <s v="plays"/>
    <x v="4095"/>
    <d v="2016-12-19T00:45:50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5"/>
    <s v="web"/>
    <x v="409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5"/>
    <s v="web"/>
    <x v="4097"/>
    <d v="2015-01-31T00:39:00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3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3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3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3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3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3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3"/>
    <s v="plays"/>
    <x v="4108"/>
    <d v="2017-03-03T05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5"/>
    <s v="web"/>
    <x v="4109"/>
    <d v="2015-10-21T12:45: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2"/>
    <s v="world music"/>
    <x v="4110"/>
    <d v="2015-02-02T18:55:42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3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14B57-8D92-4CAB-8779-4693BB7514B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6"/>
        <item x="7"/>
        <item x="2"/>
        <item x="8"/>
        <item x="1"/>
        <item x="5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M1" zoomScale="95" zoomScaleNormal="95" workbookViewId="0">
      <pane ySplit="1" topLeftCell="A4109" activePane="bottomLeft" state="frozen"/>
      <selection pane="bottomLeft" activeCell="Q4109" sqref="Q410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9" style="13" bestFit="1" customWidth="1"/>
    <col min="20" max="20" width="9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t="s">
        <v>8366</v>
      </c>
      <c r="U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" si="0">ROUND(E3/D3*100,0)</f>
        <v>143</v>
      </c>
      <c r="P3">
        <f t="shared" ref="P3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431</v>
      </c>
      <c r="B4" s="3" t="s">
        <v>432</v>
      </c>
      <c r="C4" s="3" t="s">
        <v>4541</v>
      </c>
      <c r="D4" s="6">
        <v>3000</v>
      </c>
      <c r="E4" s="8">
        <v>415</v>
      </c>
      <c r="F4" t="s">
        <v>8220</v>
      </c>
      <c r="G4" t="s">
        <v>8224</v>
      </c>
      <c r="H4" t="s">
        <v>8246</v>
      </c>
      <c r="I4">
        <v>1467752083</v>
      </c>
      <c r="J4">
        <v>1465160083</v>
      </c>
      <c r="K4" t="b">
        <v>0</v>
      </c>
      <c r="L4">
        <v>8</v>
      </c>
      <c r="M4" t="b">
        <v>0</v>
      </c>
      <c r="N4" t="s">
        <v>8268</v>
      </c>
      <c r="O4">
        <f t="shared" ref="O4:O67" si="5">ROUND(E4/D4*100,0)</f>
        <v>14</v>
      </c>
      <c r="P4">
        <f t="shared" ref="P4:P67" si="6">IFERROR(ROUND(E4/L4,2),0)</f>
        <v>51.88</v>
      </c>
      <c r="Q4" t="s">
        <v>8308</v>
      </c>
      <c r="R4" t="s">
        <v>8314</v>
      </c>
      <c r="S4" s="12">
        <f t="shared" si="2"/>
        <v>42526.871331018512</v>
      </c>
      <c r="T4" s="12">
        <f t="shared" si="3"/>
        <v>42556.871331018512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5"/>
        <v>104</v>
      </c>
      <c r="P5">
        <f t="shared" si="6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5"/>
        <v>123</v>
      </c>
      <c r="P6">
        <f t="shared" si="6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5"/>
        <v>110</v>
      </c>
      <c r="P7">
        <f t="shared" si="6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5"/>
        <v>106</v>
      </c>
      <c r="P8">
        <f t="shared" si="6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5"/>
        <v>101</v>
      </c>
      <c r="P9">
        <f t="shared" si="6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5"/>
        <v>100</v>
      </c>
      <c r="P10">
        <f t="shared" si="6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5"/>
        <v>126</v>
      </c>
      <c r="P11">
        <f t="shared" si="6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5"/>
        <v>101</v>
      </c>
      <c r="P12">
        <f t="shared" si="6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5"/>
        <v>121</v>
      </c>
      <c r="P13">
        <f t="shared" si="6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5"/>
        <v>165</v>
      </c>
      <c r="P14">
        <f t="shared" si="6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5"/>
        <v>160</v>
      </c>
      <c r="P15">
        <f t="shared" si="6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5"/>
        <v>101</v>
      </c>
      <c r="P16">
        <f t="shared" si="6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5"/>
        <v>107</v>
      </c>
      <c r="P17">
        <f t="shared" si="6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5"/>
        <v>100</v>
      </c>
      <c r="P18">
        <f t="shared" si="6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441</v>
      </c>
      <c r="B19" s="3" t="s">
        <v>442</v>
      </c>
      <c r="C19" s="3" t="s">
        <v>4551</v>
      </c>
      <c r="D19" s="6">
        <v>400</v>
      </c>
      <c r="E19" s="8">
        <v>0</v>
      </c>
      <c r="F19" t="s">
        <v>8220</v>
      </c>
      <c r="G19" t="s">
        <v>8224</v>
      </c>
      <c r="H19" t="s">
        <v>8246</v>
      </c>
      <c r="I19">
        <v>1383418996</v>
      </c>
      <c r="J19">
        <v>1380826996</v>
      </c>
      <c r="K19" t="b">
        <v>0</v>
      </c>
      <c r="L19">
        <v>0</v>
      </c>
      <c r="M19" t="b">
        <v>0</v>
      </c>
      <c r="N19" t="s">
        <v>8268</v>
      </c>
      <c r="O19">
        <f t="shared" si="5"/>
        <v>0</v>
      </c>
      <c r="P19">
        <f t="shared" si="6"/>
        <v>0</v>
      </c>
      <c r="Q19" t="s">
        <v>8308</v>
      </c>
      <c r="R19" t="s">
        <v>8314</v>
      </c>
      <c r="S19" s="12">
        <f t="shared" si="2"/>
        <v>41550.793935185182</v>
      </c>
      <c r="T19" s="12">
        <f t="shared" si="3"/>
        <v>41580.793935185182</v>
      </c>
      <c r="U19">
        <f t="shared" si="4"/>
        <v>2013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5"/>
        <v>106</v>
      </c>
      <c r="P20">
        <f t="shared" si="6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5"/>
        <v>145</v>
      </c>
      <c r="P21">
        <f t="shared" si="6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5"/>
        <v>100</v>
      </c>
      <c r="P22">
        <f t="shared" si="6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5"/>
        <v>109</v>
      </c>
      <c r="P23">
        <f t="shared" si="6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5"/>
        <v>117</v>
      </c>
      <c r="P24">
        <f t="shared" si="6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5"/>
        <v>119</v>
      </c>
      <c r="P25">
        <f t="shared" si="6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5"/>
        <v>109</v>
      </c>
      <c r="P26">
        <f t="shared" si="6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5"/>
        <v>133</v>
      </c>
      <c r="P27">
        <f t="shared" si="6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5"/>
        <v>155</v>
      </c>
      <c r="P28">
        <f t="shared" si="6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5"/>
        <v>112</v>
      </c>
      <c r="P29">
        <f t="shared" si="6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5"/>
        <v>100</v>
      </c>
      <c r="P30">
        <f t="shared" si="6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447</v>
      </c>
      <c r="B31" s="3" t="s">
        <v>448</v>
      </c>
      <c r="C31" s="3" t="s">
        <v>4557</v>
      </c>
      <c r="D31" s="6">
        <v>30000</v>
      </c>
      <c r="E31" s="8">
        <v>5</v>
      </c>
      <c r="F31" t="s">
        <v>8220</v>
      </c>
      <c r="G31" t="s">
        <v>8224</v>
      </c>
      <c r="H31" t="s">
        <v>8246</v>
      </c>
      <c r="I31">
        <v>1364041163</v>
      </c>
      <c r="J31">
        <v>1361884763</v>
      </c>
      <c r="K31" t="b">
        <v>0</v>
      </c>
      <c r="L31">
        <v>1</v>
      </c>
      <c r="M31" t="b">
        <v>0</v>
      </c>
      <c r="N31" t="s">
        <v>8268</v>
      </c>
      <c r="O31">
        <f t="shared" si="5"/>
        <v>0</v>
      </c>
      <c r="P31">
        <f t="shared" si="6"/>
        <v>5</v>
      </c>
      <c r="Q31" t="s">
        <v>8308</v>
      </c>
      <c r="R31" t="s">
        <v>8314</v>
      </c>
      <c r="S31" s="12">
        <f t="shared" si="2"/>
        <v>41331.555127314816</v>
      </c>
      <c r="T31" s="12">
        <f t="shared" si="3"/>
        <v>41356.513460648144</v>
      </c>
      <c r="U31">
        <f t="shared" si="4"/>
        <v>2013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5"/>
        <v>101</v>
      </c>
      <c r="P32">
        <f t="shared" si="6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5"/>
        <v>100</v>
      </c>
      <c r="P33">
        <f t="shared" si="6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5"/>
        <v>100</v>
      </c>
      <c r="P34">
        <f t="shared" si="6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6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6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6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6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6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6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5" x14ac:dyDescent="0.35">
      <c r="A41">
        <v>449</v>
      </c>
      <c r="B41" s="3" t="s">
        <v>450</v>
      </c>
      <c r="C41" s="3" t="s">
        <v>4559</v>
      </c>
      <c r="D41" s="6">
        <v>2000</v>
      </c>
      <c r="E41" s="8">
        <v>45</v>
      </c>
      <c r="F41" t="s">
        <v>8220</v>
      </c>
      <c r="G41" t="s">
        <v>8224</v>
      </c>
      <c r="H41" t="s">
        <v>8246</v>
      </c>
      <c r="I41">
        <v>1382017085</v>
      </c>
      <c r="J41">
        <v>1379425085</v>
      </c>
      <c r="K41" t="b">
        <v>0</v>
      </c>
      <c r="L41">
        <v>5</v>
      </c>
      <c r="M41" t="b">
        <v>0</v>
      </c>
      <c r="N41" t="s">
        <v>8268</v>
      </c>
      <c r="O41">
        <f t="shared" si="5"/>
        <v>2</v>
      </c>
      <c r="P41">
        <f t="shared" si="6"/>
        <v>9</v>
      </c>
      <c r="Q41" t="s">
        <v>8308</v>
      </c>
      <c r="R41" t="s">
        <v>8314</v>
      </c>
      <c r="S41" s="12">
        <f t="shared" si="2"/>
        <v>41534.568113425928</v>
      </c>
      <c r="T41" s="12">
        <f t="shared" si="3"/>
        <v>41564.568113425928</v>
      </c>
      <c r="U41">
        <f t="shared" si="4"/>
        <v>2013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6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6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6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6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6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6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6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6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458</v>
      </c>
      <c r="B50" s="3" t="s">
        <v>459</v>
      </c>
      <c r="C50" s="3" t="s">
        <v>4568</v>
      </c>
      <c r="D50" s="6">
        <v>10000</v>
      </c>
      <c r="E50" s="8">
        <v>821</v>
      </c>
      <c r="F50" t="s">
        <v>8220</v>
      </c>
      <c r="G50" t="s">
        <v>8224</v>
      </c>
      <c r="H50" t="s">
        <v>8246</v>
      </c>
      <c r="I50">
        <v>1368550060</v>
      </c>
      <c r="J50">
        <v>1365958060</v>
      </c>
      <c r="K50" t="b">
        <v>0</v>
      </c>
      <c r="L50">
        <v>49</v>
      </c>
      <c r="M50" t="b">
        <v>0</v>
      </c>
      <c r="N50" t="s">
        <v>8268</v>
      </c>
      <c r="O50">
        <f t="shared" si="5"/>
        <v>8</v>
      </c>
      <c r="P50">
        <f t="shared" si="6"/>
        <v>16.760000000000002</v>
      </c>
      <c r="Q50" t="s">
        <v>8308</v>
      </c>
      <c r="R50" t="s">
        <v>8314</v>
      </c>
      <c r="S50" s="12">
        <f t="shared" si="2"/>
        <v>41378.69976851852</v>
      </c>
      <c r="T50" s="12">
        <f t="shared" si="3"/>
        <v>41408.69976851852</v>
      </c>
      <c r="U50">
        <f t="shared" si="4"/>
        <v>2013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6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461</v>
      </c>
      <c r="B52" s="3" t="s">
        <v>462</v>
      </c>
      <c r="C52" s="3" t="s">
        <v>4571</v>
      </c>
      <c r="D52" s="6">
        <v>550</v>
      </c>
      <c r="E52" s="8">
        <v>0</v>
      </c>
      <c r="F52" t="s">
        <v>8220</v>
      </c>
      <c r="G52" t="s">
        <v>8224</v>
      </c>
      <c r="H52" t="s">
        <v>8246</v>
      </c>
      <c r="I52">
        <v>1370204367</v>
      </c>
      <c r="J52">
        <v>1368476367</v>
      </c>
      <c r="K52" t="b">
        <v>0</v>
      </c>
      <c r="L52">
        <v>0</v>
      </c>
      <c r="M52" t="b">
        <v>0</v>
      </c>
      <c r="N52" t="s">
        <v>8268</v>
      </c>
      <c r="O52">
        <f t="shared" si="5"/>
        <v>0</v>
      </c>
      <c r="P52">
        <f t="shared" si="6"/>
        <v>0</v>
      </c>
      <c r="Q52" t="s">
        <v>8308</v>
      </c>
      <c r="R52" t="s">
        <v>8314</v>
      </c>
      <c r="S52" s="12">
        <f t="shared" si="2"/>
        <v>41407.84684027778</v>
      </c>
      <c r="T52" s="12">
        <f t="shared" si="3"/>
        <v>41427.84684027778</v>
      </c>
      <c r="U52">
        <f t="shared" si="4"/>
        <v>2013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6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6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6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6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6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469</v>
      </c>
      <c r="B58" s="3" t="s">
        <v>470</v>
      </c>
      <c r="C58" s="3" t="s">
        <v>4579</v>
      </c>
      <c r="D58" s="6">
        <v>6000</v>
      </c>
      <c r="E58" s="8">
        <v>0</v>
      </c>
      <c r="F58" t="s">
        <v>8220</v>
      </c>
      <c r="G58" t="s">
        <v>8224</v>
      </c>
      <c r="H58" t="s">
        <v>8246</v>
      </c>
      <c r="I58">
        <v>1409960724</v>
      </c>
      <c r="J58">
        <v>1404776724</v>
      </c>
      <c r="K58" t="b">
        <v>0</v>
      </c>
      <c r="L58">
        <v>0</v>
      </c>
      <c r="M58" t="b">
        <v>0</v>
      </c>
      <c r="N58" t="s">
        <v>8268</v>
      </c>
      <c r="O58">
        <f t="shared" si="5"/>
        <v>0</v>
      </c>
      <c r="P58">
        <f t="shared" si="6"/>
        <v>0</v>
      </c>
      <c r="Q58" t="s">
        <v>8308</v>
      </c>
      <c r="R58" t="s">
        <v>8314</v>
      </c>
      <c r="S58" s="12">
        <f t="shared" si="2"/>
        <v>41827.989861111113</v>
      </c>
      <c r="T58" s="12">
        <f t="shared" si="3"/>
        <v>41887.989861111113</v>
      </c>
      <c r="U58">
        <f t="shared" si="4"/>
        <v>2014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6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6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6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58" x14ac:dyDescent="0.35">
      <c r="A62">
        <v>483</v>
      </c>
      <c r="B62" s="3" t="s">
        <v>484</v>
      </c>
      <c r="C62" s="3" t="s">
        <v>4593</v>
      </c>
      <c r="D62" s="6">
        <v>15000</v>
      </c>
      <c r="E62" s="8">
        <v>7530</v>
      </c>
      <c r="F62" t="s">
        <v>8220</v>
      </c>
      <c r="G62" t="s">
        <v>8224</v>
      </c>
      <c r="H62" t="s">
        <v>8246</v>
      </c>
      <c r="I62">
        <v>1359434672</v>
      </c>
      <c r="J62">
        <v>1354250672</v>
      </c>
      <c r="K62" t="b">
        <v>0</v>
      </c>
      <c r="L62">
        <v>147</v>
      </c>
      <c r="M62" t="b">
        <v>0</v>
      </c>
      <c r="N62" t="s">
        <v>8268</v>
      </c>
      <c r="O62">
        <f t="shared" si="5"/>
        <v>50</v>
      </c>
      <c r="P62">
        <f t="shared" si="6"/>
        <v>51.22</v>
      </c>
      <c r="Q62" t="s">
        <v>8308</v>
      </c>
      <c r="R62" t="s">
        <v>8314</v>
      </c>
      <c r="S62" s="12">
        <f t="shared" si="2"/>
        <v>41243.197592592594</v>
      </c>
      <c r="T62" s="12">
        <f t="shared" si="3"/>
        <v>41303.197592592594</v>
      </c>
      <c r="U62">
        <f t="shared" si="4"/>
        <v>2012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6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6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6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5"/>
        <v>173</v>
      </c>
      <c r="P66">
        <f t="shared" si="6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10">ROUND(E68/D68*100,0)</f>
        <v>119</v>
      </c>
      <c r="P68">
        <f t="shared" ref="P68:P131" si="11">IFERROR(ROUND(E68/L68,2),0)</f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0"/>
        <v>116</v>
      </c>
      <c r="P69">
        <f t="shared" si="11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484</v>
      </c>
      <c r="B70" s="3" t="s">
        <v>485</v>
      </c>
      <c r="C70" s="3" t="s">
        <v>4594</v>
      </c>
      <c r="D70" s="6">
        <v>80000</v>
      </c>
      <c r="E70" s="8">
        <v>149</v>
      </c>
      <c r="F70" t="s">
        <v>8220</v>
      </c>
      <c r="G70" t="s">
        <v>8224</v>
      </c>
      <c r="H70" t="s">
        <v>8246</v>
      </c>
      <c r="I70">
        <v>1446766372</v>
      </c>
      <c r="J70">
        <v>1443220372</v>
      </c>
      <c r="K70" t="b">
        <v>0</v>
      </c>
      <c r="L70">
        <v>11</v>
      </c>
      <c r="M70" t="b">
        <v>0</v>
      </c>
      <c r="N70" t="s">
        <v>8268</v>
      </c>
      <c r="O70">
        <f t="shared" si="10"/>
        <v>0</v>
      </c>
      <c r="P70">
        <f t="shared" si="11"/>
        <v>13.55</v>
      </c>
      <c r="Q70" t="s">
        <v>8308</v>
      </c>
      <c r="R70" t="s">
        <v>8314</v>
      </c>
      <c r="S70" s="12">
        <f t="shared" si="7"/>
        <v>42272.93949074074</v>
      </c>
      <c r="T70" s="12">
        <f t="shared" si="8"/>
        <v>42313.981157407412</v>
      </c>
      <c r="U70">
        <f t="shared" si="9"/>
        <v>2015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0"/>
        <v>111</v>
      </c>
      <c r="P71">
        <f t="shared" si="11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0"/>
        <v>127</v>
      </c>
      <c r="P72">
        <f t="shared" si="11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0"/>
        <v>124</v>
      </c>
      <c r="P73">
        <f t="shared" si="11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0"/>
        <v>108</v>
      </c>
      <c r="P74">
        <f t="shared" si="11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0"/>
        <v>100</v>
      </c>
      <c r="P75">
        <f t="shared" si="11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0"/>
        <v>113</v>
      </c>
      <c r="P76">
        <f t="shared" si="11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0"/>
        <v>115</v>
      </c>
      <c r="P77">
        <f t="shared" si="11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0"/>
        <v>153</v>
      </c>
      <c r="P78">
        <f t="shared" si="11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0"/>
        <v>393</v>
      </c>
      <c r="P79">
        <f t="shared" si="11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0"/>
        <v>2702</v>
      </c>
      <c r="P80">
        <f t="shared" si="11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485</v>
      </c>
      <c r="B81" s="3" t="s">
        <v>486</v>
      </c>
      <c r="C81" s="3" t="s">
        <v>4595</v>
      </c>
      <c r="D81" s="6">
        <v>37956</v>
      </c>
      <c r="E81" s="8">
        <v>8315.01</v>
      </c>
      <c r="F81" t="s">
        <v>8220</v>
      </c>
      <c r="G81" t="s">
        <v>8224</v>
      </c>
      <c r="H81" t="s">
        <v>8246</v>
      </c>
      <c r="I81">
        <v>1368792499</v>
      </c>
      <c r="J81">
        <v>1366200499</v>
      </c>
      <c r="K81" t="b">
        <v>0</v>
      </c>
      <c r="L81">
        <v>125</v>
      </c>
      <c r="M81" t="b">
        <v>0</v>
      </c>
      <c r="N81" t="s">
        <v>8268</v>
      </c>
      <c r="O81">
        <f t="shared" si="10"/>
        <v>22</v>
      </c>
      <c r="P81">
        <f t="shared" si="11"/>
        <v>66.52</v>
      </c>
      <c r="Q81" t="s">
        <v>8308</v>
      </c>
      <c r="R81" t="s">
        <v>8314</v>
      </c>
      <c r="S81" s="12">
        <f t="shared" si="7"/>
        <v>41381.50577546296</v>
      </c>
      <c r="T81" s="12">
        <f t="shared" si="8"/>
        <v>41411.50577546296</v>
      </c>
      <c r="U81">
        <f t="shared" si="9"/>
        <v>2013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0"/>
        <v>107</v>
      </c>
      <c r="P82">
        <f t="shared" si="11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0"/>
        <v>198</v>
      </c>
      <c r="P83">
        <f t="shared" si="11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0"/>
        <v>100</v>
      </c>
      <c r="P84">
        <f t="shared" si="11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493</v>
      </c>
      <c r="B85" s="3" t="s">
        <v>494</v>
      </c>
      <c r="C85" s="3" t="s">
        <v>4603</v>
      </c>
      <c r="D85" s="6">
        <v>30000</v>
      </c>
      <c r="E85" s="8">
        <v>0</v>
      </c>
      <c r="F85" t="s">
        <v>8220</v>
      </c>
      <c r="G85" t="s">
        <v>8224</v>
      </c>
      <c r="H85" t="s">
        <v>8246</v>
      </c>
      <c r="I85">
        <v>1432142738</v>
      </c>
      <c r="J85">
        <v>1429550738</v>
      </c>
      <c r="K85" t="b">
        <v>0</v>
      </c>
      <c r="L85">
        <v>0</v>
      </c>
      <c r="M85" t="b">
        <v>0</v>
      </c>
      <c r="N85" t="s">
        <v>8268</v>
      </c>
      <c r="O85">
        <f t="shared" si="10"/>
        <v>0</v>
      </c>
      <c r="P85">
        <f t="shared" si="11"/>
        <v>0</v>
      </c>
      <c r="Q85" t="s">
        <v>8308</v>
      </c>
      <c r="R85" t="s">
        <v>8314</v>
      </c>
      <c r="S85" s="12">
        <f t="shared" si="7"/>
        <v>42114.726134259254</v>
      </c>
      <c r="T85" s="12">
        <f t="shared" si="8"/>
        <v>42144.726134259254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0"/>
        <v>100</v>
      </c>
      <c r="P86">
        <f t="shared" si="11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0"/>
        <v>126</v>
      </c>
      <c r="P87">
        <f t="shared" si="11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0"/>
        <v>106</v>
      </c>
      <c r="P88">
        <f t="shared" si="11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0"/>
        <v>105</v>
      </c>
      <c r="P89">
        <f t="shared" si="11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0"/>
        <v>103</v>
      </c>
      <c r="P90">
        <f t="shared" si="11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0"/>
        <v>115</v>
      </c>
      <c r="P91">
        <f t="shared" si="11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0"/>
        <v>100</v>
      </c>
      <c r="P92">
        <f t="shared" si="11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0"/>
        <v>120</v>
      </c>
      <c r="P93">
        <f t="shared" si="11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0"/>
        <v>105</v>
      </c>
      <c r="P94">
        <f t="shared" si="11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0"/>
        <v>111</v>
      </c>
      <c r="P95">
        <f t="shared" si="11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503</v>
      </c>
      <c r="B96" s="3" t="s">
        <v>504</v>
      </c>
      <c r="C96" s="3" t="s">
        <v>4613</v>
      </c>
      <c r="D96" s="6">
        <v>6500</v>
      </c>
      <c r="E96" s="8">
        <v>114</v>
      </c>
      <c r="F96" t="s">
        <v>8220</v>
      </c>
      <c r="G96" t="s">
        <v>8224</v>
      </c>
      <c r="H96" t="s">
        <v>8246</v>
      </c>
      <c r="I96">
        <v>1421498303</v>
      </c>
      <c r="J96">
        <v>1418906303</v>
      </c>
      <c r="K96" t="b">
        <v>0</v>
      </c>
      <c r="L96">
        <v>9</v>
      </c>
      <c r="M96" t="b">
        <v>0</v>
      </c>
      <c r="N96" t="s">
        <v>8268</v>
      </c>
      <c r="O96">
        <f t="shared" si="10"/>
        <v>2</v>
      </c>
      <c r="P96">
        <f t="shared" si="11"/>
        <v>12.67</v>
      </c>
      <c r="Q96" t="s">
        <v>8308</v>
      </c>
      <c r="R96" t="s">
        <v>8314</v>
      </c>
      <c r="S96" s="12">
        <f t="shared" si="7"/>
        <v>41991.526655092588</v>
      </c>
      <c r="T96" s="12">
        <f t="shared" si="8"/>
        <v>42021.526655092588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0"/>
        <v>131</v>
      </c>
      <c r="P97">
        <f t="shared" si="11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0"/>
        <v>115</v>
      </c>
      <c r="P98">
        <f t="shared" si="11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0"/>
        <v>106</v>
      </c>
      <c r="P99">
        <f t="shared" si="11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0"/>
        <v>106</v>
      </c>
      <c r="P100">
        <f t="shared" si="11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0"/>
        <v>106</v>
      </c>
      <c r="P101">
        <f t="shared" si="11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0"/>
        <v>100</v>
      </c>
      <c r="P102">
        <f t="shared" si="11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0"/>
        <v>100</v>
      </c>
      <c r="P103">
        <f t="shared" si="11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0"/>
        <v>128</v>
      </c>
      <c r="P104">
        <f t="shared" si="11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509</v>
      </c>
      <c r="B105" s="3" t="s">
        <v>510</v>
      </c>
      <c r="C105" s="3" t="s">
        <v>4619</v>
      </c>
      <c r="D105" s="6">
        <v>5000</v>
      </c>
      <c r="E105" s="8">
        <v>10</v>
      </c>
      <c r="F105" t="s">
        <v>8220</v>
      </c>
      <c r="G105" t="s">
        <v>8224</v>
      </c>
      <c r="H105" t="s">
        <v>8246</v>
      </c>
      <c r="I105">
        <v>1435504170</v>
      </c>
      <c r="J105">
        <v>1432912170</v>
      </c>
      <c r="K105" t="b">
        <v>0</v>
      </c>
      <c r="L105">
        <v>1</v>
      </c>
      <c r="M105" t="b">
        <v>0</v>
      </c>
      <c r="N105" t="s">
        <v>8268</v>
      </c>
      <c r="O105">
        <f t="shared" si="10"/>
        <v>0</v>
      </c>
      <c r="P105">
        <f t="shared" si="11"/>
        <v>10</v>
      </c>
      <c r="Q105" t="s">
        <v>8308</v>
      </c>
      <c r="R105" t="s">
        <v>8314</v>
      </c>
      <c r="S105" s="12">
        <f t="shared" si="7"/>
        <v>42153.631597222222</v>
      </c>
      <c r="T105" s="12">
        <f t="shared" si="8"/>
        <v>42183.631597222222</v>
      </c>
      <c r="U105">
        <f t="shared" si="9"/>
        <v>2015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0"/>
        <v>120</v>
      </c>
      <c r="P106">
        <f t="shared" si="11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0"/>
        <v>107</v>
      </c>
      <c r="P107">
        <f t="shared" si="11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0"/>
        <v>101</v>
      </c>
      <c r="P108">
        <f t="shared" si="11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0"/>
        <v>102</v>
      </c>
      <c r="P109">
        <f t="shared" si="11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0"/>
        <v>247</v>
      </c>
      <c r="P110">
        <f t="shared" si="11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0"/>
        <v>220</v>
      </c>
      <c r="P111">
        <f t="shared" si="11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0"/>
        <v>131</v>
      </c>
      <c r="P112">
        <f t="shared" si="11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0"/>
        <v>155</v>
      </c>
      <c r="P113">
        <f t="shared" si="11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0"/>
        <v>104</v>
      </c>
      <c r="P114">
        <f t="shared" si="11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0"/>
        <v>141</v>
      </c>
      <c r="P115">
        <f t="shared" si="11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0"/>
        <v>103</v>
      </c>
      <c r="P116">
        <f t="shared" si="11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0"/>
        <v>140</v>
      </c>
      <c r="P117">
        <f t="shared" si="11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0"/>
        <v>114</v>
      </c>
      <c r="P118">
        <f t="shared" si="11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0"/>
        <v>100</v>
      </c>
      <c r="P119">
        <f t="shared" si="11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0"/>
        <v>113</v>
      </c>
      <c r="P120">
        <f t="shared" si="11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0"/>
        <v>105</v>
      </c>
      <c r="P121">
        <f t="shared" si="11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0"/>
        <v>0</v>
      </c>
      <c r="P122">
        <f t="shared" si="11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0"/>
        <v>0</v>
      </c>
      <c r="P123">
        <f t="shared" si="11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11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11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11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11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11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11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11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9" x14ac:dyDescent="0.35">
      <c r="A132">
        <v>516</v>
      </c>
      <c r="B132" s="3" t="s">
        <v>517</v>
      </c>
      <c r="C132" s="3" t="s">
        <v>4626</v>
      </c>
      <c r="D132" s="6">
        <v>5000</v>
      </c>
      <c r="E132" s="8">
        <v>0</v>
      </c>
      <c r="F132" t="s">
        <v>8220</v>
      </c>
      <c r="G132" t="s">
        <v>8224</v>
      </c>
      <c r="H132" t="s">
        <v>8246</v>
      </c>
      <c r="I132">
        <v>1432752080</v>
      </c>
      <c r="J132">
        <v>1427568080</v>
      </c>
      <c r="K132" t="b">
        <v>0</v>
      </c>
      <c r="L132">
        <v>0</v>
      </c>
      <c r="M132" t="b">
        <v>0</v>
      </c>
      <c r="N132" t="s">
        <v>8268</v>
      </c>
      <c r="O132">
        <f t="shared" ref="O132:O195" si="15">ROUND(E132/D132*100,0)</f>
        <v>0</v>
      </c>
      <c r="P132">
        <f t="shared" ref="P132:P195" si="16">IFERROR(ROUND(E132/L132,2),0)</f>
        <v>0</v>
      </c>
      <c r="Q132" t="s">
        <v>8308</v>
      </c>
      <c r="R132" t="s">
        <v>8314</v>
      </c>
      <c r="S132" s="12">
        <f t="shared" si="12"/>
        <v>42091.778703703705</v>
      </c>
      <c r="T132" s="12">
        <f t="shared" si="13"/>
        <v>42151.778703703705</v>
      </c>
      <c r="U132">
        <f t="shared" si="14"/>
        <v>2015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5"/>
        <v>0</v>
      </c>
      <c r="P133">
        <f t="shared" si="16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5"/>
        <v>10</v>
      </c>
      <c r="P134">
        <f t="shared" si="16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5"/>
        <v>0</v>
      </c>
      <c r="P135">
        <f t="shared" si="16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5"/>
        <v>0</v>
      </c>
      <c r="P136">
        <f t="shared" si="16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5"/>
        <v>13</v>
      </c>
      <c r="P137">
        <f t="shared" si="16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5"/>
        <v>0</v>
      </c>
      <c r="P138">
        <f t="shared" si="16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5"/>
        <v>0</v>
      </c>
      <c r="P139">
        <f t="shared" si="16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5"/>
        <v>3</v>
      </c>
      <c r="P140">
        <f t="shared" si="16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5"/>
        <v>100</v>
      </c>
      <c r="P141">
        <f t="shared" si="16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5"/>
        <v>0</v>
      </c>
      <c r="P142">
        <f t="shared" si="16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5"/>
        <v>11</v>
      </c>
      <c r="P143">
        <f t="shared" si="16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5"/>
        <v>0</v>
      </c>
      <c r="P144">
        <f t="shared" si="16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5"/>
        <v>0</v>
      </c>
      <c r="P145">
        <f t="shared" si="16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5"/>
        <v>28</v>
      </c>
      <c r="P146">
        <f t="shared" si="16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5"/>
        <v>8</v>
      </c>
      <c r="P147">
        <f t="shared" si="16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5"/>
        <v>1</v>
      </c>
      <c r="P148">
        <f t="shared" si="16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43.5" x14ac:dyDescent="0.35">
      <c r="A149">
        <v>1563</v>
      </c>
      <c r="B149" s="3" t="s">
        <v>1564</v>
      </c>
      <c r="C149" s="3" t="s">
        <v>5673</v>
      </c>
      <c r="D149" s="6">
        <v>6000</v>
      </c>
      <c r="E149" s="8">
        <v>85</v>
      </c>
      <c r="F149" t="s">
        <v>8219</v>
      </c>
      <c r="G149" t="s">
        <v>8224</v>
      </c>
      <c r="H149" t="s">
        <v>8246</v>
      </c>
      <c r="I149">
        <v>1394815751</v>
      </c>
      <c r="J149">
        <v>1389635351</v>
      </c>
      <c r="K149" t="b">
        <v>0</v>
      </c>
      <c r="L149">
        <v>2</v>
      </c>
      <c r="M149" t="b">
        <v>0</v>
      </c>
      <c r="N149" t="s">
        <v>8288</v>
      </c>
      <c r="O149">
        <f t="shared" si="15"/>
        <v>1</v>
      </c>
      <c r="P149">
        <f t="shared" si="16"/>
        <v>42.5</v>
      </c>
      <c r="Q149" t="s">
        <v>8320</v>
      </c>
      <c r="R149" t="s">
        <v>8342</v>
      </c>
      <c r="S149" s="12">
        <f t="shared" si="12"/>
        <v>41652.742488425924</v>
      </c>
      <c r="T149" s="12">
        <f t="shared" si="13"/>
        <v>41712.700821759259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5"/>
        <v>0</v>
      </c>
      <c r="P150">
        <f t="shared" si="16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5"/>
        <v>1</v>
      </c>
      <c r="P151">
        <f t="shared" si="16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5"/>
        <v>23</v>
      </c>
      <c r="P152">
        <f t="shared" si="16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5"/>
        <v>0</v>
      </c>
      <c r="P153">
        <f t="shared" si="16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5"/>
        <v>0</v>
      </c>
      <c r="P154">
        <f t="shared" si="16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5"/>
        <v>1</v>
      </c>
      <c r="P155">
        <f t="shared" si="16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6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5"/>
        <v>0</v>
      </c>
      <c r="P157">
        <f t="shared" si="16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5"/>
        <v>5</v>
      </c>
      <c r="P158">
        <f t="shared" si="16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5"/>
        <v>0</v>
      </c>
      <c r="P159">
        <f t="shared" si="16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5"/>
        <v>0</v>
      </c>
      <c r="P160">
        <f t="shared" si="16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5"/>
        <v>0</v>
      </c>
      <c r="P161">
        <f t="shared" si="16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5"/>
        <v>0</v>
      </c>
      <c r="P162">
        <f t="shared" si="16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5"/>
        <v>0</v>
      </c>
      <c r="P163">
        <f t="shared" si="16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5"/>
        <v>16</v>
      </c>
      <c r="P164">
        <f t="shared" si="16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5"/>
        <v>0</v>
      </c>
      <c r="P165">
        <f t="shared" si="16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5"/>
        <v>1</v>
      </c>
      <c r="P166">
        <f t="shared" si="16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58" x14ac:dyDescent="0.35">
      <c r="A167">
        <v>1571</v>
      </c>
      <c r="B167" s="3" t="s">
        <v>1572</v>
      </c>
      <c r="C167" s="3" t="s">
        <v>5681</v>
      </c>
      <c r="D167" s="6">
        <v>12100</v>
      </c>
      <c r="E167" s="8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5"/>
        <v>1</v>
      </c>
      <c r="P167">
        <f t="shared" si="16"/>
        <v>20</v>
      </c>
      <c r="Q167" t="s">
        <v>8320</v>
      </c>
      <c r="R167" t="s">
        <v>8342</v>
      </c>
      <c r="S167" s="12">
        <f t="shared" si="12"/>
        <v>42144.769479166673</v>
      </c>
      <c r="T167" s="12">
        <f t="shared" si="13"/>
        <v>42174.769479166673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5"/>
        <v>60</v>
      </c>
      <c r="P168">
        <f t="shared" si="16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5"/>
        <v>0</v>
      </c>
      <c r="P169">
        <f t="shared" si="16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5"/>
        <v>4</v>
      </c>
      <c r="P170">
        <f t="shared" si="16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1572</v>
      </c>
      <c r="B171" s="3" t="s">
        <v>1573</v>
      </c>
      <c r="C171" s="3" t="s">
        <v>5682</v>
      </c>
      <c r="D171" s="6">
        <v>2500</v>
      </c>
      <c r="E171" s="8">
        <v>125</v>
      </c>
      <c r="F171" t="s">
        <v>8219</v>
      </c>
      <c r="G171" t="s">
        <v>8224</v>
      </c>
      <c r="H171" t="s">
        <v>8246</v>
      </c>
      <c r="I171">
        <v>1456703940</v>
      </c>
      <c r="J171">
        <v>1454546859</v>
      </c>
      <c r="K171" t="b">
        <v>0</v>
      </c>
      <c r="L171">
        <v>3</v>
      </c>
      <c r="M171" t="b">
        <v>0</v>
      </c>
      <c r="N171" t="s">
        <v>8288</v>
      </c>
      <c r="O171">
        <f t="shared" si="15"/>
        <v>5</v>
      </c>
      <c r="P171">
        <f t="shared" si="16"/>
        <v>41.67</v>
      </c>
      <c r="Q171" t="s">
        <v>8320</v>
      </c>
      <c r="R171" t="s">
        <v>8342</v>
      </c>
      <c r="S171" s="12">
        <f t="shared" si="12"/>
        <v>42404.033090277779</v>
      </c>
      <c r="T171" s="12">
        <f t="shared" si="13"/>
        <v>42428.999305555553</v>
      </c>
      <c r="U171">
        <f t="shared" si="14"/>
        <v>2016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5"/>
        <v>3</v>
      </c>
      <c r="P172">
        <f t="shared" si="16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5"/>
        <v>0</v>
      </c>
      <c r="P173">
        <f t="shared" si="16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5"/>
        <v>0</v>
      </c>
      <c r="P174">
        <f t="shared" si="16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58" x14ac:dyDescent="0.35">
      <c r="A175">
        <v>2760</v>
      </c>
      <c r="B175" s="3" t="s">
        <v>2760</v>
      </c>
      <c r="C175" s="3" t="s">
        <v>6870</v>
      </c>
      <c r="D175" s="6">
        <v>5000</v>
      </c>
      <c r="E175" s="8">
        <v>0</v>
      </c>
      <c r="F175" t="s">
        <v>8220</v>
      </c>
      <c r="G175" t="s">
        <v>8224</v>
      </c>
      <c r="H175" t="s">
        <v>8246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8302</v>
      </c>
      <c r="O175">
        <f t="shared" si="15"/>
        <v>0</v>
      </c>
      <c r="P175">
        <f t="shared" si="16"/>
        <v>0</v>
      </c>
      <c r="Q175" t="s">
        <v>8320</v>
      </c>
      <c r="R175" t="s">
        <v>8356</v>
      </c>
      <c r="S175" s="12">
        <f t="shared" si="12"/>
        <v>41415.461319444446</v>
      </c>
      <c r="T175" s="12">
        <f t="shared" si="13"/>
        <v>41445.461319444446</v>
      </c>
      <c r="U175">
        <f t="shared" si="14"/>
        <v>2013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5"/>
        <v>0</v>
      </c>
      <c r="P176">
        <f t="shared" si="16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5" x14ac:dyDescent="0.35">
      <c r="A177">
        <v>2769</v>
      </c>
      <c r="B177" s="3" t="s">
        <v>2769</v>
      </c>
      <c r="C177" s="3" t="s">
        <v>6879</v>
      </c>
      <c r="D177" s="6">
        <v>800</v>
      </c>
      <c r="E177" s="8">
        <v>2</v>
      </c>
      <c r="F177" t="s">
        <v>8220</v>
      </c>
      <c r="G177" t="s">
        <v>8224</v>
      </c>
      <c r="H177" t="s">
        <v>8246</v>
      </c>
      <c r="I177">
        <v>1401997790</v>
      </c>
      <c r="J177">
        <v>1397677790</v>
      </c>
      <c r="K177" t="b">
        <v>0</v>
      </c>
      <c r="L177">
        <v>2</v>
      </c>
      <c r="M177" t="b">
        <v>0</v>
      </c>
      <c r="N177" t="s">
        <v>8302</v>
      </c>
      <c r="O177">
        <f t="shared" si="15"/>
        <v>0</v>
      </c>
      <c r="P177">
        <f t="shared" si="16"/>
        <v>1</v>
      </c>
      <c r="Q177" t="s">
        <v>8320</v>
      </c>
      <c r="R177" t="s">
        <v>8356</v>
      </c>
      <c r="S177" s="12">
        <f t="shared" si="12"/>
        <v>41745.826273148145</v>
      </c>
      <c r="T177" s="12">
        <f t="shared" si="13"/>
        <v>41795.826273148145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5"/>
        <v>0</v>
      </c>
      <c r="P178">
        <f t="shared" si="16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5"/>
        <v>40</v>
      </c>
      <c r="P179">
        <f t="shared" si="16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5"/>
        <v>0</v>
      </c>
      <c r="P180">
        <f t="shared" si="16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5"/>
        <v>20</v>
      </c>
      <c r="P181">
        <f t="shared" si="16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2528</v>
      </c>
      <c r="B182" s="3" t="s">
        <v>2528</v>
      </c>
      <c r="C182" s="3" t="s">
        <v>6638</v>
      </c>
      <c r="D182" s="6">
        <v>4000</v>
      </c>
      <c r="E182" s="8">
        <v>4289.99</v>
      </c>
      <c r="F182" t="s">
        <v>8218</v>
      </c>
      <c r="G182" t="s">
        <v>8224</v>
      </c>
      <c r="H182" t="s">
        <v>8246</v>
      </c>
      <c r="I182">
        <v>1440068400</v>
      </c>
      <c r="J182">
        <v>1438459303</v>
      </c>
      <c r="K182" t="b">
        <v>0</v>
      </c>
      <c r="L182">
        <v>81</v>
      </c>
      <c r="M182" t="b">
        <v>1</v>
      </c>
      <c r="N182" t="s">
        <v>8298</v>
      </c>
      <c r="O182">
        <f t="shared" si="15"/>
        <v>107</v>
      </c>
      <c r="P182">
        <f t="shared" si="16"/>
        <v>52.96</v>
      </c>
      <c r="Q182" t="s">
        <v>8323</v>
      </c>
      <c r="R182" t="s">
        <v>8352</v>
      </c>
      <c r="S182" s="12">
        <f t="shared" si="12"/>
        <v>42217.834525462968</v>
      </c>
      <c r="T182" s="12">
        <f t="shared" si="13"/>
        <v>42236.458333333328</v>
      </c>
      <c r="U182">
        <f t="shared" si="14"/>
        <v>2015</v>
      </c>
    </row>
    <row r="183" spans="1:21" ht="58" x14ac:dyDescent="0.35">
      <c r="A183">
        <v>2541</v>
      </c>
      <c r="B183" s="3" t="s">
        <v>2541</v>
      </c>
      <c r="C183" s="3" t="s">
        <v>6651</v>
      </c>
      <c r="D183" s="6">
        <v>3500</v>
      </c>
      <c r="E183" s="8">
        <v>3746</v>
      </c>
      <c r="F183" t="s">
        <v>8218</v>
      </c>
      <c r="G183" t="s">
        <v>8224</v>
      </c>
      <c r="H183" t="s">
        <v>8246</v>
      </c>
      <c r="I183">
        <v>1380192418</v>
      </c>
      <c r="J183">
        <v>1375008418</v>
      </c>
      <c r="K183" t="b">
        <v>0</v>
      </c>
      <c r="L183">
        <v>63</v>
      </c>
      <c r="M183" t="b">
        <v>1</v>
      </c>
      <c r="N183" t="s">
        <v>8298</v>
      </c>
      <c r="O183">
        <f t="shared" si="15"/>
        <v>107</v>
      </c>
      <c r="P183">
        <f t="shared" si="16"/>
        <v>59.46</v>
      </c>
      <c r="Q183" t="s">
        <v>8323</v>
      </c>
      <c r="R183" t="s">
        <v>8352</v>
      </c>
      <c r="S183" s="12">
        <f t="shared" si="12"/>
        <v>41483.449282407404</v>
      </c>
      <c r="T183" s="12">
        <f t="shared" si="13"/>
        <v>41543.449282407404</v>
      </c>
      <c r="U183">
        <f t="shared" si="14"/>
        <v>2013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5"/>
        <v>0</v>
      </c>
      <c r="P184">
        <f t="shared" si="16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43.5" x14ac:dyDescent="0.35">
      <c r="A185">
        <v>2549</v>
      </c>
      <c r="B185" s="3" t="s">
        <v>2549</v>
      </c>
      <c r="C185" s="3" t="s">
        <v>6659</v>
      </c>
      <c r="D185" s="6">
        <v>1570</v>
      </c>
      <c r="E185" s="8">
        <v>1614</v>
      </c>
      <c r="F185" t="s">
        <v>8218</v>
      </c>
      <c r="G185" t="s">
        <v>8224</v>
      </c>
      <c r="H185" t="s">
        <v>8246</v>
      </c>
      <c r="I185">
        <v>1370019600</v>
      </c>
      <c r="J185">
        <v>1366999870</v>
      </c>
      <c r="K185" t="b">
        <v>0</v>
      </c>
      <c r="L185">
        <v>37</v>
      </c>
      <c r="M185" t="b">
        <v>1</v>
      </c>
      <c r="N185" t="s">
        <v>8298</v>
      </c>
      <c r="O185">
        <f t="shared" si="15"/>
        <v>103</v>
      </c>
      <c r="P185">
        <f t="shared" si="16"/>
        <v>43.62</v>
      </c>
      <c r="Q185" t="s">
        <v>8323</v>
      </c>
      <c r="R185" t="s">
        <v>8352</v>
      </c>
      <c r="S185" s="12">
        <f t="shared" si="12"/>
        <v>41390.757754629631</v>
      </c>
      <c r="T185" s="12">
        <f t="shared" si="13"/>
        <v>41425.708333333336</v>
      </c>
      <c r="U185">
        <f t="shared" si="14"/>
        <v>2013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5"/>
        <v>3</v>
      </c>
      <c r="P186">
        <f t="shared" si="16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29" x14ac:dyDescent="0.35">
      <c r="A195">
        <v>2557</v>
      </c>
      <c r="B195" s="3" t="s">
        <v>2557</v>
      </c>
      <c r="C195" s="3" t="s">
        <v>6667</v>
      </c>
      <c r="D195" s="6">
        <v>900</v>
      </c>
      <c r="E195" s="8">
        <v>1066</v>
      </c>
      <c r="F195" t="s">
        <v>8218</v>
      </c>
      <c r="G195" t="s">
        <v>8224</v>
      </c>
      <c r="H195" t="s">
        <v>8246</v>
      </c>
      <c r="I195">
        <v>1400176386</v>
      </c>
      <c r="J195">
        <v>1397584386</v>
      </c>
      <c r="K195" t="b">
        <v>0</v>
      </c>
      <c r="L195">
        <v>36</v>
      </c>
      <c r="M195" t="b">
        <v>1</v>
      </c>
      <c r="N195" t="s">
        <v>8298</v>
      </c>
      <c r="O195">
        <f t="shared" si="15"/>
        <v>118</v>
      </c>
      <c r="P195">
        <f t="shared" si="16"/>
        <v>29.61</v>
      </c>
      <c r="Q195" t="s">
        <v>8323</v>
      </c>
      <c r="R195" t="s">
        <v>8352</v>
      </c>
      <c r="S195" s="12">
        <f t="shared" ref="S195:S258" si="17">(((J195/60)/60)/24)+DATE(1970,1,1)</f>
        <v>41744.745208333334</v>
      </c>
      <c r="T195" s="12">
        <f t="shared" ref="T195:T258" si="18">(((I195/60)/60)/24)+DATE(1970,1,1)</f>
        <v>41774.745208333334</v>
      </c>
      <c r="U195">
        <f t="shared" ref="U195:U258" si="19">YEAR(S195)</f>
        <v>2014</v>
      </c>
    </row>
    <row r="196" spans="1:21" ht="43.5" x14ac:dyDescent="0.35">
      <c r="A196">
        <v>2560</v>
      </c>
      <c r="B196" s="3" t="s">
        <v>2560</v>
      </c>
      <c r="C196" s="3" t="s">
        <v>6670</v>
      </c>
      <c r="D196" s="6">
        <v>3000</v>
      </c>
      <c r="E196" s="8">
        <v>3003</v>
      </c>
      <c r="F196" t="s">
        <v>8218</v>
      </c>
      <c r="G196" t="s">
        <v>8224</v>
      </c>
      <c r="H196" t="s">
        <v>8246</v>
      </c>
      <c r="I196">
        <v>1425682174</v>
      </c>
      <c r="J196">
        <v>1423090174</v>
      </c>
      <c r="K196" t="b">
        <v>0</v>
      </c>
      <c r="L196">
        <v>21</v>
      </c>
      <c r="M196" t="b">
        <v>1</v>
      </c>
      <c r="N196" t="s">
        <v>8298</v>
      </c>
      <c r="O196">
        <f t="shared" ref="O196:O259" si="20">ROUND(E196/D196*100,0)</f>
        <v>100</v>
      </c>
      <c r="P196">
        <f t="shared" ref="P196:P259" si="21">IFERROR(ROUND(E196/L196,2),0)</f>
        <v>143</v>
      </c>
      <c r="Q196" t="s">
        <v>8323</v>
      </c>
      <c r="R196" t="s">
        <v>8352</v>
      </c>
      <c r="S196" s="12">
        <f t="shared" si="17"/>
        <v>42039.951087962967</v>
      </c>
      <c r="T196" s="12">
        <f t="shared" si="18"/>
        <v>42069.951087962967</v>
      </c>
      <c r="U196">
        <f t="shared" si="19"/>
        <v>2015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0"/>
        <v>0</v>
      </c>
      <c r="P197">
        <f t="shared" si="21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267</v>
      </c>
      <c r="B198" s="3" t="s">
        <v>268</v>
      </c>
      <c r="C198" s="3" t="s">
        <v>4377</v>
      </c>
      <c r="D198" s="6">
        <v>9850</v>
      </c>
      <c r="E198" s="8">
        <v>12965.44</v>
      </c>
      <c r="F198" t="s">
        <v>8218</v>
      </c>
      <c r="G198" t="s">
        <v>8224</v>
      </c>
      <c r="H198" t="s">
        <v>8246</v>
      </c>
      <c r="I198">
        <v>1403693499</v>
      </c>
      <c r="J198">
        <v>1401101499</v>
      </c>
      <c r="K198" t="b">
        <v>1</v>
      </c>
      <c r="L198">
        <v>165</v>
      </c>
      <c r="M198" t="b">
        <v>1</v>
      </c>
      <c r="N198" t="s">
        <v>8267</v>
      </c>
      <c r="O198">
        <f t="shared" si="20"/>
        <v>132</v>
      </c>
      <c r="P198">
        <f t="shared" si="21"/>
        <v>78.58</v>
      </c>
      <c r="Q198" t="s">
        <v>8308</v>
      </c>
      <c r="R198" t="s">
        <v>8313</v>
      </c>
      <c r="S198" s="12">
        <f t="shared" si="17"/>
        <v>41785.452534722222</v>
      </c>
      <c r="T198" s="12">
        <f t="shared" si="18"/>
        <v>41815.452534722222</v>
      </c>
      <c r="U198">
        <f t="shared" si="19"/>
        <v>2014</v>
      </c>
    </row>
    <row r="199" spans="1:21" ht="43.5" x14ac:dyDescent="0.35">
      <c r="A199">
        <v>289</v>
      </c>
      <c r="B199" s="3" t="s">
        <v>290</v>
      </c>
      <c r="C199" s="3" t="s">
        <v>4399</v>
      </c>
      <c r="D199" s="6">
        <v>15000</v>
      </c>
      <c r="E199" s="8">
        <v>15723</v>
      </c>
      <c r="F199" t="s">
        <v>8218</v>
      </c>
      <c r="G199" t="s">
        <v>8224</v>
      </c>
      <c r="H199" t="s">
        <v>8246</v>
      </c>
      <c r="I199">
        <v>1383389834</v>
      </c>
      <c r="J199">
        <v>1380797834</v>
      </c>
      <c r="K199" t="b">
        <v>1</v>
      </c>
      <c r="L199">
        <v>232</v>
      </c>
      <c r="M199" t="b">
        <v>1</v>
      </c>
      <c r="N199" t="s">
        <v>8267</v>
      </c>
      <c r="O199">
        <f t="shared" si="20"/>
        <v>105</v>
      </c>
      <c r="P199">
        <f t="shared" si="21"/>
        <v>67.77</v>
      </c>
      <c r="Q199" t="s">
        <v>8308</v>
      </c>
      <c r="R199" t="s">
        <v>8313</v>
      </c>
      <c r="S199" s="12">
        <f t="shared" si="17"/>
        <v>41550.456412037034</v>
      </c>
      <c r="T199" s="12">
        <f t="shared" si="18"/>
        <v>41580.456412037034</v>
      </c>
      <c r="U199">
        <f t="shared" si="19"/>
        <v>2013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0"/>
        <v>1</v>
      </c>
      <c r="P200">
        <f t="shared" si="21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0"/>
        <v>0</v>
      </c>
      <c r="P201">
        <f t="shared" si="21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0"/>
        <v>26</v>
      </c>
      <c r="P202">
        <f t="shared" si="21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0"/>
        <v>58</v>
      </c>
      <c r="P203">
        <f t="shared" si="21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0"/>
        <v>0</v>
      </c>
      <c r="P204">
        <f t="shared" si="21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320</v>
      </c>
      <c r="B205" s="3" t="s">
        <v>321</v>
      </c>
      <c r="C205" s="3" t="s">
        <v>4430</v>
      </c>
      <c r="D205" s="6">
        <v>20000</v>
      </c>
      <c r="E205" s="8">
        <v>21316</v>
      </c>
      <c r="F205" t="s">
        <v>8218</v>
      </c>
      <c r="G205" t="s">
        <v>8224</v>
      </c>
      <c r="H205" t="s">
        <v>8246</v>
      </c>
      <c r="I205">
        <v>1450825200</v>
      </c>
      <c r="J205">
        <v>1448284433</v>
      </c>
      <c r="K205" t="b">
        <v>1</v>
      </c>
      <c r="L205">
        <v>158</v>
      </c>
      <c r="M205" t="b">
        <v>1</v>
      </c>
      <c r="N205" t="s">
        <v>8267</v>
      </c>
      <c r="O205">
        <f t="shared" si="20"/>
        <v>107</v>
      </c>
      <c r="P205">
        <f t="shared" si="21"/>
        <v>134.91</v>
      </c>
      <c r="Q205" t="s">
        <v>8308</v>
      </c>
      <c r="R205" t="s">
        <v>8313</v>
      </c>
      <c r="S205" s="12">
        <f t="shared" si="17"/>
        <v>42331.551307870366</v>
      </c>
      <c r="T205" s="12">
        <f t="shared" si="18"/>
        <v>42360.958333333328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0"/>
        <v>51</v>
      </c>
      <c r="P206">
        <f t="shared" si="21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0"/>
        <v>16</v>
      </c>
      <c r="P207">
        <f t="shared" si="21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0"/>
        <v>0</v>
      </c>
      <c r="P208">
        <f t="shared" si="21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0"/>
        <v>15</v>
      </c>
      <c r="P209">
        <f t="shared" si="21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0"/>
        <v>0</v>
      </c>
      <c r="P210">
        <f t="shared" si="21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0"/>
        <v>0</v>
      </c>
      <c r="P211">
        <f t="shared" si="21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0"/>
        <v>25</v>
      </c>
      <c r="P212">
        <f t="shared" si="21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0"/>
        <v>45</v>
      </c>
      <c r="P213">
        <f t="shared" si="21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0"/>
        <v>0</v>
      </c>
      <c r="P214">
        <f t="shared" si="21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0"/>
        <v>0</v>
      </c>
      <c r="P215">
        <f t="shared" si="21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0"/>
        <v>0</v>
      </c>
      <c r="P216">
        <f t="shared" si="21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365</v>
      </c>
      <c r="B217" s="3" t="s">
        <v>366</v>
      </c>
      <c r="C217" s="3" t="s">
        <v>4475</v>
      </c>
      <c r="D217" s="6">
        <v>15000</v>
      </c>
      <c r="E217" s="8">
        <v>15596</v>
      </c>
      <c r="F217" t="s">
        <v>8218</v>
      </c>
      <c r="G217" t="s">
        <v>8224</v>
      </c>
      <c r="H217" t="s">
        <v>8246</v>
      </c>
      <c r="I217">
        <v>1393597999</v>
      </c>
      <c r="J217">
        <v>1391005999</v>
      </c>
      <c r="K217" t="b">
        <v>0</v>
      </c>
      <c r="L217">
        <v>65</v>
      </c>
      <c r="M217" t="b">
        <v>1</v>
      </c>
      <c r="N217" t="s">
        <v>8267</v>
      </c>
      <c r="O217">
        <f t="shared" si="20"/>
        <v>104</v>
      </c>
      <c r="P217">
        <f t="shared" si="21"/>
        <v>239.94</v>
      </c>
      <c r="Q217" t="s">
        <v>8308</v>
      </c>
      <c r="R217" t="s">
        <v>8313</v>
      </c>
      <c r="S217" s="12">
        <f t="shared" si="17"/>
        <v>41668.606469907405</v>
      </c>
      <c r="T217" s="12">
        <f t="shared" si="18"/>
        <v>41698.606469907405</v>
      </c>
      <c r="U217">
        <f t="shared" si="19"/>
        <v>2014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0"/>
        <v>56</v>
      </c>
      <c r="P218">
        <f t="shared" si="21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0"/>
        <v>12</v>
      </c>
      <c r="P219">
        <f t="shared" si="21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0"/>
        <v>2</v>
      </c>
      <c r="P220">
        <f t="shared" si="21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0"/>
        <v>18</v>
      </c>
      <c r="P221">
        <f t="shared" si="21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0"/>
        <v>1</v>
      </c>
      <c r="P222">
        <f t="shared" si="21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0"/>
        <v>0</v>
      </c>
      <c r="P223">
        <f t="shared" si="21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0"/>
        <v>13</v>
      </c>
      <c r="P224">
        <f t="shared" si="21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0"/>
        <v>0</v>
      </c>
      <c r="P225">
        <f t="shared" si="21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0"/>
        <v>0</v>
      </c>
      <c r="P226">
        <f t="shared" si="21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21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29" x14ac:dyDescent="0.35">
      <c r="A228">
        <v>372</v>
      </c>
      <c r="B228" s="3" t="s">
        <v>373</v>
      </c>
      <c r="C228" s="3" t="s">
        <v>4482</v>
      </c>
      <c r="D228" s="6">
        <v>300</v>
      </c>
      <c r="E228" s="8">
        <v>376</v>
      </c>
      <c r="F228" t="s">
        <v>8218</v>
      </c>
      <c r="G228" t="s">
        <v>8224</v>
      </c>
      <c r="H228" t="s">
        <v>8246</v>
      </c>
      <c r="I228">
        <v>1459872000</v>
      </c>
      <c r="J228">
        <v>1456408244</v>
      </c>
      <c r="K228" t="b">
        <v>0</v>
      </c>
      <c r="L228">
        <v>9</v>
      </c>
      <c r="M228" t="b">
        <v>1</v>
      </c>
      <c r="N228" t="s">
        <v>8267</v>
      </c>
      <c r="O228">
        <f t="shared" si="20"/>
        <v>125</v>
      </c>
      <c r="P228">
        <f t="shared" si="21"/>
        <v>41.78</v>
      </c>
      <c r="Q228" t="s">
        <v>8308</v>
      </c>
      <c r="R228" t="s">
        <v>8313</v>
      </c>
      <c r="S228" s="12">
        <f t="shared" si="17"/>
        <v>42425.576898148152</v>
      </c>
      <c r="T228" s="12">
        <f t="shared" si="18"/>
        <v>42465.666666666672</v>
      </c>
      <c r="U228">
        <f t="shared" si="19"/>
        <v>2016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21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43.5" x14ac:dyDescent="0.35">
      <c r="A230">
        <v>376</v>
      </c>
      <c r="B230" s="3" t="s">
        <v>377</v>
      </c>
      <c r="C230" s="3" t="s">
        <v>4486</v>
      </c>
      <c r="D230" s="6">
        <v>2450</v>
      </c>
      <c r="E230" s="8">
        <v>2596</v>
      </c>
      <c r="F230" t="s">
        <v>8218</v>
      </c>
      <c r="G230" t="s">
        <v>8224</v>
      </c>
      <c r="H230" t="s">
        <v>8246</v>
      </c>
      <c r="I230">
        <v>1472122316</v>
      </c>
      <c r="J230">
        <v>1469443916</v>
      </c>
      <c r="K230" t="b">
        <v>0</v>
      </c>
      <c r="L230">
        <v>48</v>
      </c>
      <c r="M230" t="b">
        <v>1</v>
      </c>
      <c r="N230" t="s">
        <v>8267</v>
      </c>
      <c r="O230">
        <f t="shared" si="20"/>
        <v>106</v>
      </c>
      <c r="P230">
        <f t="shared" si="21"/>
        <v>54.08</v>
      </c>
      <c r="Q230" t="s">
        <v>8308</v>
      </c>
      <c r="R230" t="s">
        <v>8313</v>
      </c>
      <c r="S230" s="12">
        <f t="shared" si="17"/>
        <v>42576.452731481477</v>
      </c>
      <c r="T230" s="12">
        <f t="shared" si="18"/>
        <v>42607.452731481477</v>
      </c>
      <c r="U230">
        <f t="shared" si="19"/>
        <v>2016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21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21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21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58" x14ac:dyDescent="0.35">
      <c r="A234">
        <v>399</v>
      </c>
      <c r="B234" s="3" t="s">
        <v>400</v>
      </c>
      <c r="C234" s="3" t="s">
        <v>4509</v>
      </c>
      <c r="D234" s="6">
        <v>20000</v>
      </c>
      <c r="E234" s="8">
        <v>21361</v>
      </c>
      <c r="F234" t="s">
        <v>8218</v>
      </c>
      <c r="G234" t="s">
        <v>8224</v>
      </c>
      <c r="H234" t="s">
        <v>8246</v>
      </c>
      <c r="I234">
        <v>1481716800</v>
      </c>
      <c r="J234">
        <v>1479070867</v>
      </c>
      <c r="K234" t="b">
        <v>0</v>
      </c>
      <c r="L234">
        <v>95</v>
      </c>
      <c r="M234" t="b">
        <v>1</v>
      </c>
      <c r="N234" t="s">
        <v>8267</v>
      </c>
      <c r="O234">
        <f t="shared" si="20"/>
        <v>107</v>
      </c>
      <c r="P234">
        <f t="shared" si="21"/>
        <v>224.85</v>
      </c>
      <c r="Q234" t="s">
        <v>8308</v>
      </c>
      <c r="R234" t="s">
        <v>8313</v>
      </c>
      <c r="S234" s="12">
        <f t="shared" si="17"/>
        <v>42687.875775462962</v>
      </c>
      <c r="T234" s="12">
        <f t="shared" si="18"/>
        <v>42718.5</v>
      </c>
      <c r="U234">
        <f t="shared" si="19"/>
        <v>2016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21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21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21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21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21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21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21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21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21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21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21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21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21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21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21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21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5">ROUND(E260/D260*100,0)</f>
        <v>191</v>
      </c>
      <c r="P260">
        <f t="shared" ref="P260:P323" si="26">IFERROR(ROUND(E260/L260,2),0)</f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>
        <f t="shared" si="26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6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6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6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6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6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6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6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409</v>
      </c>
      <c r="B269" s="3" t="s">
        <v>410</v>
      </c>
      <c r="C269" s="3" t="s">
        <v>4519</v>
      </c>
      <c r="D269" s="6">
        <v>500</v>
      </c>
      <c r="E269" s="8">
        <v>684</v>
      </c>
      <c r="F269" t="s">
        <v>8218</v>
      </c>
      <c r="G269" t="s">
        <v>8224</v>
      </c>
      <c r="H269" t="s">
        <v>8246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8267</v>
      </c>
      <c r="O269">
        <f t="shared" si="25"/>
        <v>137</v>
      </c>
      <c r="P269">
        <f t="shared" si="26"/>
        <v>45.6</v>
      </c>
      <c r="Q269" t="s">
        <v>8308</v>
      </c>
      <c r="R269" t="s">
        <v>8313</v>
      </c>
      <c r="S269" s="12">
        <f t="shared" si="22"/>
        <v>42543.862777777773</v>
      </c>
      <c r="T269" s="12">
        <f t="shared" si="23"/>
        <v>42573.862777777773</v>
      </c>
      <c r="U269">
        <f t="shared" si="24"/>
        <v>2016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6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6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6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6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6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6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6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6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6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6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6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6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6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6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6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6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6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6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6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6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6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29" x14ac:dyDescent="0.35">
      <c r="A291">
        <v>165</v>
      </c>
      <c r="B291" s="3" t="s">
        <v>167</v>
      </c>
      <c r="C291" s="3" t="s">
        <v>4275</v>
      </c>
      <c r="D291" s="6">
        <v>17000</v>
      </c>
      <c r="E291" s="8">
        <v>0</v>
      </c>
      <c r="F291" t="s">
        <v>8220</v>
      </c>
      <c r="G291" t="s">
        <v>8224</v>
      </c>
      <c r="H291" t="s">
        <v>8246</v>
      </c>
      <c r="I291">
        <v>1452613724</v>
      </c>
      <c r="J291">
        <v>1450021724</v>
      </c>
      <c r="K291" t="b">
        <v>0</v>
      </c>
      <c r="L291">
        <v>0</v>
      </c>
      <c r="M291" t="b">
        <v>0</v>
      </c>
      <c r="N291" t="s">
        <v>8266</v>
      </c>
      <c r="O291">
        <f t="shared" si="25"/>
        <v>0</v>
      </c>
      <c r="P291">
        <f t="shared" si="26"/>
        <v>0</v>
      </c>
      <c r="Q291" t="s">
        <v>8308</v>
      </c>
      <c r="R291" t="s">
        <v>8312</v>
      </c>
      <c r="S291" s="12">
        <f t="shared" si="22"/>
        <v>42351.658842592587</v>
      </c>
      <c r="T291" s="12">
        <f t="shared" si="23"/>
        <v>42381.658842592587</v>
      </c>
      <c r="U291">
        <f t="shared" si="24"/>
        <v>2015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169</v>
      </c>
      <c r="B322" s="3" t="s">
        <v>171</v>
      </c>
      <c r="C322" s="3" t="s">
        <v>4279</v>
      </c>
      <c r="D322" s="6">
        <v>2500</v>
      </c>
      <c r="E322" s="8">
        <v>560</v>
      </c>
      <c r="F322" t="s">
        <v>8220</v>
      </c>
      <c r="G322" t="s">
        <v>8224</v>
      </c>
      <c r="H322" t="s">
        <v>8246</v>
      </c>
      <c r="I322">
        <v>1413634059</v>
      </c>
      <c r="J322">
        <v>1411042059</v>
      </c>
      <c r="K322" t="b">
        <v>0</v>
      </c>
      <c r="L322">
        <v>10</v>
      </c>
      <c r="M322" t="b">
        <v>0</v>
      </c>
      <c r="N322" t="s">
        <v>8266</v>
      </c>
      <c r="O322">
        <f t="shared" si="25"/>
        <v>22</v>
      </c>
      <c r="P322">
        <f t="shared" si="26"/>
        <v>56</v>
      </c>
      <c r="Q322" t="s">
        <v>8308</v>
      </c>
      <c r="R322" t="s">
        <v>8312</v>
      </c>
      <c r="S322" s="12">
        <f t="shared" si="22"/>
        <v>41900.505312499998</v>
      </c>
      <c r="T322" s="12">
        <f t="shared" si="23"/>
        <v>41930.505312499998</v>
      </c>
      <c r="U322">
        <f t="shared" si="24"/>
        <v>2014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30">ROUND(E324/D324*100,0)</f>
        <v>108</v>
      </c>
      <c r="P324">
        <f t="shared" ref="P324:P387" si="31">IFERROR(ROUND(E324/L324,2),0)</f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173</v>
      </c>
      <c r="B367" s="3" t="s">
        <v>175</v>
      </c>
      <c r="C367" s="3" t="s">
        <v>4283</v>
      </c>
      <c r="D367" s="6">
        <v>1110</v>
      </c>
      <c r="E367" s="8">
        <v>0</v>
      </c>
      <c r="F367" t="s">
        <v>8220</v>
      </c>
      <c r="G367" t="s">
        <v>8224</v>
      </c>
      <c r="H367" t="s">
        <v>8246</v>
      </c>
      <c r="I367">
        <v>1425131108</v>
      </c>
      <c r="J367">
        <v>1422539108</v>
      </c>
      <c r="K367" t="b">
        <v>0</v>
      </c>
      <c r="L367">
        <v>0</v>
      </c>
      <c r="M367" t="b">
        <v>0</v>
      </c>
      <c r="N367" t="s">
        <v>8266</v>
      </c>
      <c r="O367">
        <f t="shared" si="30"/>
        <v>0</v>
      </c>
      <c r="P367">
        <f t="shared" si="31"/>
        <v>0</v>
      </c>
      <c r="Q367" t="s">
        <v>8308</v>
      </c>
      <c r="R367" t="s">
        <v>8312</v>
      </c>
      <c r="S367" s="12">
        <f t="shared" si="27"/>
        <v>42033.573009259257</v>
      </c>
      <c r="T367" s="12">
        <f t="shared" si="28"/>
        <v>42063.573009259257</v>
      </c>
      <c r="U367">
        <f t="shared" si="29"/>
        <v>2015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58" x14ac:dyDescent="0.35">
      <c r="A374">
        <v>175</v>
      </c>
      <c r="B374" s="3" t="s">
        <v>177</v>
      </c>
      <c r="C374" s="3" t="s">
        <v>4285</v>
      </c>
      <c r="D374" s="6">
        <v>20000</v>
      </c>
      <c r="E374" s="8">
        <v>1297</v>
      </c>
      <c r="F374" t="s">
        <v>8220</v>
      </c>
      <c r="G374" t="s">
        <v>8224</v>
      </c>
      <c r="H374" t="s">
        <v>8246</v>
      </c>
      <c r="I374">
        <v>1409337611</v>
      </c>
      <c r="J374">
        <v>1407177611</v>
      </c>
      <c r="K374" t="b">
        <v>0</v>
      </c>
      <c r="L374">
        <v>26</v>
      </c>
      <c r="M374" t="b">
        <v>0</v>
      </c>
      <c r="N374" t="s">
        <v>8266</v>
      </c>
      <c r="O374">
        <f t="shared" si="30"/>
        <v>6</v>
      </c>
      <c r="P374">
        <f t="shared" si="31"/>
        <v>49.88</v>
      </c>
      <c r="Q374" t="s">
        <v>8308</v>
      </c>
      <c r="R374" t="s">
        <v>8312</v>
      </c>
      <c r="S374" s="12">
        <f t="shared" si="27"/>
        <v>41855.777905092589</v>
      </c>
      <c r="T374" s="12">
        <f t="shared" si="28"/>
        <v>41880.777905092589</v>
      </c>
      <c r="U374">
        <f t="shared" si="29"/>
        <v>2014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180</v>
      </c>
      <c r="B378" s="3" t="s">
        <v>182</v>
      </c>
      <c r="C378" s="3" t="s">
        <v>4290</v>
      </c>
      <c r="D378" s="6">
        <v>1200</v>
      </c>
      <c r="E378" s="8">
        <v>401</v>
      </c>
      <c r="F378" t="s">
        <v>8220</v>
      </c>
      <c r="G378" t="s">
        <v>8224</v>
      </c>
      <c r="H378" t="s">
        <v>8246</v>
      </c>
      <c r="I378">
        <v>1428951600</v>
      </c>
      <c r="J378">
        <v>1425512843</v>
      </c>
      <c r="K378" t="b">
        <v>0</v>
      </c>
      <c r="L378">
        <v>13</v>
      </c>
      <c r="M378" t="b">
        <v>0</v>
      </c>
      <c r="N378" t="s">
        <v>8266</v>
      </c>
      <c r="O378">
        <f t="shared" si="30"/>
        <v>33</v>
      </c>
      <c r="P378">
        <f t="shared" si="31"/>
        <v>30.85</v>
      </c>
      <c r="Q378" t="s">
        <v>8308</v>
      </c>
      <c r="R378" t="s">
        <v>8312</v>
      </c>
      <c r="S378" s="12">
        <f t="shared" si="27"/>
        <v>42067.991238425922</v>
      </c>
      <c r="T378" s="12">
        <f t="shared" si="28"/>
        <v>42107.791666666672</v>
      </c>
      <c r="U378">
        <f t="shared" si="29"/>
        <v>2015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5">ROUND(E388/D388*100,0)</f>
        <v>100</v>
      </c>
      <c r="P388">
        <f t="shared" ref="P388:P451" si="36">IFERROR(ROUND(E388/L388,2),0)</f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5"/>
        <v>214</v>
      </c>
      <c r="P389">
        <f t="shared" si="36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5"/>
        <v>126</v>
      </c>
      <c r="P390">
        <f t="shared" si="36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5"/>
        <v>182</v>
      </c>
      <c r="P391">
        <f t="shared" si="36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5"/>
        <v>100</v>
      </c>
      <c r="P392">
        <f t="shared" si="36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5"/>
        <v>101</v>
      </c>
      <c r="P393">
        <f t="shared" si="36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5"/>
        <v>101</v>
      </c>
      <c r="P394">
        <f t="shared" si="36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5"/>
        <v>110</v>
      </c>
      <c r="P395">
        <f t="shared" si="36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5"/>
        <v>112</v>
      </c>
      <c r="P396">
        <f t="shared" si="36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5"/>
        <v>108</v>
      </c>
      <c r="P397">
        <f t="shared" si="36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5"/>
        <v>107</v>
      </c>
      <c r="P398">
        <f t="shared" si="36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5"/>
        <v>104</v>
      </c>
      <c r="P399">
        <f t="shared" si="36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5"/>
        <v>125</v>
      </c>
      <c r="P400">
        <f t="shared" si="36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5" x14ac:dyDescent="0.35">
      <c r="A401">
        <v>181</v>
      </c>
      <c r="B401" s="3" t="s">
        <v>183</v>
      </c>
      <c r="C401" s="3" t="s">
        <v>4291</v>
      </c>
      <c r="D401" s="6">
        <v>3423</v>
      </c>
      <c r="E401" s="8">
        <v>722</v>
      </c>
      <c r="F401" t="s">
        <v>8220</v>
      </c>
      <c r="G401" t="s">
        <v>8224</v>
      </c>
      <c r="H401" t="s">
        <v>8246</v>
      </c>
      <c r="I401">
        <v>1434995295</v>
      </c>
      <c r="J401">
        <v>1432403295</v>
      </c>
      <c r="K401" t="b">
        <v>0</v>
      </c>
      <c r="L401">
        <v>4</v>
      </c>
      <c r="M401" t="b">
        <v>0</v>
      </c>
      <c r="N401" t="s">
        <v>8266</v>
      </c>
      <c r="O401">
        <f t="shared" si="35"/>
        <v>21</v>
      </c>
      <c r="P401">
        <f t="shared" si="36"/>
        <v>180.5</v>
      </c>
      <c r="Q401" t="s">
        <v>8308</v>
      </c>
      <c r="R401" t="s">
        <v>8312</v>
      </c>
      <c r="S401" s="12">
        <f t="shared" si="32"/>
        <v>42147.741840277777</v>
      </c>
      <c r="T401" s="12">
        <f t="shared" si="33"/>
        <v>42177.741840277777</v>
      </c>
      <c r="U401">
        <f t="shared" si="34"/>
        <v>2015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5"/>
        <v>112</v>
      </c>
      <c r="P402">
        <f t="shared" si="36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5"/>
        <v>104</v>
      </c>
      <c r="P403">
        <f t="shared" si="36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5"/>
        <v>142</v>
      </c>
      <c r="P404">
        <f t="shared" si="36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5"/>
        <v>105</v>
      </c>
      <c r="P405">
        <f t="shared" si="36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5"/>
        <v>103</v>
      </c>
      <c r="P406">
        <f t="shared" si="36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5"/>
        <v>108</v>
      </c>
      <c r="P407">
        <f t="shared" si="36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5"/>
        <v>108</v>
      </c>
      <c r="P408">
        <f t="shared" si="36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5"/>
        <v>102</v>
      </c>
      <c r="P409">
        <f t="shared" si="36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5"/>
        <v>101</v>
      </c>
      <c r="P410">
        <f t="shared" si="36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x14ac:dyDescent="0.35">
      <c r="A411">
        <v>183</v>
      </c>
      <c r="B411" s="3" t="s">
        <v>185</v>
      </c>
      <c r="C411" s="3" t="s">
        <v>4293</v>
      </c>
      <c r="D411" s="6">
        <v>12500</v>
      </c>
      <c r="E411" s="8">
        <v>4482</v>
      </c>
      <c r="F411" t="s">
        <v>8220</v>
      </c>
      <c r="G411" t="s">
        <v>8224</v>
      </c>
      <c r="H411" t="s">
        <v>8246</v>
      </c>
      <c r="I411">
        <v>1417033610</v>
      </c>
      <c r="J411">
        <v>1414438010</v>
      </c>
      <c r="K411" t="b">
        <v>0</v>
      </c>
      <c r="L411">
        <v>12</v>
      </c>
      <c r="M411" t="b">
        <v>0</v>
      </c>
      <c r="N411" t="s">
        <v>8266</v>
      </c>
      <c r="O411">
        <f t="shared" si="35"/>
        <v>36</v>
      </c>
      <c r="P411">
        <f t="shared" si="36"/>
        <v>373.5</v>
      </c>
      <c r="Q411" t="s">
        <v>8308</v>
      </c>
      <c r="R411" t="s">
        <v>8312</v>
      </c>
      <c r="S411" s="12">
        <f t="shared" si="32"/>
        <v>41939.810300925928</v>
      </c>
      <c r="T411" s="12">
        <f t="shared" si="33"/>
        <v>41969.851967592593</v>
      </c>
      <c r="U411">
        <f t="shared" si="34"/>
        <v>2014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5"/>
        <v>128</v>
      </c>
      <c r="P412">
        <f t="shared" si="36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5"/>
        <v>101</v>
      </c>
      <c r="P413">
        <f t="shared" si="36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5"/>
        <v>127</v>
      </c>
      <c r="P414">
        <f t="shared" si="36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5"/>
        <v>105</v>
      </c>
      <c r="P415">
        <f t="shared" si="36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5"/>
        <v>103</v>
      </c>
      <c r="P416">
        <f t="shared" si="36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5"/>
        <v>102</v>
      </c>
      <c r="P417">
        <f t="shared" si="36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5"/>
        <v>120</v>
      </c>
      <c r="P418">
        <f t="shared" si="36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5"/>
        <v>100</v>
      </c>
      <c r="P419">
        <f t="shared" si="36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5"/>
        <v>101</v>
      </c>
      <c r="P420">
        <f t="shared" si="36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5"/>
        <v>100</v>
      </c>
      <c r="P421">
        <f t="shared" si="36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5"/>
        <v>0</v>
      </c>
      <c r="P422">
        <f t="shared" si="36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5"/>
        <v>2</v>
      </c>
      <c r="P423">
        <f t="shared" si="36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5"/>
        <v>1</v>
      </c>
      <c r="P424">
        <f t="shared" si="36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5"/>
        <v>1</v>
      </c>
      <c r="P425">
        <f t="shared" si="36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5"/>
        <v>7</v>
      </c>
      <c r="P426">
        <f t="shared" si="36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5"/>
        <v>0</v>
      </c>
      <c r="P427">
        <f t="shared" si="36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5"/>
        <v>1</v>
      </c>
      <c r="P428">
        <f t="shared" si="36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5"/>
        <v>0</v>
      </c>
      <c r="P429">
        <f t="shared" si="36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5"/>
        <v>6</v>
      </c>
      <c r="P430">
        <f t="shared" si="36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5"/>
        <v>0</v>
      </c>
      <c r="P431">
        <f t="shared" si="36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2</v>
      </c>
      <c r="P432">
        <f t="shared" si="36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58" x14ac:dyDescent="0.35">
      <c r="A433">
        <v>193</v>
      </c>
      <c r="B433" s="3" t="s">
        <v>195</v>
      </c>
      <c r="C433" s="3" t="s">
        <v>4303</v>
      </c>
      <c r="D433" s="6">
        <v>1000</v>
      </c>
      <c r="E433" s="8">
        <v>0</v>
      </c>
      <c r="F433" t="s">
        <v>8220</v>
      </c>
      <c r="G433" t="s">
        <v>8224</v>
      </c>
      <c r="H433" t="s">
        <v>8246</v>
      </c>
      <c r="I433">
        <v>1417217166</v>
      </c>
      <c r="J433">
        <v>1412029566</v>
      </c>
      <c r="K433" t="b">
        <v>0</v>
      </c>
      <c r="L433">
        <v>0</v>
      </c>
      <c r="M433" t="b">
        <v>0</v>
      </c>
      <c r="N433" t="s">
        <v>8266</v>
      </c>
      <c r="O433">
        <f t="shared" si="35"/>
        <v>0</v>
      </c>
      <c r="P433">
        <f t="shared" si="36"/>
        <v>0</v>
      </c>
      <c r="Q433" t="s">
        <v>8308</v>
      </c>
      <c r="R433" t="s">
        <v>8312</v>
      </c>
      <c r="S433" s="12">
        <f t="shared" si="32"/>
        <v>41911.934791666667</v>
      </c>
      <c r="T433" s="12">
        <f t="shared" si="33"/>
        <v>41971.976458333331</v>
      </c>
      <c r="U433">
        <f t="shared" si="34"/>
        <v>2014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5"/>
        <v>10</v>
      </c>
      <c r="P434">
        <f t="shared" si="36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5"/>
        <v>0</v>
      </c>
      <c r="P435">
        <f t="shared" si="36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5"/>
        <v>5</v>
      </c>
      <c r="P436">
        <f t="shared" si="36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5"/>
        <v>0</v>
      </c>
      <c r="P437">
        <f t="shared" si="36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6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6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6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6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6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194</v>
      </c>
      <c r="B443" s="3" t="s">
        <v>196</v>
      </c>
      <c r="C443" s="3" t="s">
        <v>4304</v>
      </c>
      <c r="D443" s="6">
        <v>2500</v>
      </c>
      <c r="E443" s="8">
        <v>3</v>
      </c>
      <c r="F443" t="s">
        <v>8220</v>
      </c>
      <c r="G443" t="s">
        <v>8224</v>
      </c>
      <c r="H443" t="s">
        <v>8246</v>
      </c>
      <c r="I443">
        <v>1457308531</v>
      </c>
      <c r="J443">
        <v>1452124531</v>
      </c>
      <c r="K443" t="b">
        <v>0</v>
      </c>
      <c r="L443">
        <v>3</v>
      </c>
      <c r="M443" t="b">
        <v>0</v>
      </c>
      <c r="N443" t="s">
        <v>8266</v>
      </c>
      <c r="O443">
        <f t="shared" si="35"/>
        <v>0</v>
      </c>
      <c r="P443">
        <f t="shared" si="36"/>
        <v>1</v>
      </c>
      <c r="Q443" t="s">
        <v>8308</v>
      </c>
      <c r="R443" t="s">
        <v>8312</v>
      </c>
      <c r="S443" s="12">
        <f t="shared" si="32"/>
        <v>42375.996886574074</v>
      </c>
      <c r="T443" s="12">
        <f t="shared" si="33"/>
        <v>42435.996886574074</v>
      </c>
      <c r="U443">
        <f t="shared" si="34"/>
        <v>2016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5" x14ac:dyDescent="0.35">
      <c r="A449">
        <v>196</v>
      </c>
      <c r="B449" s="3" t="s">
        <v>198</v>
      </c>
      <c r="C449" s="3" t="s">
        <v>4306</v>
      </c>
      <c r="D449" s="6">
        <v>3500</v>
      </c>
      <c r="E449" s="8">
        <v>1465</v>
      </c>
      <c r="F449" t="s">
        <v>8220</v>
      </c>
      <c r="G449" t="s">
        <v>8224</v>
      </c>
      <c r="H449" t="s">
        <v>8246</v>
      </c>
      <c r="I449">
        <v>1444510800</v>
      </c>
      <c r="J449">
        <v>1442062898</v>
      </c>
      <c r="K449" t="b">
        <v>0</v>
      </c>
      <c r="L449">
        <v>19</v>
      </c>
      <c r="M449" t="b">
        <v>0</v>
      </c>
      <c r="N449" t="s">
        <v>8266</v>
      </c>
      <c r="O449">
        <f t="shared" si="35"/>
        <v>42</v>
      </c>
      <c r="P449">
        <f t="shared" si="36"/>
        <v>77.11</v>
      </c>
      <c r="Q449" t="s">
        <v>8308</v>
      </c>
      <c r="R449" t="s">
        <v>8312</v>
      </c>
      <c r="S449" s="12">
        <f t="shared" si="32"/>
        <v>42259.542800925927</v>
      </c>
      <c r="T449" s="12">
        <f t="shared" si="33"/>
        <v>42287.875</v>
      </c>
      <c r="U449">
        <f t="shared" si="34"/>
        <v>2015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197</v>
      </c>
      <c r="B451" s="3" t="s">
        <v>199</v>
      </c>
      <c r="C451" s="3" t="s">
        <v>4307</v>
      </c>
      <c r="D451" s="6">
        <v>2500</v>
      </c>
      <c r="E451" s="8">
        <v>262</v>
      </c>
      <c r="F451" t="s">
        <v>8220</v>
      </c>
      <c r="G451" t="s">
        <v>8224</v>
      </c>
      <c r="H451" t="s">
        <v>8246</v>
      </c>
      <c r="I451">
        <v>1487365200</v>
      </c>
      <c r="J451">
        <v>1483734100</v>
      </c>
      <c r="K451" t="b">
        <v>0</v>
      </c>
      <c r="L451">
        <v>8</v>
      </c>
      <c r="M451" t="b">
        <v>0</v>
      </c>
      <c r="N451" t="s">
        <v>8266</v>
      </c>
      <c r="O451">
        <f t="shared" si="35"/>
        <v>10</v>
      </c>
      <c r="P451">
        <f t="shared" si="36"/>
        <v>32.75</v>
      </c>
      <c r="Q451" t="s">
        <v>8308</v>
      </c>
      <c r="R451" t="s">
        <v>8312</v>
      </c>
      <c r="S451" s="12">
        <f t="shared" ref="S451:S514" si="37">(((J451/60)/60)/24)+DATE(1970,1,1)</f>
        <v>42741.848379629635</v>
      </c>
      <c r="T451" s="12">
        <f t="shared" ref="T451:T514" si="38">(((I451/60)/60)/24)+DATE(1970,1,1)</f>
        <v>42783.875</v>
      </c>
      <c r="U451">
        <f t="shared" ref="U451:U514" si="39">YEAR(S451)</f>
        <v>2017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40">ROUND(E452/D452*100,0)</f>
        <v>1</v>
      </c>
      <c r="P452">
        <f t="shared" ref="P452:P515" si="41">IFERROR(ROUND(E452/L452,2),0)</f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0"/>
        <v>0</v>
      </c>
      <c r="P453">
        <f t="shared" si="41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0"/>
        <v>64</v>
      </c>
      <c r="P454">
        <f t="shared" si="41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0"/>
        <v>0</v>
      </c>
      <c r="P455">
        <f t="shared" si="41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0"/>
        <v>1</v>
      </c>
      <c r="P456">
        <f t="shared" si="41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0"/>
        <v>0</v>
      </c>
      <c r="P457">
        <f t="shared" si="41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0"/>
        <v>1</v>
      </c>
      <c r="P458">
        <f t="shared" si="41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0"/>
        <v>0</v>
      </c>
      <c r="P459">
        <f t="shared" si="41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203</v>
      </c>
      <c r="B460" s="3" t="s">
        <v>205</v>
      </c>
      <c r="C460" s="3" t="s">
        <v>4313</v>
      </c>
      <c r="D460" s="6">
        <v>2500</v>
      </c>
      <c r="E460" s="8">
        <v>746</v>
      </c>
      <c r="F460" t="s">
        <v>8220</v>
      </c>
      <c r="G460" t="s">
        <v>8224</v>
      </c>
      <c r="H460" t="s">
        <v>8246</v>
      </c>
      <c r="I460">
        <v>1422562864</v>
      </c>
      <c r="J460">
        <v>1417378864</v>
      </c>
      <c r="K460" t="b">
        <v>0</v>
      </c>
      <c r="L460">
        <v>8</v>
      </c>
      <c r="M460" t="b">
        <v>0</v>
      </c>
      <c r="N460" t="s">
        <v>8266</v>
      </c>
      <c r="O460">
        <f t="shared" si="40"/>
        <v>30</v>
      </c>
      <c r="P460">
        <f t="shared" si="41"/>
        <v>93.25</v>
      </c>
      <c r="Q460" t="s">
        <v>8308</v>
      </c>
      <c r="R460" t="s">
        <v>8312</v>
      </c>
      <c r="S460" s="12">
        <f t="shared" si="37"/>
        <v>41973.847962962958</v>
      </c>
      <c r="T460" s="12">
        <f t="shared" si="38"/>
        <v>42033.847962962958</v>
      </c>
      <c r="U460">
        <f t="shared" si="39"/>
        <v>2014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0"/>
        <v>0</v>
      </c>
      <c r="P461">
        <f t="shared" si="41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0"/>
        <v>0</v>
      </c>
      <c r="P462">
        <f t="shared" si="41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215</v>
      </c>
      <c r="B463" s="3" t="s">
        <v>217</v>
      </c>
      <c r="C463" s="3" t="s">
        <v>4325</v>
      </c>
      <c r="D463" s="6">
        <v>4400</v>
      </c>
      <c r="E463" s="8">
        <v>10</v>
      </c>
      <c r="F463" t="s">
        <v>8220</v>
      </c>
      <c r="G463" t="s">
        <v>8224</v>
      </c>
      <c r="H463" t="s">
        <v>8246</v>
      </c>
      <c r="I463">
        <v>1455753540</v>
      </c>
      <c r="J463">
        <v>1452058282</v>
      </c>
      <c r="K463" t="b">
        <v>0</v>
      </c>
      <c r="L463">
        <v>1</v>
      </c>
      <c r="M463" t="b">
        <v>0</v>
      </c>
      <c r="N463" t="s">
        <v>8266</v>
      </c>
      <c r="O463">
        <f t="shared" si="40"/>
        <v>0</v>
      </c>
      <c r="P463">
        <f t="shared" si="41"/>
        <v>10</v>
      </c>
      <c r="Q463" t="s">
        <v>8308</v>
      </c>
      <c r="R463" t="s">
        <v>8312</v>
      </c>
      <c r="S463" s="12">
        <f t="shared" si="37"/>
        <v>42375.230115740742</v>
      </c>
      <c r="T463" s="12">
        <f t="shared" si="38"/>
        <v>42417.999305555553</v>
      </c>
      <c r="U463">
        <f t="shared" si="39"/>
        <v>2016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0"/>
        <v>0</v>
      </c>
      <c r="P464">
        <f t="shared" si="41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0"/>
        <v>2</v>
      </c>
      <c r="P465">
        <f t="shared" si="41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0"/>
        <v>0</v>
      </c>
      <c r="P466">
        <f t="shared" si="41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0"/>
        <v>27</v>
      </c>
      <c r="P467">
        <f t="shared" si="41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0"/>
        <v>1</v>
      </c>
      <c r="P468">
        <f t="shared" si="41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0"/>
        <v>22</v>
      </c>
      <c r="P469">
        <f t="shared" si="41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0"/>
        <v>0</v>
      </c>
      <c r="P470">
        <f t="shared" si="41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43.5" x14ac:dyDescent="0.35">
      <c r="A471">
        <v>226</v>
      </c>
      <c r="B471" s="3" t="s">
        <v>228</v>
      </c>
      <c r="C471" s="3" t="s">
        <v>4336</v>
      </c>
      <c r="D471" s="6">
        <v>29000</v>
      </c>
      <c r="E471" s="8">
        <v>250</v>
      </c>
      <c r="F471" t="s">
        <v>8220</v>
      </c>
      <c r="G471" t="s">
        <v>8224</v>
      </c>
      <c r="H471" t="s">
        <v>8246</v>
      </c>
      <c r="I471">
        <v>1433064540</v>
      </c>
      <c r="J471">
        <v>1428854344</v>
      </c>
      <c r="K471" t="b">
        <v>0</v>
      </c>
      <c r="L471">
        <v>2</v>
      </c>
      <c r="M471" t="b">
        <v>0</v>
      </c>
      <c r="N471" t="s">
        <v>8266</v>
      </c>
      <c r="O471">
        <f t="shared" si="40"/>
        <v>1</v>
      </c>
      <c r="P471">
        <f t="shared" si="41"/>
        <v>125</v>
      </c>
      <c r="Q471" t="s">
        <v>8308</v>
      </c>
      <c r="R471" t="s">
        <v>8312</v>
      </c>
      <c r="S471" s="12">
        <f t="shared" si="37"/>
        <v>42106.666018518517</v>
      </c>
      <c r="T471" s="12">
        <f t="shared" si="38"/>
        <v>42155.395138888889</v>
      </c>
      <c r="U471">
        <f t="shared" si="39"/>
        <v>2015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0"/>
        <v>1</v>
      </c>
      <c r="P472">
        <f t="shared" si="41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0"/>
        <v>12</v>
      </c>
      <c r="P473">
        <f t="shared" si="41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0"/>
        <v>18</v>
      </c>
      <c r="P474">
        <f t="shared" si="41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0"/>
        <v>3</v>
      </c>
      <c r="P475">
        <f t="shared" si="41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0"/>
        <v>0</v>
      </c>
      <c r="P476">
        <f t="shared" si="41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0"/>
        <v>0</v>
      </c>
      <c r="P477">
        <f t="shared" si="41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0"/>
        <v>2</v>
      </c>
      <c r="P478">
        <f t="shared" si="41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0"/>
        <v>0</v>
      </c>
      <c r="P479">
        <f t="shared" si="41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0"/>
        <v>0</v>
      </c>
      <c r="P480">
        <f t="shared" si="41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0"/>
        <v>33</v>
      </c>
      <c r="P481">
        <f t="shared" si="41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0"/>
        <v>19</v>
      </c>
      <c r="P482">
        <f t="shared" si="41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0"/>
        <v>6</v>
      </c>
      <c r="P483">
        <f t="shared" si="41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0"/>
        <v>0</v>
      </c>
      <c r="P484">
        <f t="shared" si="41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29" x14ac:dyDescent="0.35">
      <c r="A485">
        <v>228</v>
      </c>
      <c r="B485" s="3" t="s">
        <v>230</v>
      </c>
      <c r="C485" s="3" t="s">
        <v>4338</v>
      </c>
      <c r="D485" s="6">
        <v>8000</v>
      </c>
      <c r="E485" s="8">
        <v>0</v>
      </c>
      <c r="F485" t="s">
        <v>8220</v>
      </c>
      <c r="G485" t="s">
        <v>8224</v>
      </c>
      <c r="H485" t="s">
        <v>8246</v>
      </c>
      <c r="I485">
        <v>1433176105</v>
      </c>
      <c r="J485">
        <v>1427992105</v>
      </c>
      <c r="K485" t="b">
        <v>0</v>
      </c>
      <c r="L485">
        <v>0</v>
      </c>
      <c r="M485" t="b">
        <v>0</v>
      </c>
      <c r="N485" t="s">
        <v>8266</v>
      </c>
      <c r="O485">
        <f t="shared" si="40"/>
        <v>0</v>
      </c>
      <c r="P485">
        <f t="shared" si="41"/>
        <v>0</v>
      </c>
      <c r="Q485" t="s">
        <v>8308</v>
      </c>
      <c r="R485" t="s">
        <v>8312</v>
      </c>
      <c r="S485" s="12">
        <f t="shared" si="37"/>
        <v>42096.686400462961</v>
      </c>
      <c r="T485" s="12">
        <f t="shared" si="38"/>
        <v>42156.686400462961</v>
      </c>
      <c r="U485">
        <f t="shared" si="39"/>
        <v>2015</v>
      </c>
    </row>
    <row r="486" spans="1:21" ht="43.5" x14ac:dyDescent="0.35">
      <c r="A486">
        <v>232</v>
      </c>
      <c r="B486" s="3" t="s">
        <v>234</v>
      </c>
      <c r="C486" s="3" t="s">
        <v>4342</v>
      </c>
      <c r="D486" s="6">
        <v>4000</v>
      </c>
      <c r="E486" s="8">
        <v>110</v>
      </c>
      <c r="F486" t="s">
        <v>8220</v>
      </c>
      <c r="G486" t="s">
        <v>8224</v>
      </c>
      <c r="H486" t="s">
        <v>8246</v>
      </c>
      <c r="I486">
        <v>1425066546</v>
      </c>
      <c r="J486">
        <v>1422474546</v>
      </c>
      <c r="K486" t="b">
        <v>0</v>
      </c>
      <c r="L486">
        <v>7</v>
      </c>
      <c r="M486" t="b">
        <v>0</v>
      </c>
      <c r="N486" t="s">
        <v>8266</v>
      </c>
      <c r="O486">
        <f t="shared" si="40"/>
        <v>3</v>
      </c>
      <c r="P486">
        <f t="shared" si="41"/>
        <v>15.71</v>
      </c>
      <c r="Q486" t="s">
        <v>8308</v>
      </c>
      <c r="R486" t="s">
        <v>8312</v>
      </c>
      <c r="S486" s="12">
        <f t="shared" si="37"/>
        <v>42032.82576388889</v>
      </c>
      <c r="T486" s="12">
        <f t="shared" si="38"/>
        <v>42062.82576388889</v>
      </c>
      <c r="U486">
        <f t="shared" si="39"/>
        <v>2015</v>
      </c>
    </row>
    <row r="487" spans="1:21" ht="43.5" x14ac:dyDescent="0.35">
      <c r="A487">
        <v>1023</v>
      </c>
      <c r="B487" s="3" t="s">
        <v>1024</v>
      </c>
      <c r="C487" s="3" t="s">
        <v>5133</v>
      </c>
      <c r="D487" s="6">
        <v>2000</v>
      </c>
      <c r="E487" s="8">
        <v>4743</v>
      </c>
      <c r="F487" t="s">
        <v>8218</v>
      </c>
      <c r="G487" t="s">
        <v>8224</v>
      </c>
      <c r="H487" t="s">
        <v>8246</v>
      </c>
      <c r="I487">
        <v>1434837861</v>
      </c>
      <c r="J487">
        <v>1432245861</v>
      </c>
      <c r="K487" t="b">
        <v>0</v>
      </c>
      <c r="L487">
        <v>131</v>
      </c>
      <c r="M487" t="b">
        <v>1</v>
      </c>
      <c r="N487" t="s">
        <v>8278</v>
      </c>
      <c r="O487">
        <f t="shared" si="40"/>
        <v>237</v>
      </c>
      <c r="P487">
        <f t="shared" si="41"/>
        <v>36.21</v>
      </c>
      <c r="Q487" t="s">
        <v>8323</v>
      </c>
      <c r="R487" t="s">
        <v>8328</v>
      </c>
      <c r="S487" s="12">
        <f t="shared" si="37"/>
        <v>42145.919687500005</v>
      </c>
      <c r="T487" s="12">
        <f t="shared" si="38"/>
        <v>42175.919687500005</v>
      </c>
      <c r="U487">
        <f t="shared" si="39"/>
        <v>2015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0"/>
        <v>0</v>
      </c>
      <c r="P488">
        <f t="shared" si="41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0"/>
        <v>0</v>
      </c>
      <c r="P489">
        <f t="shared" si="41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0"/>
        <v>0</v>
      </c>
      <c r="P490">
        <f t="shared" si="41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0"/>
        <v>0</v>
      </c>
      <c r="P491">
        <f t="shared" si="41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0"/>
        <v>0</v>
      </c>
      <c r="P492">
        <f t="shared" si="41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0"/>
        <v>0</v>
      </c>
      <c r="P493">
        <f t="shared" si="41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0"/>
        <v>0</v>
      </c>
      <c r="P494">
        <f t="shared" si="41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58" x14ac:dyDescent="0.35">
      <c r="A495">
        <v>1026</v>
      </c>
      <c r="B495" s="3" t="s">
        <v>1027</v>
      </c>
      <c r="C495" s="3" t="s">
        <v>5136</v>
      </c>
      <c r="D495" s="6">
        <v>7000</v>
      </c>
      <c r="E495" s="8">
        <v>7000.58</v>
      </c>
      <c r="F495" t="s">
        <v>8218</v>
      </c>
      <c r="G495" t="s">
        <v>8224</v>
      </c>
      <c r="H495" t="s">
        <v>8246</v>
      </c>
      <c r="I495">
        <v>1459414016</v>
      </c>
      <c r="J495">
        <v>1456480016</v>
      </c>
      <c r="K495" t="b">
        <v>1</v>
      </c>
      <c r="L495">
        <v>122</v>
      </c>
      <c r="M495" t="b">
        <v>1</v>
      </c>
      <c r="N495" t="s">
        <v>8278</v>
      </c>
      <c r="O495">
        <f t="shared" si="40"/>
        <v>100</v>
      </c>
      <c r="P495">
        <f t="shared" si="41"/>
        <v>57.38</v>
      </c>
      <c r="Q495" t="s">
        <v>8323</v>
      </c>
      <c r="R495" t="s">
        <v>8328</v>
      </c>
      <c r="S495" s="12">
        <f t="shared" si="37"/>
        <v>42426.407592592594</v>
      </c>
      <c r="T495" s="12">
        <f t="shared" si="38"/>
        <v>42460.365925925929</v>
      </c>
      <c r="U495">
        <f t="shared" si="39"/>
        <v>2016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0"/>
        <v>0</v>
      </c>
      <c r="P496">
        <f t="shared" si="41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0"/>
        <v>0</v>
      </c>
      <c r="P497">
        <f t="shared" si="41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0"/>
        <v>0</v>
      </c>
      <c r="P498">
        <f t="shared" si="41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0"/>
        <v>1</v>
      </c>
      <c r="P499">
        <f t="shared" si="41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0"/>
        <v>5</v>
      </c>
      <c r="P500">
        <f t="shared" si="41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0"/>
        <v>10</v>
      </c>
      <c r="P501">
        <f t="shared" si="41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41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41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41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1028</v>
      </c>
      <c r="B505" s="3" t="s">
        <v>1029</v>
      </c>
      <c r="C505" s="3" t="s">
        <v>5138</v>
      </c>
      <c r="D505" s="6">
        <v>10000</v>
      </c>
      <c r="E505" s="8">
        <v>11727</v>
      </c>
      <c r="F505" t="s">
        <v>8218</v>
      </c>
      <c r="G505" t="s">
        <v>8224</v>
      </c>
      <c r="H505" t="s">
        <v>8246</v>
      </c>
      <c r="I505">
        <v>1488830400</v>
      </c>
      <c r="J505">
        <v>1484924605</v>
      </c>
      <c r="K505" t="b">
        <v>1</v>
      </c>
      <c r="L505">
        <v>255</v>
      </c>
      <c r="M505" t="b">
        <v>1</v>
      </c>
      <c r="N505" t="s">
        <v>8278</v>
      </c>
      <c r="O505">
        <f t="shared" si="40"/>
        <v>117</v>
      </c>
      <c r="P505">
        <f t="shared" si="41"/>
        <v>45.99</v>
      </c>
      <c r="Q505" t="s">
        <v>8323</v>
      </c>
      <c r="R505" t="s">
        <v>8328</v>
      </c>
      <c r="S505" s="12">
        <f t="shared" si="37"/>
        <v>42755.627372685187</v>
      </c>
      <c r="T505" s="12">
        <f t="shared" si="38"/>
        <v>42800.833333333328</v>
      </c>
      <c r="U505">
        <f t="shared" si="39"/>
        <v>2017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41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1033</v>
      </c>
      <c r="B511" s="3" t="s">
        <v>1034</v>
      </c>
      <c r="C511" s="3" t="s">
        <v>5143</v>
      </c>
      <c r="D511" s="6">
        <v>1328</v>
      </c>
      <c r="E511" s="8">
        <v>1366</v>
      </c>
      <c r="F511" t="s">
        <v>8218</v>
      </c>
      <c r="G511" t="s">
        <v>8224</v>
      </c>
      <c r="H511" t="s">
        <v>8246</v>
      </c>
      <c r="I511">
        <v>1481564080</v>
      </c>
      <c r="J511">
        <v>1479144880</v>
      </c>
      <c r="K511" t="b">
        <v>0</v>
      </c>
      <c r="L511">
        <v>27</v>
      </c>
      <c r="M511" t="b">
        <v>1</v>
      </c>
      <c r="N511" t="s">
        <v>8278</v>
      </c>
      <c r="O511">
        <f t="shared" si="40"/>
        <v>103</v>
      </c>
      <c r="P511">
        <f t="shared" si="41"/>
        <v>50.59</v>
      </c>
      <c r="Q511" t="s">
        <v>8323</v>
      </c>
      <c r="R511" t="s">
        <v>8328</v>
      </c>
      <c r="S511" s="12">
        <f t="shared" si="37"/>
        <v>42688.732407407413</v>
      </c>
      <c r="T511" s="12">
        <f t="shared" si="38"/>
        <v>42716.732407407413</v>
      </c>
      <c r="U511">
        <f t="shared" si="39"/>
        <v>2016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5">ROUND(E516/D516*100,0)</f>
        <v>3</v>
      </c>
      <c r="P516">
        <f t="shared" ref="P516:P579" si="46">IFERROR(ROUND(E516/L516,2),0)</f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5"/>
        <v>25</v>
      </c>
      <c r="P517">
        <f t="shared" si="46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43.5" x14ac:dyDescent="0.35">
      <c r="A518">
        <v>2201</v>
      </c>
      <c r="B518" s="3" t="s">
        <v>2202</v>
      </c>
      <c r="C518" s="3" t="s">
        <v>6311</v>
      </c>
      <c r="D518" s="6">
        <v>110</v>
      </c>
      <c r="E518" s="8">
        <v>420.99</v>
      </c>
      <c r="F518" t="s">
        <v>8218</v>
      </c>
      <c r="G518" t="s">
        <v>8224</v>
      </c>
      <c r="H518" t="s">
        <v>8246</v>
      </c>
      <c r="I518">
        <v>1358367565</v>
      </c>
      <c r="J518">
        <v>1357157965</v>
      </c>
      <c r="K518" t="b">
        <v>0</v>
      </c>
      <c r="L518">
        <v>28</v>
      </c>
      <c r="M518" t="b">
        <v>1</v>
      </c>
      <c r="N518" t="s">
        <v>8278</v>
      </c>
      <c r="O518">
        <f t="shared" si="45"/>
        <v>383</v>
      </c>
      <c r="P518">
        <f t="shared" si="46"/>
        <v>15.04</v>
      </c>
      <c r="Q518" t="s">
        <v>8323</v>
      </c>
      <c r="R518" t="s">
        <v>8328</v>
      </c>
      <c r="S518" s="12">
        <f t="shared" si="42"/>
        <v>41276.846817129634</v>
      </c>
      <c r="T518" s="12">
        <f t="shared" si="43"/>
        <v>41290.846817129634</v>
      </c>
      <c r="U518">
        <f t="shared" si="44"/>
        <v>2013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5"/>
        <v>1</v>
      </c>
      <c r="P519">
        <f t="shared" si="46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5"/>
        <v>0</v>
      </c>
      <c r="P520">
        <f t="shared" si="46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5"/>
        <v>23</v>
      </c>
      <c r="P521">
        <f t="shared" si="46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29" x14ac:dyDescent="0.35">
      <c r="A522">
        <v>2209</v>
      </c>
      <c r="B522" s="3" t="s">
        <v>2210</v>
      </c>
      <c r="C522" s="3" t="s">
        <v>6319</v>
      </c>
      <c r="D522" s="6">
        <v>500</v>
      </c>
      <c r="E522" s="8">
        <v>754</v>
      </c>
      <c r="F522" t="s">
        <v>8218</v>
      </c>
      <c r="G522" t="s">
        <v>8224</v>
      </c>
      <c r="H522" t="s">
        <v>8246</v>
      </c>
      <c r="I522">
        <v>1397516400</v>
      </c>
      <c r="J522">
        <v>1396524644</v>
      </c>
      <c r="K522" t="b">
        <v>0</v>
      </c>
      <c r="L522">
        <v>15</v>
      </c>
      <c r="M522" t="b">
        <v>1</v>
      </c>
      <c r="N522" t="s">
        <v>8278</v>
      </c>
      <c r="O522">
        <f t="shared" si="45"/>
        <v>151</v>
      </c>
      <c r="P522">
        <f t="shared" si="46"/>
        <v>50.27</v>
      </c>
      <c r="Q522" t="s">
        <v>8323</v>
      </c>
      <c r="R522" t="s">
        <v>8328</v>
      </c>
      <c r="S522" s="12">
        <f t="shared" si="42"/>
        <v>41732.479675925926</v>
      </c>
      <c r="T522" s="12">
        <f t="shared" si="43"/>
        <v>41743.958333333336</v>
      </c>
      <c r="U522">
        <f t="shared" si="44"/>
        <v>2014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1693</v>
      </c>
      <c r="B526" s="3" t="s">
        <v>1694</v>
      </c>
      <c r="C526" s="3" t="s">
        <v>5803</v>
      </c>
      <c r="D526" s="6">
        <v>3000</v>
      </c>
      <c r="E526" s="8">
        <v>280</v>
      </c>
      <c r="F526" t="s">
        <v>8221</v>
      </c>
      <c r="G526" t="s">
        <v>8224</v>
      </c>
      <c r="H526" t="s">
        <v>8246</v>
      </c>
      <c r="I526">
        <v>1491768000</v>
      </c>
      <c r="J526">
        <v>1489097112</v>
      </c>
      <c r="K526" t="b">
        <v>0</v>
      </c>
      <c r="L526">
        <v>8</v>
      </c>
      <c r="M526" t="b">
        <v>0</v>
      </c>
      <c r="N526" t="s">
        <v>8291</v>
      </c>
      <c r="O526">
        <f t="shared" si="45"/>
        <v>9</v>
      </c>
      <c r="P526">
        <f t="shared" si="46"/>
        <v>35</v>
      </c>
      <c r="Q526" t="s">
        <v>8323</v>
      </c>
      <c r="R526" t="s">
        <v>8345</v>
      </c>
      <c r="S526" s="12">
        <f t="shared" si="42"/>
        <v>42803.920277777783</v>
      </c>
      <c r="T526" s="12">
        <f t="shared" si="43"/>
        <v>42834.833333333328</v>
      </c>
      <c r="U526">
        <f t="shared" si="44"/>
        <v>2017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1727</v>
      </c>
      <c r="B528" s="3" t="s">
        <v>1728</v>
      </c>
      <c r="C528" s="3" t="s">
        <v>5837</v>
      </c>
      <c r="D528" s="6">
        <v>3000</v>
      </c>
      <c r="E528" s="8">
        <v>1</v>
      </c>
      <c r="F528" t="s">
        <v>8220</v>
      </c>
      <c r="G528" t="s">
        <v>8224</v>
      </c>
      <c r="H528" t="s">
        <v>8246</v>
      </c>
      <c r="I528">
        <v>1428231600</v>
      </c>
      <c r="J528">
        <v>1423520177</v>
      </c>
      <c r="K528" t="b">
        <v>0</v>
      </c>
      <c r="L528">
        <v>1</v>
      </c>
      <c r="M528" t="b">
        <v>0</v>
      </c>
      <c r="N528" t="s">
        <v>8291</v>
      </c>
      <c r="O528">
        <f t="shared" si="45"/>
        <v>0</v>
      </c>
      <c r="P528">
        <f t="shared" si="46"/>
        <v>1</v>
      </c>
      <c r="Q528" t="s">
        <v>8323</v>
      </c>
      <c r="R528" t="s">
        <v>8345</v>
      </c>
      <c r="S528" s="12">
        <f t="shared" si="42"/>
        <v>42044.927974537044</v>
      </c>
      <c r="T528" s="12">
        <f t="shared" si="43"/>
        <v>42099.458333333328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763</v>
      </c>
      <c r="B535" s="3" t="s">
        <v>764</v>
      </c>
      <c r="C535" s="3" t="s">
        <v>4873</v>
      </c>
      <c r="D535" s="6">
        <v>4290</v>
      </c>
      <c r="E535" s="8">
        <v>5</v>
      </c>
      <c r="F535" t="s">
        <v>8220</v>
      </c>
      <c r="G535" t="s">
        <v>8224</v>
      </c>
      <c r="H535" t="s">
        <v>8246</v>
      </c>
      <c r="I535">
        <v>1376563408</v>
      </c>
      <c r="J535">
        <v>1373971408</v>
      </c>
      <c r="K535" t="b">
        <v>0</v>
      </c>
      <c r="L535">
        <v>1</v>
      </c>
      <c r="M535" t="b">
        <v>0</v>
      </c>
      <c r="N535" t="s">
        <v>8273</v>
      </c>
      <c r="O535">
        <f t="shared" si="45"/>
        <v>0</v>
      </c>
      <c r="P535">
        <f t="shared" si="46"/>
        <v>5</v>
      </c>
      <c r="Q535" t="s">
        <v>8320</v>
      </c>
      <c r="R535" t="s">
        <v>8322</v>
      </c>
      <c r="S535" s="12">
        <f t="shared" si="42"/>
        <v>41471.446851851848</v>
      </c>
      <c r="T535" s="12">
        <f t="shared" si="43"/>
        <v>41501.446851851848</v>
      </c>
      <c r="U535">
        <f t="shared" si="44"/>
        <v>2013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773</v>
      </c>
      <c r="B537" s="3" t="s">
        <v>774</v>
      </c>
      <c r="C537" s="3" t="s">
        <v>4883</v>
      </c>
      <c r="D537" s="6">
        <v>3759</v>
      </c>
      <c r="E537" s="8">
        <v>32</v>
      </c>
      <c r="F537" t="s">
        <v>8220</v>
      </c>
      <c r="G537" t="s">
        <v>8224</v>
      </c>
      <c r="H537" t="s">
        <v>8246</v>
      </c>
      <c r="I537">
        <v>1431298860</v>
      </c>
      <c r="J537">
        <v>1428341985</v>
      </c>
      <c r="K537" t="b">
        <v>0</v>
      </c>
      <c r="L537">
        <v>2</v>
      </c>
      <c r="M537" t="b">
        <v>0</v>
      </c>
      <c r="N537" t="s">
        <v>8273</v>
      </c>
      <c r="O537">
        <f t="shared" si="45"/>
        <v>1</v>
      </c>
      <c r="P537">
        <f t="shared" si="46"/>
        <v>16</v>
      </c>
      <c r="Q537" t="s">
        <v>8320</v>
      </c>
      <c r="R537" t="s">
        <v>8322</v>
      </c>
      <c r="S537" s="12">
        <f t="shared" si="42"/>
        <v>42100.735937499994</v>
      </c>
      <c r="T537" s="12">
        <f t="shared" si="43"/>
        <v>42134.959027777775</v>
      </c>
      <c r="U537">
        <f t="shared" si="44"/>
        <v>2015</v>
      </c>
    </row>
    <row r="538" spans="1:21" ht="43.5" x14ac:dyDescent="0.35">
      <c r="A538">
        <v>1170</v>
      </c>
      <c r="B538" s="3" t="s">
        <v>1171</v>
      </c>
      <c r="C538" s="3" t="s">
        <v>5280</v>
      </c>
      <c r="D538" s="6">
        <v>25000</v>
      </c>
      <c r="E538" s="8">
        <v>100</v>
      </c>
      <c r="F538" t="s">
        <v>8220</v>
      </c>
      <c r="G538" t="s">
        <v>8224</v>
      </c>
      <c r="H538" t="s">
        <v>8246</v>
      </c>
      <c r="I538">
        <v>1433021171</v>
      </c>
      <c r="J538">
        <v>1430429171</v>
      </c>
      <c r="K538" t="b">
        <v>0</v>
      </c>
      <c r="L538">
        <v>2</v>
      </c>
      <c r="M538" t="b">
        <v>0</v>
      </c>
      <c r="N538" t="s">
        <v>8282</v>
      </c>
      <c r="O538">
        <f t="shared" si="45"/>
        <v>0</v>
      </c>
      <c r="P538">
        <f t="shared" si="46"/>
        <v>50</v>
      </c>
      <c r="Q538" t="s">
        <v>8334</v>
      </c>
      <c r="R538" t="s">
        <v>8335</v>
      </c>
      <c r="S538" s="12">
        <f t="shared" si="42"/>
        <v>42124.893182870372</v>
      </c>
      <c r="T538" s="12">
        <f t="shared" si="43"/>
        <v>42154.893182870372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1177</v>
      </c>
      <c r="B541" s="3" t="s">
        <v>1178</v>
      </c>
      <c r="C541" s="3" t="s">
        <v>5287</v>
      </c>
      <c r="D541" s="6">
        <v>6000</v>
      </c>
      <c r="E541" s="8">
        <v>0</v>
      </c>
      <c r="F541" t="s">
        <v>8220</v>
      </c>
      <c r="G541" t="s">
        <v>8224</v>
      </c>
      <c r="H541" t="s">
        <v>8246</v>
      </c>
      <c r="I541">
        <v>1413388296</v>
      </c>
      <c r="J541">
        <v>1410796296</v>
      </c>
      <c r="K541" t="b">
        <v>0</v>
      </c>
      <c r="L541">
        <v>0</v>
      </c>
      <c r="M541" t="b">
        <v>0</v>
      </c>
      <c r="N541" t="s">
        <v>8282</v>
      </c>
      <c r="O541">
        <f t="shared" si="45"/>
        <v>0</v>
      </c>
      <c r="P541">
        <f t="shared" si="46"/>
        <v>0</v>
      </c>
      <c r="Q541" t="s">
        <v>8334</v>
      </c>
      <c r="R541" t="s">
        <v>8335</v>
      </c>
      <c r="S541" s="12">
        <f t="shared" si="42"/>
        <v>41897.660833333335</v>
      </c>
      <c r="T541" s="12">
        <f t="shared" si="43"/>
        <v>41927.660833333335</v>
      </c>
      <c r="U541">
        <f t="shared" si="44"/>
        <v>2014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5" x14ac:dyDescent="0.35">
      <c r="A549">
        <v>2403</v>
      </c>
      <c r="B549" s="3" t="s">
        <v>2404</v>
      </c>
      <c r="C549" s="3" t="s">
        <v>6513</v>
      </c>
      <c r="D549" s="6">
        <v>1200</v>
      </c>
      <c r="E549" s="8">
        <v>202</v>
      </c>
      <c r="F549" t="s">
        <v>8220</v>
      </c>
      <c r="G549" t="s">
        <v>8224</v>
      </c>
      <c r="H549" t="s">
        <v>8246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8282</v>
      </c>
      <c r="O549">
        <f t="shared" si="45"/>
        <v>17</v>
      </c>
      <c r="P549">
        <f t="shared" si="46"/>
        <v>16.829999999999998</v>
      </c>
      <c r="Q549" t="s">
        <v>8334</v>
      </c>
      <c r="R549" t="s">
        <v>8335</v>
      </c>
      <c r="S549" s="12">
        <f t="shared" si="42"/>
        <v>42399.882615740738</v>
      </c>
      <c r="T549" s="12">
        <f t="shared" si="43"/>
        <v>42459.840949074074</v>
      </c>
      <c r="U549">
        <f t="shared" si="44"/>
        <v>2016</v>
      </c>
    </row>
    <row r="550" spans="1:21" ht="43.5" x14ac:dyDescent="0.35">
      <c r="A550">
        <v>2568</v>
      </c>
      <c r="B550" s="3" t="s">
        <v>2568</v>
      </c>
      <c r="C550" s="3" t="s">
        <v>6678</v>
      </c>
      <c r="D550" s="6">
        <v>10000</v>
      </c>
      <c r="E550" s="8">
        <v>50</v>
      </c>
      <c r="F550" t="s">
        <v>8219</v>
      </c>
      <c r="G550" t="s">
        <v>8224</v>
      </c>
      <c r="H550" t="s">
        <v>8246</v>
      </c>
      <c r="I550">
        <v>1472745594</v>
      </c>
      <c r="J550">
        <v>1470153594</v>
      </c>
      <c r="K550" t="b">
        <v>0</v>
      </c>
      <c r="L550">
        <v>1</v>
      </c>
      <c r="M550" t="b">
        <v>0</v>
      </c>
      <c r="N550" t="s">
        <v>8282</v>
      </c>
      <c r="O550">
        <f t="shared" si="45"/>
        <v>1</v>
      </c>
      <c r="P550">
        <f t="shared" si="46"/>
        <v>50</v>
      </c>
      <c r="Q550" t="s">
        <v>8334</v>
      </c>
      <c r="R550" t="s">
        <v>8335</v>
      </c>
      <c r="S550" s="12">
        <f t="shared" si="42"/>
        <v>42584.666597222225</v>
      </c>
      <c r="T550" s="12">
        <f t="shared" si="43"/>
        <v>42614.666597222225</v>
      </c>
      <c r="U550">
        <f t="shared" si="44"/>
        <v>2016</v>
      </c>
    </row>
    <row r="551" spans="1:21" ht="29" x14ac:dyDescent="0.35">
      <c r="A551">
        <v>2586</v>
      </c>
      <c r="B551" s="3" t="s">
        <v>2586</v>
      </c>
      <c r="C551" s="3" t="s">
        <v>6696</v>
      </c>
      <c r="D551" s="6">
        <v>3000</v>
      </c>
      <c r="E551" s="8">
        <v>5</v>
      </c>
      <c r="F551" t="s">
        <v>8220</v>
      </c>
      <c r="G551" t="s">
        <v>8224</v>
      </c>
      <c r="H551" t="s">
        <v>8246</v>
      </c>
      <c r="I551">
        <v>1451030136</v>
      </c>
      <c r="J551">
        <v>1448438136</v>
      </c>
      <c r="K551" t="b">
        <v>0</v>
      </c>
      <c r="L551">
        <v>1</v>
      </c>
      <c r="M551" t="b">
        <v>0</v>
      </c>
      <c r="N551" t="s">
        <v>8282</v>
      </c>
      <c r="O551">
        <f t="shared" si="45"/>
        <v>0</v>
      </c>
      <c r="P551">
        <f t="shared" si="46"/>
        <v>5</v>
      </c>
      <c r="Q551" t="s">
        <v>8334</v>
      </c>
      <c r="R551" t="s">
        <v>8335</v>
      </c>
      <c r="S551" s="12">
        <f t="shared" si="42"/>
        <v>42333.330277777779</v>
      </c>
      <c r="T551" s="12">
        <f t="shared" si="43"/>
        <v>42363.330277777779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2597</v>
      </c>
      <c r="B557" s="3" t="s">
        <v>2597</v>
      </c>
      <c r="C557" s="3" t="s">
        <v>6707</v>
      </c>
      <c r="D557" s="6">
        <v>1500</v>
      </c>
      <c r="E557" s="8">
        <v>85</v>
      </c>
      <c r="F557" t="s">
        <v>8220</v>
      </c>
      <c r="G557" t="s">
        <v>8224</v>
      </c>
      <c r="H557" t="s">
        <v>8246</v>
      </c>
      <c r="I557">
        <v>1466323917</v>
      </c>
      <c r="J557">
        <v>1463731917</v>
      </c>
      <c r="K557" t="b">
        <v>0</v>
      </c>
      <c r="L557">
        <v>7</v>
      </c>
      <c r="M557" t="b">
        <v>0</v>
      </c>
      <c r="N557" t="s">
        <v>8282</v>
      </c>
      <c r="O557">
        <f t="shared" si="45"/>
        <v>6</v>
      </c>
      <c r="P557">
        <f t="shared" si="46"/>
        <v>12.14</v>
      </c>
      <c r="Q557" t="s">
        <v>8334</v>
      </c>
      <c r="R557" t="s">
        <v>8335</v>
      </c>
      <c r="S557" s="12">
        <f t="shared" si="42"/>
        <v>42510.341631944444</v>
      </c>
      <c r="T557" s="12">
        <f t="shared" si="43"/>
        <v>42540.341631944444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1901</v>
      </c>
      <c r="B567" s="3" t="s">
        <v>1902</v>
      </c>
      <c r="C567" s="3" t="s">
        <v>6011</v>
      </c>
      <c r="D567" s="6">
        <v>99000</v>
      </c>
      <c r="E567" s="8">
        <v>2670</v>
      </c>
      <c r="F567" t="s">
        <v>8220</v>
      </c>
      <c r="G567" t="s">
        <v>8224</v>
      </c>
      <c r="H567" t="s">
        <v>8246</v>
      </c>
      <c r="I567">
        <v>1432299600</v>
      </c>
      <c r="J567">
        <v>1429707729</v>
      </c>
      <c r="K567" t="b">
        <v>0</v>
      </c>
      <c r="L567">
        <v>25</v>
      </c>
      <c r="M567" t="b">
        <v>0</v>
      </c>
      <c r="N567" t="s">
        <v>8292</v>
      </c>
      <c r="O567">
        <f t="shared" si="45"/>
        <v>3</v>
      </c>
      <c r="P567">
        <f t="shared" si="46"/>
        <v>106.8</v>
      </c>
      <c r="Q567" t="s">
        <v>8317</v>
      </c>
      <c r="R567" t="s">
        <v>8346</v>
      </c>
      <c r="S567" s="12">
        <f t="shared" si="42"/>
        <v>42116.54315972222</v>
      </c>
      <c r="T567" s="12">
        <f t="shared" si="43"/>
        <v>42146.541666666672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29" x14ac:dyDescent="0.35">
      <c r="A576">
        <v>1913</v>
      </c>
      <c r="B576" s="3" t="s">
        <v>1914</v>
      </c>
      <c r="C576" s="3" t="s">
        <v>6023</v>
      </c>
      <c r="D576" s="6">
        <v>48000</v>
      </c>
      <c r="E576" s="8">
        <v>637</v>
      </c>
      <c r="F576" t="s">
        <v>8220</v>
      </c>
      <c r="G576" t="s">
        <v>8224</v>
      </c>
      <c r="H576" t="s">
        <v>8246</v>
      </c>
      <c r="I576">
        <v>1412770578</v>
      </c>
      <c r="J576">
        <v>1410178578</v>
      </c>
      <c r="K576" t="b">
        <v>0</v>
      </c>
      <c r="L576">
        <v>26</v>
      </c>
      <c r="M576" t="b">
        <v>0</v>
      </c>
      <c r="N576" t="s">
        <v>8292</v>
      </c>
      <c r="O576">
        <f t="shared" si="45"/>
        <v>1</v>
      </c>
      <c r="P576">
        <f t="shared" si="46"/>
        <v>24.5</v>
      </c>
      <c r="Q576" t="s">
        <v>8317</v>
      </c>
      <c r="R576" t="s">
        <v>8346</v>
      </c>
      <c r="S576" s="12">
        <f t="shared" si="42"/>
        <v>41890.511319444442</v>
      </c>
      <c r="T576" s="12">
        <f t="shared" si="43"/>
        <v>41920.511319444442</v>
      </c>
      <c r="U576">
        <f t="shared" si="44"/>
        <v>2014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3.5" x14ac:dyDescent="0.35">
      <c r="A580">
        <v>1920</v>
      </c>
      <c r="B580" s="3" t="s">
        <v>1921</v>
      </c>
      <c r="C580" s="3" t="s">
        <v>6030</v>
      </c>
      <c r="D580" s="6">
        <v>10000</v>
      </c>
      <c r="E580" s="8">
        <v>4303</v>
      </c>
      <c r="F580" t="s">
        <v>8220</v>
      </c>
      <c r="G580" t="s">
        <v>8224</v>
      </c>
      <c r="H580" t="s">
        <v>8246</v>
      </c>
      <c r="I580">
        <v>1445468400</v>
      </c>
      <c r="J580">
        <v>1443042061</v>
      </c>
      <c r="K580" t="b">
        <v>0</v>
      </c>
      <c r="L580">
        <v>105</v>
      </c>
      <c r="M580" t="b">
        <v>0</v>
      </c>
      <c r="N580" t="s">
        <v>8292</v>
      </c>
      <c r="O580">
        <f t="shared" ref="O580:O643" si="50">ROUND(E580/D580*100,0)</f>
        <v>43</v>
      </c>
      <c r="P580">
        <f t="shared" ref="P580:P643" si="51">IFERROR(ROUND(E580/L580,2),0)</f>
        <v>40.98</v>
      </c>
      <c r="Q580" t="s">
        <v>8317</v>
      </c>
      <c r="R580" t="s">
        <v>8346</v>
      </c>
      <c r="S580" s="12">
        <f t="shared" si="47"/>
        <v>42270.875706018516</v>
      </c>
      <c r="T580" s="12">
        <f t="shared" si="48"/>
        <v>42298.958333333328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0"/>
        <v>1</v>
      </c>
      <c r="P581">
        <f t="shared" si="51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0"/>
        <v>0</v>
      </c>
      <c r="P582">
        <f t="shared" si="51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0"/>
        <v>0</v>
      </c>
      <c r="P583">
        <f t="shared" si="51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0"/>
        <v>0</v>
      </c>
      <c r="P584">
        <f t="shared" si="51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0"/>
        <v>0</v>
      </c>
      <c r="P585">
        <f t="shared" si="51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0"/>
        <v>1</v>
      </c>
      <c r="P586">
        <f t="shared" si="51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1949</v>
      </c>
      <c r="B587" s="3" t="s">
        <v>1950</v>
      </c>
      <c r="C587" s="3" t="s">
        <v>6059</v>
      </c>
      <c r="D587" s="6">
        <v>50000</v>
      </c>
      <c r="E587" s="8">
        <v>53001.3</v>
      </c>
      <c r="F587" t="s">
        <v>8218</v>
      </c>
      <c r="G587" t="s">
        <v>8224</v>
      </c>
      <c r="H587" t="s">
        <v>8246</v>
      </c>
      <c r="I587">
        <v>1404986951</v>
      </c>
      <c r="J587">
        <v>1402394951</v>
      </c>
      <c r="K587" t="b">
        <v>1</v>
      </c>
      <c r="L587">
        <v>943</v>
      </c>
      <c r="M587" t="b">
        <v>1</v>
      </c>
      <c r="N587" t="s">
        <v>8293</v>
      </c>
      <c r="O587">
        <f t="shared" si="50"/>
        <v>106</v>
      </c>
      <c r="P587">
        <f t="shared" si="51"/>
        <v>56.2</v>
      </c>
      <c r="Q587" t="s">
        <v>8317</v>
      </c>
      <c r="R587" t="s">
        <v>8347</v>
      </c>
      <c r="S587" s="12">
        <f t="shared" si="47"/>
        <v>41800.423043981478</v>
      </c>
      <c r="T587" s="12">
        <f t="shared" si="48"/>
        <v>41830.423043981478</v>
      </c>
      <c r="U587">
        <f t="shared" si="49"/>
        <v>2014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1963</v>
      </c>
      <c r="B592" s="3" t="s">
        <v>1964</v>
      </c>
      <c r="C592" s="3" t="s">
        <v>6073</v>
      </c>
      <c r="D592" s="6">
        <v>19000</v>
      </c>
      <c r="E592" s="8">
        <v>24108</v>
      </c>
      <c r="F592" t="s">
        <v>8218</v>
      </c>
      <c r="G592" t="s">
        <v>8224</v>
      </c>
      <c r="H592" t="s">
        <v>8246</v>
      </c>
      <c r="I592">
        <v>1410862734</v>
      </c>
      <c r="J592">
        <v>1407838734</v>
      </c>
      <c r="K592" t="b">
        <v>1</v>
      </c>
      <c r="L592">
        <v>205</v>
      </c>
      <c r="M592" t="b">
        <v>1</v>
      </c>
      <c r="N592" t="s">
        <v>8293</v>
      </c>
      <c r="O592">
        <f t="shared" si="50"/>
        <v>127</v>
      </c>
      <c r="P592">
        <f t="shared" si="51"/>
        <v>117.6</v>
      </c>
      <c r="Q592" t="s">
        <v>8317</v>
      </c>
      <c r="R592" t="s">
        <v>8347</v>
      </c>
      <c r="S592" s="12">
        <f t="shared" si="47"/>
        <v>41863.429791666669</v>
      </c>
      <c r="T592" s="12">
        <f t="shared" si="48"/>
        <v>41898.429791666669</v>
      </c>
      <c r="U592">
        <f t="shared" si="49"/>
        <v>2014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3.5" x14ac:dyDescent="0.35">
      <c r="A595">
        <v>1969</v>
      </c>
      <c r="B595" s="3" t="s">
        <v>1970</v>
      </c>
      <c r="C595" s="3" t="s">
        <v>6079</v>
      </c>
      <c r="D595" s="6">
        <v>20000</v>
      </c>
      <c r="E595" s="8">
        <v>115816</v>
      </c>
      <c r="F595" t="s">
        <v>8218</v>
      </c>
      <c r="G595" t="s">
        <v>8224</v>
      </c>
      <c r="H595" t="s">
        <v>8246</v>
      </c>
      <c r="I595">
        <v>1470423668</v>
      </c>
      <c r="J595">
        <v>1467831668</v>
      </c>
      <c r="K595" t="b">
        <v>1</v>
      </c>
      <c r="L595">
        <v>1887</v>
      </c>
      <c r="M595" t="b">
        <v>1</v>
      </c>
      <c r="N595" t="s">
        <v>8293</v>
      </c>
      <c r="O595">
        <f t="shared" si="50"/>
        <v>579</v>
      </c>
      <c r="P595">
        <f t="shared" si="51"/>
        <v>61.38</v>
      </c>
      <c r="Q595" t="s">
        <v>8317</v>
      </c>
      <c r="R595" t="s">
        <v>8347</v>
      </c>
      <c r="S595" s="12">
        <f t="shared" si="47"/>
        <v>42557.792453703703</v>
      </c>
      <c r="T595" s="12">
        <f t="shared" si="48"/>
        <v>42587.792453703703</v>
      </c>
      <c r="U595">
        <f t="shared" si="49"/>
        <v>2016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1974</v>
      </c>
      <c r="B611" s="3" t="s">
        <v>1975</v>
      </c>
      <c r="C611" s="3" t="s">
        <v>6084</v>
      </c>
      <c r="D611" s="6">
        <v>20000</v>
      </c>
      <c r="E611" s="8">
        <v>75099.199999999997</v>
      </c>
      <c r="F611" t="s">
        <v>8218</v>
      </c>
      <c r="G611" t="s">
        <v>8224</v>
      </c>
      <c r="H611" t="s">
        <v>8246</v>
      </c>
      <c r="I611">
        <v>1376899269</v>
      </c>
      <c r="J611">
        <v>1371715269</v>
      </c>
      <c r="K611" t="b">
        <v>1</v>
      </c>
      <c r="L611">
        <v>402</v>
      </c>
      <c r="M611" t="b">
        <v>1</v>
      </c>
      <c r="N611" t="s">
        <v>8293</v>
      </c>
      <c r="O611">
        <f t="shared" si="50"/>
        <v>375</v>
      </c>
      <c r="P611">
        <f t="shared" si="51"/>
        <v>186.81</v>
      </c>
      <c r="Q611" t="s">
        <v>8317</v>
      </c>
      <c r="R611" t="s">
        <v>8347</v>
      </c>
      <c r="S611" s="12">
        <f t="shared" si="47"/>
        <v>41445.334131944444</v>
      </c>
      <c r="T611" s="12">
        <f t="shared" si="48"/>
        <v>41505.334131944444</v>
      </c>
      <c r="U611">
        <f t="shared" si="49"/>
        <v>2013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29" x14ac:dyDescent="0.35">
      <c r="A619">
        <v>1976</v>
      </c>
      <c r="B619" s="3" t="s">
        <v>1977</v>
      </c>
      <c r="C619" s="3" t="s">
        <v>6086</v>
      </c>
      <c r="D619" s="6">
        <v>4000</v>
      </c>
      <c r="E619" s="8">
        <v>13864</v>
      </c>
      <c r="F619" t="s">
        <v>8218</v>
      </c>
      <c r="G619" t="s">
        <v>8224</v>
      </c>
      <c r="H619" t="s">
        <v>8246</v>
      </c>
      <c r="I619">
        <v>1373751325</v>
      </c>
      <c r="J619">
        <v>1371159325</v>
      </c>
      <c r="K619" t="b">
        <v>1</v>
      </c>
      <c r="L619">
        <v>473</v>
      </c>
      <c r="M619" t="b">
        <v>1</v>
      </c>
      <c r="N619" t="s">
        <v>8293</v>
      </c>
      <c r="O619">
        <f t="shared" si="50"/>
        <v>347</v>
      </c>
      <c r="P619">
        <f t="shared" si="51"/>
        <v>29.31</v>
      </c>
      <c r="Q619" t="s">
        <v>8317</v>
      </c>
      <c r="R619" t="s">
        <v>8347</v>
      </c>
      <c r="S619" s="12">
        <f t="shared" si="47"/>
        <v>41438.899594907409</v>
      </c>
      <c r="T619" s="12">
        <f t="shared" si="48"/>
        <v>41468.899594907409</v>
      </c>
      <c r="U619">
        <f t="shared" si="49"/>
        <v>2013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2030</v>
      </c>
      <c r="B638" s="3" t="s">
        <v>2031</v>
      </c>
      <c r="C638" s="3" t="s">
        <v>6140</v>
      </c>
      <c r="D638" s="6">
        <v>32768</v>
      </c>
      <c r="E638" s="8">
        <v>74134</v>
      </c>
      <c r="F638" t="s">
        <v>8218</v>
      </c>
      <c r="G638" t="s">
        <v>8224</v>
      </c>
      <c r="H638" t="s">
        <v>8246</v>
      </c>
      <c r="I638">
        <v>1354233296</v>
      </c>
      <c r="J638">
        <v>1351641296</v>
      </c>
      <c r="K638" t="b">
        <v>1</v>
      </c>
      <c r="L638">
        <v>625</v>
      </c>
      <c r="M638" t="b">
        <v>1</v>
      </c>
      <c r="N638" t="s">
        <v>8293</v>
      </c>
      <c r="O638">
        <f t="shared" si="50"/>
        <v>226</v>
      </c>
      <c r="P638">
        <f t="shared" si="51"/>
        <v>118.61</v>
      </c>
      <c r="Q638" t="s">
        <v>8317</v>
      </c>
      <c r="R638" t="s">
        <v>8347</v>
      </c>
      <c r="S638" s="12">
        <f t="shared" si="47"/>
        <v>41212.996481481481</v>
      </c>
      <c r="T638" s="12">
        <f t="shared" si="48"/>
        <v>41242.996481481481</v>
      </c>
      <c r="U638">
        <f t="shared" si="49"/>
        <v>2012</v>
      </c>
    </row>
    <row r="639" spans="1:21" ht="43.5" x14ac:dyDescent="0.35">
      <c r="A639">
        <v>2038</v>
      </c>
      <c r="B639" s="3" t="s">
        <v>2039</v>
      </c>
      <c r="C639" s="3" t="s">
        <v>6148</v>
      </c>
      <c r="D639" s="6">
        <v>8000</v>
      </c>
      <c r="E639" s="8">
        <v>33641</v>
      </c>
      <c r="F639" t="s">
        <v>8218</v>
      </c>
      <c r="G639" t="s">
        <v>8224</v>
      </c>
      <c r="H639" t="s">
        <v>8246</v>
      </c>
      <c r="I639">
        <v>1372701600</v>
      </c>
      <c r="J639">
        <v>1369895421</v>
      </c>
      <c r="K639" t="b">
        <v>1</v>
      </c>
      <c r="L639">
        <v>204</v>
      </c>
      <c r="M639" t="b">
        <v>1</v>
      </c>
      <c r="N639" t="s">
        <v>8293</v>
      </c>
      <c r="O639">
        <f t="shared" si="50"/>
        <v>421</v>
      </c>
      <c r="P639">
        <f t="shared" si="51"/>
        <v>164.91</v>
      </c>
      <c r="Q639" t="s">
        <v>8317</v>
      </c>
      <c r="R639" t="s">
        <v>8347</v>
      </c>
      <c r="S639" s="12">
        <f t="shared" si="47"/>
        <v>41424.27107638889</v>
      </c>
      <c r="T639" s="12">
        <f t="shared" si="48"/>
        <v>41456.75</v>
      </c>
      <c r="U639">
        <f t="shared" si="49"/>
        <v>2013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5">ROUND(E644/D644*100,0)</f>
        <v>1460</v>
      </c>
      <c r="P644">
        <f t="shared" ref="P644:P707" si="56">IFERROR(ROUND(E644/L644,2),0)</f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5"/>
        <v>106</v>
      </c>
      <c r="P645">
        <f t="shared" si="56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5"/>
        <v>300</v>
      </c>
      <c r="P646">
        <f t="shared" si="56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5"/>
        <v>279</v>
      </c>
      <c r="P647">
        <f t="shared" si="56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5"/>
        <v>132</v>
      </c>
      <c r="P648">
        <f t="shared" si="56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5"/>
        <v>107</v>
      </c>
      <c r="P649">
        <f t="shared" si="56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5"/>
        <v>127</v>
      </c>
      <c r="P650">
        <f t="shared" si="56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x14ac:dyDescent="0.35">
      <c r="A694">
        <v>2049</v>
      </c>
      <c r="B694" s="3" t="s">
        <v>2050</v>
      </c>
      <c r="C694" s="3" t="s">
        <v>6159</v>
      </c>
      <c r="D694" s="6">
        <v>50000</v>
      </c>
      <c r="E694" s="8">
        <v>60095.35</v>
      </c>
      <c r="F694" t="s">
        <v>8218</v>
      </c>
      <c r="G694" t="s">
        <v>8224</v>
      </c>
      <c r="H694" t="s">
        <v>8246</v>
      </c>
      <c r="I694">
        <v>1386025140</v>
      </c>
      <c r="J694">
        <v>1382963963</v>
      </c>
      <c r="K694" t="b">
        <v>0</v>
      </c>
      <c r="L694">
        <v>742</v>
      </c>
      <c r="M694" t="b">
        <v>1</v>
      </c>
      <c r="N694" t="s">
        <v>8293</v>
      </c>
      <c r="O694">
        <f t="shared" si="55"/>
        <v>120</v>
      </c>
      <c r="P694">
        <f t="shared" si="56"/>
        <v>80.989999999999995</v>
      </c>
      <c r="Q694" t="s">
        <v>8317</v>
      </c>
      <c r="R694" t="s">
        <v>8347</v>
      </c>
      <c r="S694" s="12">
        <f t="shared" si="52"/>
        <v>41575.527349537035</v>
      </c>
      <c r="T694" s="12">
        <f t="shared" si="53"/>
        <v>41610.957638888889</v>
      </c>
      <c r="U694">
        <f t="shared" si="54"/>
        <v>2013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2054</v>
      </c>
      <c r="B703" s="3" t="s">
        <v>2055</v>
      </c>
      <c r="C703" s="3" t="s">
        <v>6164</v>
      </c>
      <c r="D703" s="6">
        <v>35000</v>
      </c>
      <c r="E703" s="8">
        <v>39757</v>
      </c>
      <c r="F703" t="s">
        <v>8218</v>
      </c>
      <c r="G703" t="s">
        <v>8224</v>
      </c>
      <c r="H703" t="s">
        <v>8246</v>
      </c>
      <c r="I703">
        <v>1399033810</v>
      </c>
      <c r="J703">
        <v>1396441810</v>
      </c>
      <c r="K703" t="b">
        <v>0</v>
      </c>
      <c r="L703">
        <v>621</v>
      </c>
      <c r="M703" t="b">
        <v>1</v>
      </c>
      <c r="N703" t="s">
        <v>8293</v>
      </c>
      <c r="O703">
        <f t="shared" si="55"/>
        <v>114</v>
      </c>
      <c r="P703">
        <f t="shared" si="56"/>
        <v>64.02</v>
      </c>
      <c r="Q703" t="s">
        <v>8317</v>
      </c>
      <c r="R703" t="s">
        <v>8347</v>
      </c>
      <c r="S703" s="12">
        <f t="shared" si="52"/>
        <v>41731.520949074074</v>
      </c>
      <c r="T703" s="12">
        <f t="shared" si="53"/>
        <v>41761.520949074074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60">ROUND(E708/D708*100,0)</f>
        <v>0</v>
      </c>
      <c r="P708">
        <f t="shared" ref="P708:P771" si="61">IFERROR(ROUND(E708/L708,2),0)</f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58" x14ac:dyDescent="0.35">
      <c r="A709">
        <v>2057</v>
      </c>
      <c r="B709" s="3" t="s">
        <v>2058</v>
      </c>
      <c r="C709" s="3" t="s">
        <v>6167</v>
      </c>
      <c r="D709" s="6">
        <v>15000</v>
      </c>
      <c r="E709" s="8">
        <v>30334.83</v>
      </c>
      <c r="F709" t="s">
        <v>8218</v>
      </c>
      <c r="G709" t="s">
        <v>8224</v>
      </c>
      <c r="H709" t="s">
        <v>8246</v>
      </c>
      <c r="I709">
        <v>1456487532</v>
      </c>
      <c r="J709">
        <v>1453895532</v>
      </c>
      <c r="K709" t="b">
        <v>0</v>
      </c>
      <c r="L709">
        <v>666</v>
      </c>
      <c r="M709" t="b">
        <v>1</v>
      </c>
      <c r="N709" t="s">
        <v>8293</v>
      </c>
      <c r="O709">
        <f t="shared" si="60"/>
        <v>202</v>
      </c>
      <c r="P709">
        <f t="shared" si="61"/>
        <v>45.55</v>
      </c>
      <c r="Q709" t="s">
        <v>8317</v>
      </c>
      <c r="R709" t="s">
        <v>8347</v>
      </c>
      <c r="S709" s="12">
        <f t="shared" si="57"/>
        <v>42396.494583333333</v>
      </c>
      <c r="T709" s="12">
        <f t="shared" si="58"/>
        <v>42426.494583333333</v>
      </c>
      <c r="U709">
        <f t="shared" si="59"/>
        <v>2016</v>
      </c>
    </row>
    <row r="710" spans="1:21" ht="29" x14ac:dyDescent="0.35">
      <c r="A710">
        <v>2058</v>
      </c>
      <c r="B710" s="3" t="s">
        <v>2059</v>
      </c>
      <c r="C710" s="3" t="s">
        <v>6168</v>
      </c>
      <c r="D710" s="6">
        <v>2560</v>
      </c>
      <c r="E710" s="8">
        <v>4308</v>
      </c>
      <c r="F710" t="s">
        <v>8218</v>
      </c>
      <c r="G710" t="s">
        <v>8224</v>
      </c>
      <c r="H710" t="s">
        <v>8246</v>
      </c>
      <c r="I710">
        <v>1425326400</v>
      </c>
      <c r="J710">
        <v>1421916830</v>
      </c>
      <c r="K710" t="b">
        <v>0</v>
      </c>
      <c r="L710">
        <v>410</v>
      </c>
      <c r="M710" t="b">
        <v>1</v>
      </c>
      <c r="N710" t="s">
        <v>8293</v>
      </c>
      <c r="O710">
        <f t="shared" si="60"/>
        <v>168</v>
      </c>
      <c r="P710">
        <f t="shared" si="61"/>
        <v>10.51</v>
      </c>
      <c r="Q710" t="s">
        <v>8317</v>
      </c>
      <c r="R710" t="s">
        <v>8347</v>
      </c>
      <c r="S710" s="12">
        <f t="shared" si="57"/>
        <v>42026.370717592596</v>
      </c>
      <c r="T710" s="12">
        <f t="shared" si="58"/>
        <v>42065.833333333328</v>
      </c>
      <c r="U710">
        <f t="shared" si="59"/>
        <v>2015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0"/>
        <v>0</v>
      </c>
      <c r="P711">
        <f t="shared" si="61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0"/>
        <v>0</v>
      </c>
      <c r="P712">
        <f t="shared" si="61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0"/>
        <v>34</v>
      </c>
      <c r="P713">
        <f t="shared" si="61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0"/>
        <v>0</v>
      </c>
      <c r="P714">
        <f t="shared" si="61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2065</v>
      </c>
      <c r="B734" s="3" t="s">
        <v>2066</v>
      </c>
      <c r="C734" s="3" t="s">
        <v>6175</v>
      </c>
      <c r="D734" s="6">
        <v>40000</v>
      </c>
      <c r="E734" s="8">
        <v>79686.05</v>
      </c>
      <c r="F734" t="s">
        <v>8218</v>
      </c>
      <c r="G734" t="s">
        <v>8224</v>
      </c>
      <c r="H734" t="s">
        <v>8246</v>
      </c>
      <c r="I734">
        <v>1387958429</v>
      </c>
      <c r="J734">
        <v>1385366429</v>
      </c>
      <c r="K734" t="b">
        <v>0</v>
      </c>
      <c r="L734">
        <v>1556</v>
      </c>
      <c r="M734" t="b">
        <v>1</v>
      </c>
      <c r="N734" t="s">
        <v>8293</v>
      </c>
      <c r="O734">
        <f t="shared" si="60"/>
        <v>199</v>
      </c>
      <c r="P734">
        <f t="shared" si="61"/>
        <v>51.21</v>
      </c>
      <c r="Q734" t="s">
        <v>8317</v>
      </c>
      <c r="R734" t="s">
        <v>8347</v>
      </c>
      <c r="S734" s="12">
        <f t="shared" si="57"/>
        <v>41603.333668981482</v>
      </c>
      <c r="T734" s="12">
        <f t="shared" si="58"/>
        <v>41633.333668981482</v>
      </c>
      <c r="U734">
        <f t="shared" si="59"/>
        <v>2013</v>
      </c>
    </row>
    <row r="735" spans="1:21" ht="43.5" x14ac:dyDescent="0.35">
      <c r="A735">
        <v>2067</v>
      </c>
      <c r="B735" s="3" t="s">
        <v>2068</v>
      </c>
      <c r="C735" s="3" t="s">
        <v>6177</v>
      </c>
      <c r="D735" s="6">
        <v>495</v>
      </c>
      <c r="E735" s="8">
        <v>628</v>
      </c>
      <c r="F735" t="s">
        <v>8218</v>
      </c>
      <c r="G735" t="s">
        <v>8224</v>
      </c>
      <c r="H735" t="s">
        <v>8246</v>
      </c>
      <c r="I735">
        <v>1432499376</v>
      </c>
      <c r="J735">
        <v>1429648176</v>
      </c>
      <c r="K735" t="b">
        <v>0</v>
      </c>
      <c r="L735">
        <v>10</v>
      </c>
      <c r="M735" t="b">
        <v>1</v>
      </c>
      <c r="N735" t="s">
        <v>8293</v>
      </c>
      <c r="O735">
        <f t="shared" si="60"/>
        <v>127</v>
      </c>
      <c r="P735">
        <f t="shared" si="61"/>
        <v>62.8</v>
      </c>
      <c r="Q735" t="s">
        <v>8317</v>
      </c>
      <c r="R735" t="s">
        <v>8347</v>
      </c>
      <c r="S735" s="12">
        <f t="shared" si="57"/>
        <v>42115.853888888887</v>
      </c>
      <c r="T735" s="12">
        <f t="shared" si="58"/>
        <v>42148.853888888887</v>
      </c>
      <c r="U735">
        <f t="shared" si="59"/>
        <v>2015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29" x14ac:dyDescent="0.35">
      <c r="A761">
        <v>2076</v>
      </c>
      <c r="B761" s="3" t="s">
        <v>2077</v>
      </c>
      <c r="C761" s="3" t="s">
        <v>6186</v>
      </c>
      <c r="D761" s="6">
        <v>179000</v>
      </c>
      <c r="E761" s="8">
        <v>972594.99</v>
      </c>
      <c r="F761" t="s">
        <v>8218</v>
      </c>
      <c r="G761" t="s">
        <v>8224</v>
      </c>
      <c r="H761" t="s">
        <v>8246</v>
      </c>
      <c r="I761">
        <v>1406149689</v>
      </c>
      <c r="J761">
        <v>1402693689</v>
      </c>
      <c r="K761" t="b">
        <v>0</v>
      </c>
      <c r="L761">
        <v>8359</v>
      </c>
      <c r="M761" t="b">
        <v>1</v>
      </c>
      <c r="N761" t="s">
        <v>8293</v>
      </c>
      <c r="O761">
        <f t="shared" si="60"/>
        <v>543</v>
      </c>
      <c r="P761">
        <f t="shared" si="61"/>
        <v>116.35</v>
      </c>
      <c r="Q761" t="s">
        <v>8317</v>
      </c>
      <c r="R761" t="s">
        <v>8347</v>
      </c>
      <c r="S761" s="12">
        <f t="shared" si="57"/>
        <v>41803.880659722221</v>
      </c>
      <c r="T761" s="12">
        <f t="shared" si="58"/>
        <v>41843.880659722221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58" x14ac:dyDescent="0.35">
      <c r="A765">
        <v>2079</v>
      </c>
      <c r="B765" s="3" t="s">
        <v>2080</v>
      </c>
      <c r="C765" s="3" t="s">
        <v>6189</v>
      </c>
      <c r="D765" s="6">
        <v>10000</v>
      </c>
      <c r="E765" s="8">
        <v>28817</v>
      </c>
      <c r="F765" t="s">
        <v>8218</v>
      </c>
      <c r="G765" t="s">
        <v>8224</v>
      </c>
      <c r="H765" t="s">
        <v>8246</v>
      </c>
      <c r="I765">
        <v>1435258800</v>
      </c>
      <c r="J765">
        <v>1432659793</v>
      </c>
      <c r="K765" t="b">
        <v>0</v>
      </c>
      <c r="L765">
        <v>607</v>
      </c>
      <c r="M765" t="b">
        <v>1</v>
      </c>
      <c r="N765" t="s">
        <v>8293</v>
      </c>
      <c r="O765">
        <f t="shared" si="60"/>
        <v>288</v>
      </c>
      <c r="P765">
        <f t="shared" si="61"/>
        <v>47.47</v>
      </c>
      <c r="Q765" t="s">
        <v>8317</v>
      </c>
      <c r="R765" t="s">
        <v>8347</v>
      </c>
      <c r="S765" s="12">
        <f t="shared" si="57"/>
        <v>42150.71056712963</v>
      </c>
      <c r="T765" s="12">
        <f t="shared" si="58"/>
        <v>42180.791666666672</v>
      </c>
      <c r="U765">
        <f t="shared" si="59"/>
        <v>2015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5">ROUND(E772/D772*100,0)</f>
        <v>0</v>
      </c>
      <c r="P772">
        <f t="shared" ref="P772:P835" si="66">IFERROR(ROUND(E772/L772,2),0)</f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5"/>
        <v>0</v>
      </c>
      <c r="P773">
        <f t="shared" si="66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5"/>
        <v>3</v>
      </c>
      <c r="P774">
        <f t="shared" si="66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2721</v>
      </c>
      <c r="B775" s="3" t="s">
        <v>2721</v>
      </c>
      <c r="C775" s="3" t="s">
        <v>6831</v>
      </c>
      <c r="D775" s="6">
        <v>750</v>
      </c>
      <c r="E775" s="8">
        <v>10965</v>
      </c>
      <c r="F775" t="s">
        <v>8218</v>
      </c>
      <c r="G775" t="s">
        <v>8224</v>
      </c>
      <c r="H775" t="s">
        <v>8246</v>
      </c>
      <c r="I775">
        <v>1378494000</v>
      </c>
      <c r="J775">
        <v>1375880598</v>
      </c>
      <c r="K775" t="b">
        <v>0</v>
      </c>
      <c r="L775">
        <v>269</v>
      </c>
      <c r="M775" t="b">
        <v>1</v>
      </c>
      <c r="N775" t="s">
        <v>8293</v>
      </c>
      <c r="O775">
        <f t="shared" si="65"/>
        <v>1462</v>
      </c>
      <c r="P775">
        <f t="shared" si="66"/>
        <v>40.76</v>
      </c>
      <c r="Q775" t="s">
        <v>8317</v>
      </c>
      <c r="R775" t="s">
        <v>8347</v>
      </c>
      <c r="S775" s="12">
        <f t="shared" si="62"/>
        <v>41493.543958333335</v>
      </c>
      <c r="T775" s="12">
        <f t="shared" si="63"/>
        <v>41523.791666666664</v>
      </c>
      <c r="U775">
        <f t="shared" si="64"/>
        <v>2013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5"/>
        <v>70</v>
      </c>
      <c r="P776">
        <f t="shared" si="66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5"/>
        <v>2</v>
      </c>
      <c r="P777">
        <f t="shared" si="66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5"/>
        <v>51</v>
      </c>
      <c r="P778">
        <f t="shared" si="66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2724</v>
      </c>
      <c r="B802" s="3" t="s">
        <v>2724</v>
      </c>
      <c r="C802" s="3" t="s">
        <v>6834</v>
      </c>
      <c r="D802" s="6">
        <v>2468</v>
      </c>
      <c r="E802" s="8">
        <v>7326.88</v>
      </c>
      <c r="F802" t="s">
        <v>8218</v>
      </c>
      <c r="G802" t="s">
        <v>8224</v>
      </c>
      <c r="H802" t="s">
        <v>8246</v>
      </c>
      <c r="I802">
        <v>1439625059</v>
      </c>
      <c r="J802">
        <v>1436860259</v>
      </c>
      <c r="K802" t="b">
        <v>0</v>
      </c>
      <c r="L802">
        <v>1019</v>
      </c>
      <c r="M802" t="b">
        <v>1</v>
      </c>
      <c r="N802" t="s">
        <v>8293</v>
      </c>
      <c r="O802">
        <f t="shared" si="65"/>
        <v>297</v>
      </c>
      <c r="P802">
        <f t="shared" si="66"/>
        <v>7.19</v>
      </c>
      <c r="Q802" t="s">
        <v>8317</v>
      </c>
      <c r="R802" t="s">
        <v>8347</v>
      </c>
      <c r="S802" s="12">
        <f t="shared" si="62"/>
        <v>42199.32707175926</v>
      </c>
      <c r="T802" s="12">
        <f t="shared" si="63"/>
        <v>42231.32707175926</v>
      </c>
      <c r="U802">
        <f t="shared" si="64"/>
        <v>2015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5" x14ac:dyDescent="0.35">
      <c r="A831">
        <v>2735</v>
      </c>
      <c r="B831" s="3" t="s">
        <v>2735</v>
      </c>
      <c r="C831" s="3" t="s">
        <v>6845</v>
      </c>
      <c r="D831" s="6">
        <v>750</v>
      </c>
      <c r="E831" s="8">
        <v>7336.01</v>
      </c>
      <c r="F831" t="s">
        <v>8218</v>
      </c>
      <c r="G831" t="s">
        <v>8224</v>
      </c>
      <c r="H831" t="s">
        <v>8246</v>
      </c>
      <c r="I831">
        <v>1363204800</v>
      </c>
      <c r="J831">
        <v>1360551250</v>
      </c>
      <c r="K831" t="b">
        <v>0</v>
      </c>
      <c r="L831">
        <v>339</v>
      </c>
      <c r="M831" t="b">
        <v>1</v>
      </c>
      <c r="N831" t="s">
        <v>8293</v>
      </c>
      <c r="O831">
        <f t="shared" si="65"/>
        <v>978</v>
      </c>
      <c r="P831">
        <f t="shared" si="66"/>
        <v>21.64</v>
      </c>
      <c r="Q831" t="s">
        <v>8317</v>
      </c>
      <c r="R831" t="s">
        <v>8347</v>
      </c>
      <c r="S831" s="12">
        <f t="shared" si="62"/>
        <v>41316.120949074073</v>
      </c>
      <c r="T831" s="12">
        <f t="shared" si="63"/>
        <v>41346.833333333336</v>
      </c>
      <c r="U831">
        <f t="shared" si="64"/>
        <v>2013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70">ROUND(E836/D836*100,0)</f>
        <v>131</v>
      </c>
      <c r="P836">
        <f t="shared" ref="P836:P899" si="71">IFERROR(ROUND(E836/L836,2),0)</f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0"/>
        <v>117</v>
      </c>
      <c r="P837">
        <f t="shared" si="71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0"/>
        <v>101</v>
      </c>
      <c r="P838">
        <f t="shared" si="71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0"/>
        <v>122</v>
      </c>
      <c r="P839">
        <f t="shared" si="71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0"/>
        <v>145</v>
      </c>
      <c r="P840">
        <f t="shared" si="71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0"/>
        <v>117</v>
      </c>
      <c r="P841">
        <f t="shared" si="71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0"/>
        <v>120</v>
      </c>
      <c r="P842">
        <f t="shared" si="71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2739</v>
      </c>
      <c r="B848" s="3" t="s">
        <v>2739</v>
      </c>
      <c r="C848" s="3" t="s">
        <v>6849</v>
      </c>
      <c r="D848" s="6">
        <v>1100</v>
      </c>
      <c r="E848" s="8">
        <v>4225</v>
      </c>
      <c r="F848" t="s">
        <v>8218</v>
      </c>
      <c r="G848" t="s">
        <v>8224</v>
      </c>
      <c r="H848" t="s">
        <v>8246</v>
      </c>
      <c r="I848">
        <v>1399324717</v>
      </c>
      <c r="J848">
        <v>1395436717</v>
      </c>
      <c r="K848" t="b">
        <v>0</v>
      </c>
      <c r="L848">
        <v>191</v>
      </c>
      <c r="M848" t="b">
        <v>1</v>
      </c>
      <c r="N848" t="s">
        <v>8293</v>
      </c>
      <c r="O848">
        <f t="shared" si="70"/>
        <v>384</v>
      </c>
      <c r="P848">
        <f t="shared" si="71"/>
        <v>22.12</v>
      </c>
      <c r="Q848" t="s">
        <v>8317</v>
      </c>
      <c r="R848" t="s">
        <v>8347</v>
      </c>
      <c r="S848" s="12">
        <f t="shared" si="67"/>
        <v>41719.887928240743</v>
      </c>
      <c r="T848" s="12">
        <f t="shared" si="68"/>
        <v>41764.887928240743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862</v>
      </c>
      <c r="B860" s="3" t="s">
        <v>863</v>
      </c>
      <c r="C860" s="3" t="s">
        <v>4972</v>
      </c>
      <c r="D860" s="6">
        <v>50000</v>
      </c>
      <c r="E860" s="8">
        <v>170</v>
      </c>
      <c r="F860" t="s">
        <v>8220</v>
      </c>
      <c r="G860" t="s">
        <v>8224</v>
      </c>
      <c r="H860" t="s">
        <v>8246</v>
      </c>
      <c r="I860">
        <v>1384179548</v>
      </c>
      <c r="J860">
        <v>1381583948</v>
      </c>
      <c r="K860" t="b">
        <v>0</v>
      </c>
      <c r="L860">
        <v>4</v>
      </c>
      <c r="M860" t="b">
        <v>0</v>
      </c>
      <c r="N860" t="s">
        <v>8276</v>
      </c>
      <c r="O860">
        <f t="shared" si="70"/>
        <v>0</v>
      </c>
      <c r="P860">
        <f t="shared" si="71"/>
        <v>42.5</v>
      </c>
      <c r="Q860" t="s">
        <v>8323</v>
      </c>
      <c r="R860" t="s">
        <v>8326</v>
      </c>
      <c r="S860" s="12">
        <f t="shared" si="67"/>
        <v>41559.5549537037</v>
      </c>
      <c r="T860" s="12">
        <f t="shared" si="68"/>
        <v>41589.596620370372</v>
      </c>
      <c r="U860">
        <f t="shared" si="69"/>
        <v>2013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870</v>
      </c>
      <c r="B864" s="3" t="s">
        <v>871</v>
      </c>
      <c r="C864" s="3" t="s">
        <v>4980</v>
      </c>
      <c r="D864" s="6">
        <v>20000</v>
      </c>
      <c r="E864" s="8">
        <v>62</v>
      </c>
      <c r="F864" t="s">
        <v>8220</v>
      </c>
      <c r="G864" t="s">
        <v>8224</v>
      </c>
      <c r="H864" t="s">
        <v>8246</v>
      </c>
      <c r="I864">
        <v>1377995523</v>
      </c>
      <c r="J864">
        <v>1375403523</v>
      </c>
      <c r="K864" t="b">
        <v>0</v>
      </c>
      <c r="L864">
        <v>5</v>
      </c>
      <c r="M864" t="b">
        <v>0</v>
      </c>
      <c r="N864" t="s">
        <v>8276</v>
      </c>
      <c r="O864">
        <f t="shared" si="70"/>
        <v>0</v>
      </c>
      <c r="P864">
        <f t="shared" si="71"/>
        <v>12.4</v>
      </c>
      <c r="Q864" t="s">
        <v>8323</v>
      </c>
      <c r="R864" t="s">
        <v>8326</v>
      </c>
      <c r="S864" s="12">
        <f t="shared" si="67"/>
        <v>41488.022256944445</v>
      </c>
      <c r="T864" s="12">
        <f t="shared" si="68"/>
        <v>41518.022256944445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29" x14ac:dyDescent="0.35">
      <c r="A872">
        <v>876</v>
      </c>
      <c r="B872" s="3" t="s">
        <v>877</v>
      </c>
      <c r="C872" s="3" t="s">
        <v>4986</v>
      </c>
      <c r="D872" s="6">
        <v>3152</v>
      </c>
      <c r="E872" s="8">
        <v>1286</v>
      </c>
      <c r="F872" t="s">
        <v>8220</v>
      </c>
      <c r="G872" t="s">
        <v>8224</v>
      </c>
      <c r="H872" t="s">
        <v>8246</v>
      </c>
      <c r="I872">
        <v>1359978927</v>
      </c>
      <c r="J872">
        <v>1357127727</v>
      </c>
      <c r="K872" t="b">
        <v>0</v>
      </c>
      <c r="L872">
        <v>45</v>
      </c>
      <c r="M872" t="b">
        <v>0</v>
      </c>
      <c r="N872" t="s">
        <v>8276</v>
      </c>
      <c r="O872">
        <f t="shared" si="70"/>
        <v>41</v>
      </c>
      <c r="P872">
        <f t="shared" si="71"/>
        <v>28.58</v>
      </c>
      <c r="Q872" t="s">
        <v>8323</v>
      </c>
      <c r="R872" t="s">
        <v>8326</v>
      </c>
      <c r="S872" s="12">
        <f t="shared" si="67"/>
        <v>41276.496840277774</v>
      </c>
      <c r="T872" s="12">
        <f t="shared" si="68"/>
        <v>41309.496840277774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43.5" x14ac:dyDescent="0.35">
      <c r="A878">
        <v>910</v>
      </c>
      <c r="B878" s="3" t="s">
        <v>911</v>
      </c>
      <c r="C878" s="3" t="s">
        <v>5020</v>
      </c>
      <c r="D878" s="6">
        <v>550</v>
      </c>
      <c r="E878" s="8">
        <v>123</v>
      </c>
      <c r="F878" t="s">
        <v>8220</v>
      </c>
      <c r="G878" t="s">
        <v>8224</v>
      </c>
      <c r="H878" t="s">
        <v>8246</v>
      </c>
      <c r="I878">
        <v>1488546319</v>
      </c>
      <c r="J878">
        <v>1483362319</v>
      </c>
      <c r="K878" t="b">
        <v>0</v>
      </c>
      <c r="L878">
        <v>5</v>
      </c>
      <c r="M878" t="b">
        <v>0</v>
      </c>
      <c r="N878" t="s">
        <v>8276</v>
      </c>
      <c r="O878">
        <f t="shared" si="70"/>
        <v>22</v>
      </c>
      <c r="P878">
        <f t="shared" si="71"/>
        <v>24.6</v>
      </c>
      <c r="Q878" t="s">
        <v>8323</v>
      </c>
      <c r="R878" t="s">
        <v>8326</v>
      </c>
      <c r="S878" s="12">
        <f t="shared" si="67"/>
        <v>42737.545358796298</v>
      </c>
      <c r="T878" s="12">
        <f t="shared" si="68"/>
        <v>42797.545358796298</v>
      </c>
      <c r="U878">
        <f t="shared" si="69"/>
        <v>2017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5">ROUND(E900/D900*100,0)</f>
        <v>3</v>
      </c>
      <c r="P900">
        <f t="shared" ref="P900:P963" si="76">IFERROR(ROUND(E900/L900,2),0)</f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5"/>
        <v>37</v>
      </c>
      <c r="P901">
        <f t="shared" si="76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5"/>
        <v>0</v>
      </c>
      <c r="P902">
        <f t="shared" si="76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5"/>
        <v>0</v>
      </c>
      <c r="P903">
        <f t="shared" si="76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5"/>
        <v>0</v>
      </c>
      <c r="P904">
        <f t="shared" si="76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5"/>
        <v>3</v>
      </c>
      <c r="P905">
        <f t="shared" si="76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5"/>
        <v>0</v>
      </c>
      <c r="P906">
        <f t="shared" si="76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58" x14ac:dyDescent="0.35">
      <c r="A912">
        <v>918</v>
      </c>
      <c r="B912" s="3" t="s">
        <v>919</v>
      </c>
      <c r="C912" s="3" t="s">
        <v>5028</v>
      </c>
      <c r="D912" s="6">
        <v>3900</v>
      </c>
      <c r="E912" s="8">
        <v>196</v>
      </c>
      <c r="F912" t="s">
        <v>8220</v>
      </c>
      <c r="G912" t="s">
        <v>8224</v>
      </c>
      <c r="H912" t="s">
        <v>8246</v>
      </c>
      <c r="I912">
        <v>1417474761</v>
      </c>
      <c r="J912">
        <v>1414879161</v>
      </c>
      <c r="K912" t="b">
        <v>0</v>
      </c>
      <c r="L912">
        <v>10</v>
      </c>
      <c r="M912" t="b">
        <v>0</v>
      </c>
      <c r="N912" t="s">
        <v>8276</v>
      </c>
      <c r="O912">
        <f t="shared" si="75"/>
        <v>5</v>
      </c>
      <c r="P912">
        <f t="shared" si="76"/>
        <v>19.600000000000001</v>
      </c>
      <c r="Q912" t="s">
        <v>8323</v>
      </c>
      <c r="R912" t="s">
        <v>8326</v>
      </c>
      <c r="S912" s="12">
        <f t="shared" si="72"/>
        <v>41944.916215277779</v>
      </c>
      <c r="T912" s="12">
        <f t="shared" si="73"/>
        <v>41974.957881944443</v>
      </c>
      <c r="U912">
        <f t="shared" si="74"/>
        <v>2014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5" x14ac:dyDescent="0.35">
      <c r="A920">
        <v>931</v>
      </c>
      <c r="B920" s="3" t="s">
        <v>932</v>
      </c>
      <c r="C920" s="3" t="s">
        <v>5041</v>
      </c>
      <c r="D920" s="6">
        <v>2000</v>
      </c>
      <c r="E920" s="8">
        <v>131</v>
      </c>
      <c r="F920" t="s">
        <v>8220</v>
      </c>
      <c r="G920" t="s">
        <v>8224</v>
      </c>
      <c r="H920" t="s">
        <v>8246</v>
      </c>
      <c r="I920">
        <v>1395007200</v>
      </c>
      <c r="J920">
        <v>1392021502</v>
      </c>
      <c r="K920" t="b">
        <v>0</v>
      </c>
      <c r="L920">
        <v>7</v>
      </c>
      <c r="M920" t="b">
        <v>0</v>
      </c>
      <c r="N920" t="s">
        <v>8276</v>
      </c>
      <c r="O920">
        <f t="shared" si="75"/>
        <v>7</v>
      </c>
      <c r="P920">
        <f t="shared" si="76"/>
        <v>18.71</v>
      </c>
      <c r="Q920" t="s">
        <v>8323</v>
      </c>
      <c r="R920" t="s">
        <v>8326</v>
      </c>
      <c r="S920" s="12">
        <f t="shared" si="72"/>
        <v>41680.359976851854</v>
      </c>
      <c r="T920" s="12">
        <f t="shared" si="73"/>
        <v>41714.916666666664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846</v>
      </c>
      <c r="B933" s="3" t="s">
        <v>847</v>
      </c>
      <c r="C933" s="3" t="s">
        <v>4956</v>
      </c>
      <c r="D933" s="6">
        <v>1100</v>
      </c>
      <c r="E933" s="8">
        <v>1342.01</v>
      </c>
      <c r="F933" t="s">
        <v>8218</v>
      </c>
      <c r="G933" t="s">
        <v>8224</v>
      </c>
      <c r="H933" t="s">
        <v>8246</v>
      </c>
      <c r="I933">
        <v>1394460000</v>
      </c>
      <c r="J933">
        <v>1393233855</v>
      </c>
      <c r="K933" t="b">
        <v>0</v>
      </c>
      <c r="L933">
        <v>47</v>
      </c>
      <c r="M933" t="b">
        <v>1</v>
      </c>
      <c r="N933" t="s">
        <v>8275</v>
      </c>
      <c r="O933">
        <f t="shared" si="75"/>
        <v>122</v>
      </c>
      <c r="P933">
        <f t="shared" si="76"/>
        <v>28.55</v>
      </c>
      <c r="Q933" t="s">
        <v>8323</v>
      </c>
      <c r="R933" t="s">
        <v>8325</v>
      </c>
      <c r="S933" s="12">
        <f t="shared" si="72"/>
        <v>41694.391840277778</v>
      </c>
      <c r="T933" s="12">
        <f t="shared" si="73"/>
        <v>41708.583333333336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80">ROUND(E964/D964*100,0)</f>
        <v>28</v>
      </c>
      <c r="P964">
        <f t="shared" ref="P964:P1027" si="81">IFERROR(ROUND(E964/L964,2),0)</f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0"/>
        <v>1</v>
      </c>
      <c r="P965">
        <f t="shared" si="81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0"/>
        <v>1</v>
      </c>
      <c r="P966">
        <f t="shared" si="81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0"/>
        <v>1</v>
      </c>
      <c r="P967">
        <f t="shared" si="81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0"/>
        <v>15</v>
      </c>
      <c r="P968">
        <f t="shared" si="81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0"/>
        <v>18</v>
      </c>
      <c r="P969">
        <f t="shared" si="81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0"/>
        <v>1</v>
      </c>
      <c r="P970">
        <f t="shared" si="81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5" x14ac:dyDescent="0.35">
      <c r="A988">
        <v>858</v>
      </c>
      <c r="B988" s="3" t="s">
        <v>859</v>
      </c>
      <c r="C988" s="3" t="s">
        <v>4968</v>
      </c>
      <c r="D988" s="6">
        <v>1200</v>
      </c>
      <c r="E988" s="8">
        <v>1728.07</v>
      </c>
      <c r="F988" t="s">
        <v>8218</v>
      </c>
      <c r="G988" t="s">
        <v>8224</v>
      </c>
      <c r="H988" t="s">
        <v>8246</v>
      </c>
      <c r="I988">
        <v>1429138740</v>
      </c>
      <c r="J988">
        <v>1426528418</v>
      </c>
      <c r="K988" t="b">
        <v>0</v>
      </c>
      <c r="L988">
        <v>76</v>
      </c>
      <c r="M988" t="b">
        <v>1</v>
      </c>
      <c r="N988" t="s">
        <v>8275</v>
      </c>
      <c r="O988">
        <f t="shared" si="80"/>
        <v>144</v>
      </c>
      <c r="P988">
        <f t="shared" si="81"/>
        <v>22.74</v>
      </c>
      <c r="Q988" t="s">
        <v>8323</v>
      </c>
      <c r="R988" t="s">
        <v>8325</v>
      </c>
      <c r="S988" s="12">
        <f t="shared" si="77"/>
        <v>42079.745578703703</v>
      </c>
      <c r="T988" s="12">
        <f t="shared" si="78"/>
        <v>42109.957638888889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58" x14ac:dyDescent="0.35">
      <c r="A993">
        <v>1125</v>
      </c>
      <c r="B993" s="3" t="s">
        <v>1126</v>
      </c>
      <c r="C993" s="3" t="s">
        <v>5235</v>
      </c>
      <c r="D993" s="6">
        <v>3000</v>
      </c>
      <c r="E993" s="8">
        <v>0</v>
      </c>
      <c r="F993" t="s">
        <v>8220</v>
      </c>
      <c r="G993" t="s">
        <v>8224</v>
      </c>
      <c r="H993" t="s">
        <v>8246</v>
      </c>
      <c r="I993">
        <v>1443193130</v>
      </c>
      <c r="J993">
        <v>1438009130</v>
      </c>
      <c r="K993" t="b">
        <v>0</v>
      </c>
      <c r="L993">
        <v>0</v>
      </c>
      <c r="M993" t="b">
        <v>0</v>
      </c>
      <c r="N993" t="s">
        <v>8281</v>
      </c>
      <c r="O993">
        <f t="shared" si="80"/>
        <v>0</v>
      </c>
      <c r="P993">
        <f t="shared" si="81"/>
        <v>0</v>
      </c>
      <c r="Q993" t="s">
        <v>8331</v>
      </c>
      <c r="R993" t="s">
        <v>8333</v>
      </c>
      <c r="S993" s="12">
        <f t="shared" si="77"/>
        <v>42212.624189814815</v>
      </c>
      <c r="T993" s="12">
        <f t="shared" si="78"/>
        <v>42272.624189814815</v>
      </c>
      <c r="U993">
        <f t="shared" si="79"/>
        <v>2015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x14ac:dyDescent="0.35">
      <c r="A1003">
        <v>1128</v>
      </c>
      <c r="B1003" s="3" t="s">
        <v>1129</v>
      </c>
      <c r="C1003" s="3" t="s">
        <v>5238</v>
      </c>
      <c r="D1003" s="6">
        <v>1000</v>
      </c>
      <c r="E1003" s="8">
        <v>1</v>
      </c>
      <c r="F1003" t="s">
        <v>8220</v>
      </c>
      <c r="G1003" t="s">
        <v>8224</v>
      </c>
      <c r="H1003" t="s">
        <v>8246</v>
      </c>
      <c r="I1003">
        <v>1407425717</v>
      </c>
      <c r="J1003">
        <v>1404833717</v>
      </c>
      <c r="K1003" t="b">
        <v>0</v>
      </c>
      <c r="L1003">
        <v>1</v>
      </c>
      <c r="M1003" t="b">
        <v>0</v>
      </c>
      <c r="N1003" t="s">
        <v>8281</v>
      </c>
      <c r="O1003">
        <f t="shared" si="80"/>
        <v>0</v>
      </c>
      <c r="P1003">
        <f t="shared" si="81"/>
        <v>1</v>
      </c>
      <c r="Q1003" t="s">
        <v>8331</v>
      </c>
      <c r="R1003" t="s">
        <v>8333</v>
      </c>
      <c r="S1003" s="12">
        <f t="shared" si="77"/>
        <v>41828.649502314816</v>
      </c>
      <c r="T1003" s="12">
        <f t="shared" si="78"/>
        <v>41858.649502314816</v>
      </c>
      <c r="U1003">
        <f t="shared" si="79"/>
        <v>2014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1133</v>
      </c>
      <c r="B1025" s="3" t="s">
        <v>1134</v>
      </c>
      <c r="C1025" s="3" t="s">
        <v>5243</v>
      </c>
      <c r="D1025" s="6">
        <v>3000</v>
      </c>
      <c r="E1025" s="8">
        <v>20</v>
      </c>
      <c r="F1025" t="s">
        <v>8220</v>
      </c>
      <c r="G1025" t="s">
        <v>8224</v>
      </c>
      <c r="H1025" t="s">
        <v>8246</v>
      </c>
      <c r="I1025">
        <v>1406799981</v>
      </c>
      <c r="J1025">
        <v>1404207981</v>
      </c>
      <c r="K1025" t="b">
        <v>0</v>
      </c>
      <c r="L1025">
        <v>1</v>
      </c>
      <c r="M1025" t="b">
        <v>0</v>
      </c>
      <c r="N1025" t="s">
        <v>8281</v>
      </c>
      <c r="O1025">
        <f t="shared" si="80"/>
        <v>1</v>
      </c>
      <c r="P1025">
        <f t="shared" si="81"/>
        <v>20</v>
      </c>
      <c r="Q1025" t="s">
        <v>8331</v>
      </c>
      <c r="R1025" t="s">
        <v>8333</v>
      </c>
      <c r="S1025" s="12">
        <f t="shared" si="77"/>
        <v>41821.407187500001</v>
      </c>
      <c r="T1025" s="12">
        <f t="shared" si="78"/>
        <v>41851.407187500001</v>
      </c>
      <c r="U1025">
        <f t="shared" si="79"/>
        <v>2014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5" x14ac:dyDescent="0.35">
      <c r="A1028">
        <v>1140</v>
      </c>
      <c r="B1028" s="3" t="s">
        <v>1141</v>
      </c>
      <c r="C1028" s="3" t="s">
        <v>5250</v>
      </c>
      <c r="D1028" s="6">
        <v>5000</v>
      </c>
      <c r="E1028" s="8">
        <v>0</v>
      </c>
      <c r="F1028" t="s">
        <v>8220</v>
      </c>
      <c r="G1028" t="s">
        <v>8224</v>
      </c>
      <c r="H1028" t="s">
        <v>8246</v>
      </c>
      <c r="I1028">
        <v>1438859121</v>
      </c>
      <c r="J1028">
        <v>1436267121</v>
      </c>
      <c r="K1028" t="b">
        <v>0</v>
      </c>
      <c r="L1028">
        <v>0</v>
      </c>
      <c r="M1028" t="b">
        <v>0</v>
      </c>
      <c r="N1028" t="s">
        <v>8281</v>
      </c>
      <c r="O1028">
        <f t="shared" ref="O1028:O1091" si="85">ROUND(E1028/D1028*100,0)</f>
        <v>0</v>
      </c>
      <c r="P1028">
        <f t="shared" ref="P1028:P1091" si="86">IFERROR(ROUND(E1028/L1028,2),0)</f>
        <v>0</v>
      </c>
      <c r="Q1028" t="s">
        <v>8331</v>
      </c>
      <c r="R1028" t="s">
        <v>8333</v>
      </c>
      <c r="S1028" s="12">
        <f t="shared" si="82"/>
        <v>42192.462048611109</v>
      </c>
      <c r="T1028" s="12">
        <f t="shared" si="83"/>
        <v>42222.462048611109</v>
      </c>
      <c r="U1028">
        <f t="shared" si="84"/>
        <v>2015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5"/>
        <v>103</v>
      </c>
      <c r="P1029">
        <f t="shared" si="86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1861</v>
      </c>
      <c r="B1030" s="3" t="s">
        <v>1862</v>
      </c>
      <c r="C1030" s="3" t="s">
        <v>5971</v>
      </c>
      <c r="D1030" s="6">
        <v>250000</v>
      </c>
      <c r="E1030" s="8">
        <v>0</v>
      </c>
      <c r="F1030" t="s">
        <v>8220</v>
      </c>
      <c r="G1030" t="s">
        <v>8224</v>
      </c>
      <c r="H1030" t="s">
        <v>8246</v>
      </c>
      <c r="I1030">
        <v>1422256341</v>
      </c>
      <c r="J1030">
        <v>1419664341</v>
      </c>
      <c r="K1030" t="b">
        <v>0</v>
      </c>
      <c r="L1030">
        <v>0</v>
      </c>
      <c r="M1030" t="b">
        <v>0</v>
      </c>
      <c r="N1030" t="s">
        <v>8281</v>
      </c>
      <c r="O1030">
        <f t="shared" si="85"/>
        <v>0</v>
      </c>
      <c r="P1030">
        <f t="shared" si="86"/>
        <v>0</v>
      </c>
      <c r="Q1030" t="s">
        <v>8331</v>
      </c>
      <c r="R1030" t="s">
        <v>8333</v>
      </c>
      <c r="S1030" s="12">
        <f t="shared" si="82"/>
        <v>42000.300243055557</v>
      </c>
      <c r="T1030" s="12">
        <f t="shared" si="83"/>
        <v>42030.300243055557</v>
      </c>
      <c r="U1030">
        <f t="shared" si="84"/>
        <v>2014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5"/>
        <v>112</v>
      </c>
      <c r="P1031">
        <f t="shared" si="86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5"/>
        <v>342</v>
      </c>
      <c r="P1032">
        <f t="shared" si="86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5"/>
        <v>107</v>
      </c>
      <c r="P1033">
        <f t="shared" si="86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5"/>
        <v>108</v>
      </c>
      <c r="P1034">
        <f t="shared" si="86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58" x14ac:dyDescent="0.35">
      <c r="A1035">
        <v>1865</v>
      </c>
      <c r="B1035" s="3" t="s">
        <v>1866</v>
      </c>
      <c r="C1035" s="3" t="s">
        <v>5975</v>
      </c>
      <c r="D1035" s="6">
        <v>110000</v>
      </c>
      <c r="E1035" s="8">
        <v>4</v>
      </c>
      <c r="F1035" t="s">
        <v>8220</v>
      </c>
      <c r="G1035" t="s">
        <v>8224</v>
      </c>
      <c r="H1035" t="s">
        <v>8246</v>
      </c>
      <c r="I1035">
        <v>1478425747</v>
      </c>
      <c r="J1035">
        <v>1475398147</v>
      </c>
      <c r="K1035" t="b">
        <v>0</v>
      </c>
      <c r="L1035">
        <v>2</v>
      </c>
      <c r="M1035" t="b">
        <v>0</v>
      </c>
      <c r="N1035" t="s">
        <v>8281</v>
      </c>
      <c r="O1035">
        <f t="shared" si="85"/>
        <v>0</v>
      </c>
      <c r="P1035">
        <f t="shared" si="86"/>
        <v>2</v>
      </c>
      <c r="Q1035" t="s">
        <v>8331</v>
      </c>
      <c r="R1035" t="s">
        <v>8333</v>
      </c>
      <c r="S1035" s="12">
        <f t="shared" si="82"/>
        <v>42645.367442129631</v>
      </c>
      <c r="T1035" s="12">
        <f t="shared" si="83"/>
        <v>42680.409108796302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90">ROUND(E1092/D1092*100,0)</f>
        <v>0</v>
      </c>
      <c r="P1092">
        <f t="shared" ref="P1092:P1155" si="91">IFERROR(ROUND(E1092/L1092,2),0)</f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29" x14ac:dyDescent="0.35">
      <c r="A1093">
        <v>1880</v>
      </c>
      <c r="B1093" s="3" t="s">
        <v>1881</v>
      </c>
      <c r="C1093" s="3" t="s">
        <v>5990</v>
      </c>
      <c r="D1093" s="6">
        <v>5000</v>
      </c>
      <c r="E1093" s="8">
        <v>1004</v>
      </c>
      <c r="F1093" t="s">
        <v>8220</v>
      </c>
      <c r="G1093" t="s">
        <v>8224</v>
      </c>
      <c r="H1093" t="s">
        <v>8246</v>
      </c>
      <c r="I1093">
        <v>1459341380</v>
      </c>
      <c r="J1093">
        <v>1456839380</v>
      </c>
      <c r="K1093" t="b">
        <v>0</v>
      </c>
      <c r="L1093">
        <v>24</v>
      </c>
      <c r="M1093" t="b">
        <v>0</v>
      </c>
      <c r="N1093" t="s">
        <v>8281</v>
      </c>
      <c r="O1093">
        <f t="shared" si="90"/>
        <v>20</v>
      </c>
      <c r="P1093">
        <f t="shared" si="91"/>
        <v>41.83</v>
      </c>
      <c r="Q1093" t="s">
        <v>8331</v>
      </c>
      <c r="R1093" t="s">
        <v>8333</v>
      </c>
      <c r="S1093" s="12">
        <f t="shared" si="87"/>
        <v>42430.566898148143</v>
      </c>
      <c r="T1093" s="12">
        <f t="shared" si="88"/>
        <v>42459.525231481486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0"/>
        <v>1</v>
      </c>
      <c r="P1094">
        <f t="shared" si="91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0"/>
        <v>14</v>
      </c>
      <c r="P1095">
        <f t="shared" si="91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0"/>
        <v>18</v>
      </c>
      <c r="P1096">
        <f t="shared" si="91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0"/>
        <v>5</v>
      </c>
      <c r="P1097">
        <f t="shared" si="91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0"/>
        <v>18</v>
      </c>
      <c r="P1098">
        <f t="shared" si="91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2922</v>
      </c>
      <c r="B1101" s="3" t="s">
        <v>2922</v>
      </c>
      <c r="C1101" s="3" t="s">
        <v>7032</v>
      </c>
      <c r="D1101" s="6">
        <v>500</v>
      </c>
      <c r="E1101" s="8">
        <v>500</v>
      </c>
      <c r="F1101" t="s">
        <v>8218</v>
      </c>
      <c r="G1101" t="s">
        <v>8224</v>
      </c>
      <c r="H1101" t="s">
        <v>8246</v>
      </c>
      <c r="I1101">
        <v>1431982727</v>
      </c>
      <c r="J1101">
        <v>1428094727</v>
      </c>
      <c r="K1101" t="b">
        <v>0</v>
      </c>
      <c r="L1101">
        <v>6</v>
      </c>
      <c r="M1101" t="b">
        <v>1</v>
      </c>
      <c r="N1101" t="s">
        <v>8303</v>
      </c>
      <c r="O1101">
        <f t="shared" si="90"/>
        <v>100</v>
      </c>
      <c r="P1101">
        <f t="shared" si="91"/>
        <v>83.33</v>
      </c>
      <c r="Q1101" t="s">
        <v>8315</v>
      </c>
      <c r="R1101" t="s">
        <v>8357</v>
      </c>
      <c r="S1101" s="12">
        <f t="shared" si="87"/>
        <v>42097.874155092592</v>
      </c>
      <c r="T1101" s="12">
        <f t="shared" si="88"/>
        <v>42142.874155092592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2930</v>
      </c>
      <c r="B1106" s="3" t="s">
        <v>2930</v>
      </c>
      <c r="C1106" s="3" t="s">
        <v>7040</v>
      </c>
      <c r="D1106" s="6">
        <v>10000</v>
      </c>
      <c r="E1106" s="8">
        <v>10092</v>
      </c>
      <c r="F1106" t="s">
        <v>8218</v>
      </c>
      <c r="G1106" t="s">
        <v>8224</v>
      </c>
      <c r="H1106" t="s">
        <v>8246</v>
      </c>
      <c r="I1106">
        <v>1431007264</v>
      </c>
      <c r="J1106">
        <v>1428415264</v>
      </c>
      <c r="K1106" t="b">
        <v>0</v>
      </c>
      <c r="L1106">
        <v>62</v>
      </c>
      <c r="M1106" t="b">
        <v>1</v>
      </c>
      <c r="N1106" t="s">
        <v>8303</v>
      </c>
      <c r="O1106">
        <f t="shared" si="90"/>
        <v>101</v>
      </c>
      <c r="P1106">
        <f t="shared" si="91"/>
        <v>162.77000000000001</v>
      </c>
      <c r="Q1106" t="s">
        <v>8315</v>
      </c>
      <c r="R1106" t="s">
        <v>8357</v>
      </c>
      <c r="S1106" s="12">
        <f t="shared" si="87"/>
        <v>42101.584074074075</v>
      </c>
      <c r="T1106" s="12">
        <f t="shared" si="88"/>
        <v>42131.584074074075</v>
      </c>
      <c r="U1106">
        <f t="shared" si="89"/>
        <v>2015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29" x14ac:dyDescent="0.35">
      <c r="A1115">
        <v>2937</v>
      </c>
      <c r="B1115" s="3" t="s">
        <v>2937</v>
      </c>
      <c r="C1115" s="3" t="s">
        <v>7047</v>
      </c>
      <c r="D1115" s="6">
        <v>1500</v>
      </c>
      <c r="E1115" s="8">
        <v>2000</v>
      </c>
      <c r="F1115" t="s">
        <v>8218</v>
      </c>
      <c r="G1115" t="s">
        <v>8224</v>
      </c>
      <c r="H1115" t="s">
        <v>8246</v>
      </c>
      <c r="I1115">
        <v>1405249113</v>
      </c>
      <c r="J1115">
        <v>1402657113</v>
      </c>
      <c r="K1115" t="b">
        <v>0</v>
      </c>
      <c r="L1115">
        <v>55</v>
      </c>
      <c r="M1115" t="b">
        <v>1</v>
      </c>
      <c r="N1115" t="s">
        <v>8303</v>
      </c>
      <c r="O1115">
        <f t="shared" si="90"/>
        <v>133</v>
      </c>
      <c r="P1115">
        <f t="shared" si="91"/>
        <v>36.36</v>
      </c>
      <c r="Q1115" t="s">
        <v>8315</v>
      </c>
      <c r="R1115" t="s">
        <v>8357</v>
      </c>
      <c r="S1115" s="12">
        <f t="shared" si="87"/>
        <v>41803.457326388889</v>
      </c>
      <c r="T1115" s="12">
        <f t="shared" si="88"/>
        <v>41833.457326388889</v>
      </c>
      <c r="U1115">
        <f t="shared" si="89"/>
        <v>2014</v>
      </c>
    </row>
    <row r="1116" spans="1:21" ht="43.5" x14ac:dyDescent="0.35">
      <c r="A1116">
        <v>3188</v>
      </c>
      <c r="B1116" s="3" t="s">
        <v>3188</v>
      </c>
      <c r="C1116" s="3" t="s">
        <v>7298</v>
      </c>
      <c r="D1116" s="6">
        <v>200</v>
      </c>
      <c r="E1116" s="8">
        <v>130</v>
      </c>
      <c r="F1116" t="s">
        <v>8220</v>
      </c>
      <c r="G1116" t="s">
        <v>8224</v>
      </c>
      <c r="H1116" t="s">
        <v>8246</v>
      </c>
      <c r="I1116">
        <v>1433930302</v>
      </c>
      <c r="J1116">
        <v>1432115902</v>
      </c>
      <c r="K1116" t="b">
        <v>0</v>
      </c>
      <c r="L1116">
        <v>9</v>
      </c>
      <c r="M1116" t="b">
        <v>0</v>
      </c>
      <c r="N1116" t="s">
        <v>8303</v>
      </c>
      <c r="O1116">
        <f t="shared" si="90"/>
        <v>65</v>
      </c>
      <c r="P1116">
        <f t="shared" si="91"/>
        <v>14.44</v>
      </c>
      <c r="Q1116" t="s">
        <v>8315</v>
      </c>
      <c r="R1116" t="s">
        <v>8357</v>
      </c>
      <c r="S1116" s="12">
        <f t="shared" si="87"/>
        <v>42144.415532407409</v>
      </c>
      <c r="T1116" s="12">
        <f t="shared" si="88"/>
        <v>42165.415532407409</v>
      </c>
      <c r="U1116">
        <f t="shared" si="89"/>
        <v>2015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5" x14ac:dyDescent="0.35">
      <c r="A1124">
        <v>3192</v>
      </c>
      <c r="B1124" s="3" t="s">
        <v>3192</v>
      </c>
      <c r="C1124" s="3" t="s">
        <v>7302</v>
      </c>
      <c r="D1124" s="6">
        <v>10000</v>
      </c>
      <c r="E1124" s="8">
        <v>102</v>
      </c>
      <c r="F1124" t="s">
        <v>8220</v>
      </c>
      <c r="G1124" t="s">
        <v>8224</v>
      </c>
      <c r="H1124" t="s">
        <v>8246</v>
      </c>
      <c r="I1124">
        <v>1425160800</v>
      </c>
      <c r="J1124">
        <v>1421274859</v>
      </c>
      <c r="K1124" t="b">
        <v>0</v>
      </c>
      <c r="L1124">
        <v>8</v>
      </c>
      <c r="M1124" t="b">
        <v>0</v>
      </c>
      <c r="N1124" t="s">
        <v>8303</v>
      </c>
      <c r="O1124">
        <f t="shared" si="90"/>
        <v>1</v>
      </c>
      <c r="P1124">
        <f t="shared" si="91"/>
        <v>12.75</v>
      </c>
      <c r="Q1124" t="s">
        <v>8315</v>
      </c>
      <c r="R1124" t="s">
        <v>8357</v>
      </c>
      <c r="S1124" s="12">
        <f t="shared" si="87"/>
        <v>42018.94049768518</v>
      </c>
      <c r="T1124" s="12">
        <f t="shared" si="88"/>
        <v>42063.916666666672</v>
      </c>
      <c r="U1124">
        <f t="shared" si="89"/>
        <v>2015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5" x14ac:dyDescent="0.35">
      <c r="A1127">
        <v>3193</v>
      </c>
      <c r="B1127" s="3" t="s">
        <v>3193</v>
      </c>
      <c r="C1127" s="3" t="s">
        <v>7303</v>
      </c>
      <c r="D1127" s="6">
        <v>5000</v>
      </c>
      <c r="E1127" s="8">
        <v>587</v>
      </c>
      <c r="F1127" t="s">
        <v>8220</v>
      </c>
      <c r="G1127" t="s">
        <v>8224</v>
      </c>
      <c r="H1127" t="s">
        <v>8246</v>
      </c>
      <c r="I1127">
        <v>1424474056</v>
      </c>
      <c r="J1127">
        <v>1420586056</v>
      </c>
      <c r="K1127" t="b">
        <v>0</v>
      </c>
      <c r="L1127">
        <v>24</v>
      </c>
      <c r="M1127" t="b">
        <v>0</v>
      </c>
      <c r="N1127" t="s">
        <v>8303</v>
      </c>
      <c r="O1127">
        <f t="shared" si="90"/>
        <v>12</v>
      </c>
      <c r="P1127">
        <f t="shared" si="91"/>
        <v>24.46</v>
      </c>
      <c r="Q1127" t="s">
        <v>8315</v>
      </c>
      <c r="R1127" t="s">
        <v>8357</v>
      </c>
      <c r="S1127" s="12">
        <f t="shared" si="87"/>
        <v>42010.968240740738</v>
      </c>
      <c r="T1127" s="12">
        <f t="shared" si="88"/>
        <v>42055.968240740738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43.5" x14ac:dyDescent="0.35">
      <c r="A1130">
        <v>3201</v>
      </c>
      <c r="B1130" s="3" t="s">
        <v>3201</v>
      </c>
      <c r="C1130" s="3" t="s">
        <v>7311</v>
      </c>
      <c r="D1130" s="6">
        <v>2000</v>
      </c>
      <c r="E1130" s="8">
        <v>25</v>
      </c>
      <c r="F1130" t="s">
        <v>8220</v>
      </c>
      <c r="G1130" t="s">
        <v>8224</v>
      </c>
      <c r="H1130" t="s">
        <v>8246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8303</v>
      </c>
      <c r="O1130">
        <f t="shared" si="90"/>
        <v>1</v>
      </c>
      <c r="P1130">
        <f t="shared" si="91"/>
        <v>12.5</v>
      </c>
      <c r="Q1130" t="s">
        <v>8315</v>
      </c>
      <c r="R1130" t="s">
        <v>8357</v>
      </c>
      <c r="S1130" s="12">
        <f t="shared" si="87"/>
        <v>41861.767094907409</v>
      </c>
      <c r="T1130" s="12">
        <f t="shared" si="88"/>
        <v>41882.767094907409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3205</v>
      </c>
      <c r="B1135" s="3" t="s">
        <v>3205</v>
      </c>
      <c r="C1135" s="3" t="s">
        <v>7315</v>
      </c>
      <c r="D1135" s="6">
        <v>8000</v>
      </c>
      <c r="E1135" s="8">
        <v>273</v>
      </c>
      <c r="F1135" t="s">
        <v>8220</v>
      </c>
      <c r="G1135" t="s">
        <v>8224</v>
      </c>
      <c r="H1135" t="s">
        <v>8246</v>
      </c>
      <c r="I1135">
        <v>1430470772</v>
      </c>
      <c r="J1135">
        <v>1427878772</v>
      </c>
      <c r="K1135" t="b">
        <v>0</v>
      </c>
      <c r="L1135">
        <v>12</v>
      </c>
      <c r="M1135" t="b">
        <v>0</v>
      </c>
      <c r="N1135" t="s">
        <v>8303</v>
      </c>
      <c r="O1135">
        <f t="shared" si="90"/>
        <v>3</v>
      </c>
      <c r="P1135">
        <f t="shared" si="91"/>
        <v>22.75</v>
      </c>
      <c r="Q1135" t="s">
        <v>8315</v>
      </c>
      <c r="R1135" t="s">
        <v>8357</v>
      </c>
      <c r="S1135" s="12">
        <f t="shared" si="87"/>
        <v>42095.374675925923</v>
      </c>
      <c r="T1135" s="12">
        <f t="shared" si="88"/>
        <v>42125.374675925923</v>
      </c>
      <c r="U1135">
        <f t="shared" si="89"/>
        <v>2015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3630</v>
      </c>
      <c r="B1142" s="3" t="s">
        <v>3628</v>
      </c>
      <c r="C1142" s="3" t="s">
        <v>7740</v>
      </c>
      <c r="D1142" s="6">
        <v>3000</v>
      </c>
      <c r="E1142" s="8">
        <v>1</v>
      </c>
      <c r="F1142" t="s">
        <v>8220</v>
      </c>
      <c r="G1142" t="s">
        <v>8224</v>
      </c>
      <c r="H1142" t="s">
        <v>8246</v>
      </c>
      <c r="I1142">
        <v>1417295990</v>
      </c>
      <c r="J1142">
        <v>1414700390</v>
      </c>
      <c r="K1142" t="b">
        <v>0</v>
      </c>
      <c r="L1142">
        <v>1</v>
      </c>
      <c r="M1142" t="b">
        <v>0</v>
      </c>
      <c r="N1142" t="s">
        <v>8303</v>
      </c>
      <c r="O1142">
        <f t="shared" si="90"/>
        <v>0</v>
      </c>
      <c r="P1142">
        <f t="shared" si="91"/>
        <v>1</v>
      </c>
      <c r="Q1142" t="s">
        <v>8315</v>
      </c>
      <c r="R1142" t="s">
        <v>8357</v>
      </c>
      <c r="S1142" s="12">
        <f t="shared" si="87"/>
        <v>41942.84710648148</v>
      </c>
      <c r="T1142" s="12">
        <f t="shared" si="88"/>
        <v>41972.888773148152</v>
      </c>
      <c r="U1142">
        <f t="shared" si="89"/>
        <v>2014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5">ROUND(E1156/D1156*100,0)</f>
        <v>7</v>
      </c>
      <c r="P1156">
        <f t="shared" ref="P1156:P1219" si="96">IFERROR(ROUND(E1156/L1156,2),0)</f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5"/>
        <v>1</v>
      </c>
      <c r="P1157">
        <f t="shared" si="96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5"/>
        <v>0</v>
      </c>
      <c r="P1158">
        <f t="shared" si="96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5"/>
        <v>2</v>
      </c>
      <c r="P1159">
        <f t="shared" si="96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5"/>
        <v>0</v>
      </c>
      <c r="P1160">
        <f t="shared" si="96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5"/>
        <v>0</v>
      </c>
      <c r="P1161">
        <f t="shared" si="96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5"/>
        <v>4</v>
      </c>
      <c r="P1162">
        <f t="shared" si="96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3632</v>
      </c>
      <c r="B1172" s="3" t="s">
        <v>3630</v>
      </c>
      <c r="C1172" s="3" t="s">
        <v>7742</v>
      </c>
      <c r="D1172" s="6">
        <v>500</v>
      </c>
      <c r="E1172" s="8">
        <v>100</v>
      </c>
      <c r="F1172" t="s">
        <v>8220</v>
      </c>
      <c r="G1172" t="s">
        <v>8224</v>
      </c>
      <c r="H1172" t="s">
        <v>8246</v>
      </c>
      <c r="I1172">
        <v>1416781749</v>
      </c>
      <c r="J1172">
        <v>1415053749</v>
      </c>
      <c r="K1172" t="b">
        <v>0</v>
      </c>
      <c r="L1172">
        <v>1</v>
      </c>
      <c r="M1172" t="b">
        <v>0</v>
      </c>
      <c r="N1172" t="s">
        <v>8303</v>
      </c>
      <c r="O1172">
        <f t="shared" si="95"/>
        <v>20</v>
      </c>
      <c r="P1172">
        <f t="shared" si="96"/>
        <v>100</v>
      </c>
      <c r="Q1172" t="s">
        <v>8315</v>
      </c>
      <c r="R1172" t="s">
        <v>8357</v>
      </c>
      <c r="S1172" s="12">
        <f t="shared" si="92"/>
        <v>41946.936909722222</v>
      </c>
      <c r="T1172" s="12">
        <f t="shared" si="93"/>
        <v>41966.936909722222</v>
      </c>
      <c r="U1172">
        <f t="shared" si="94"/>
        <v>2014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3647</v>
      </c>
      <c r="B1179" s="3" t="s">
        <v>3645</v>
      </c>
      <c r="C1179" s="3" t="s">
        <v>7757</v>
      </c>
      <c r="D1179" s="6">
        <v>500</v>
      </c>
      <c r="E1179" s="8">
        <v>30</v>
      </c>
      <c r="F1179" t="s">
        <v>8220</v>
      </c>
      <c r="G1179" t="s">
        <v>8224</v>
      </c>
      <c r="H1179" t="s">
        <v>8246</v>
      </c>
      <c r="I1179">
        <v>1475258327</v>
      </c>
      <c r="J1179">
        <v>1471370327</v>
      </c>
      <c r="K1179" t="b">
        <v>0</v>
      </c>
      <c r="L1179">
        <v>2</v>
      </c>
      <c r="M1179" t="b">
        <v>0</v>
      </c>
      <c r="N1179" t="s">
        <v>8303</v>
      </c>
      <c r="O1179">
        <f t="shared" si="95"/>
        <v>6</v>
      </c>
      <c r="P1179">
        <f t="shared" si="96"/>
        <v>15</v>
      </c>
      <c r="Q1179" t="s">
        <v>8315</v>
      </c>
      <c r="R1179" t="s">
        <v>8357</v>
      </c>
      <c r="S1179" s="12">
        <f t="shared" si="92"/>
        <v>42598.749155092592</v>
      </c>
      <c r="T1179" s="12">
        <f t="shared" si="93"/>
        <v>42643.749155092592</v>
      </c>
      <c r="U1179">
        <f t="shared" si="94"/>
        <v>2016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58" x14ac:dyDescent="0.35">
      <c r="A1186">
        <v>3752</v>
      </c>
      <c r="B1186" s="3" t="s">
        <v>3749</v>
      </c>
      <c r="C1186" s="3" t="s">
        <v>7862</v>
      </c>
      <c r="D1186" s="6">
        <v>500</v>
      </c>
      <c r="E1186" s="8">
        <v>565</v>
      </c>
      <c r="F1186" t="s">
        <v>8218</v>
      </c>
      <c r="G1186" t="s">
        <v>8224</v>
      </c>
      <c r="H1186" t="s">
        <v>8246</v>
      </c>
      <c r="I1186">
        <v>1476651600</v>
      </c>
      <c r="J1186">
        <v>1473189335</v>
      </c>
      <c r="K1186" t="b">
        <v>0</v>
      </c>
      <c r="L1186">
        <v>15</v>
      </c>
      <c r="M1186" t="b">
        <v>1</v>
      </c>
      <c r="N1186" t="s">
        <v>8303</v>
      </c>
      <c r="O1186">
        <f t="shared" si="95"/>
        <v>113</v>
      </c>
      <c r="P1186">
        <f t="shared" si="96"/>
        <v>37.67</v>
      </c>
      <c r="Q1186" t="s">
        <v>8315</v>
      </c>
      <c r="R1186" t="s">
        <v>8357</v>
      </c>
      <c r="S1186" s="12">
        <f t="shared" si="92"/>
        <v>42619.802488425921</v>
      </c>
      <c r="T1186" s="12">
        <f t="shared" si="93"/>
        <v>42659.875</v>
      </c>
      <c r="U1186">
        <f t="shared" si="94"/>
        <v>2016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3755</v>
      </c>
      <c r="B1188" s="3" t="s">
        <v>3752</v>
      </c>
      <c r="C1188" s="3" t="s">
        <v>7865</v>
      </c>
      <c r="D1188" s="6">
        <v>550</v>
      </c>
      <c r="E1188" s="8">
        <v>713</v>
      </c>
      <c r="F1188" t="s">
        <v>8218</v>
      </c>
      <c r="G1188" t="s">
        <v>8224</v>
      </c>
      <c r="H1188" t="s">
        <v>8246</v>
      </c>
      <c r="I1188">
        <v>1460753307</v>
      </c>
      <c r="J1188">
        <v>1458161307</v>
      </c>
      <c r="K1188" t="b">
        <v>0</v>
      </c>
      <c r="L1188">
        <v>28</v>
      </c>
      <c r="M1188" t="b">
        <v>1</v>
      </c>
      <c r="N1188" t="s">
        <v>8303</v>
      </c>
      <c r="O1188">
        <f t="shared" si="95"/>
        <v>130</v>
      </c>
      <c r="P1188">
        <f t="shared" si="96"/>
        <v>25.46</v>
      </c>
      <c r="Q1188" t="s">
        <v>8315</v>
      </c>
      <c r="R1188" t="s">
        <v>8357</v>
      </c>
      <c r="S1188" s="12">
        <f t="shared" si="92"/>
        <v>42445.866979166662</v>
      </c>
      <c r="T1188" s="12">
        <f t="shared" si="93"/>
        <v>42475.866979166662</v>
      </c>
      <c r="U1188">
        <f t="shared" si="94"/>
        <v>2016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58" x14ac:dyDescent="0.35">
      <c r="A1194">
        <v>3761</v>
      </c>
      <c r="B1194" s="3" t="s">
        <v>3758</v>
      </c>
      <c r="C1194" s="3" t="s">
        <v>7871</v>
      </c>
      <c r="D1194" s="6">
        <v>500</v>
      </c>
      <c r="E1194" s="8">
        <v>500</v>
      </c>
      <c r="F1194" t="s">
        <v>8218</v>
      </c>
      <c r="G1194" t="s">
        <v>8224</v>
      </c>
      <c r="H1194" t="s">
        <v>8246</v>
      </c>
      <c r="I1194">
        <v>1439247600</v>
      </c>
      <c r="J1194">
        <v>1434625937</v>
      </c>
      <c r="K1194" t="b">
        <v>0</v>
      </c>
      <c r="L1194">
        <v>3</v>
      </c>
      <c r="M1194" t="b">
        <v>1</v>
      </c>
      <c r="N1194" t="s">
        <v>8303</v>
      </c>
      <c r="O1194">
        <f t="shared" si="95"/>
        <v>100</v>
      </c>
      <c r="P1194">
        <f t="shared" si="96"/>
        <v>166.67</v>
      </c>
      <c r="Q1194" t="s">
        <v>8315</v>
      </c>
      <c r="R1194" t="s">
        <v>8357</v>
      </c>
      <c r="S1194" s="12">
        <f t="shared" si="92"/>
        <v>42173.466863425929</v>
      </c>
      <c r="T1194" s="12">
        <f t="shared" si="93"/>
        <v>42226.958333333328</v>
      </c>
      <c r="U1194">
        <f t="shared" si="94"/>
        <v>2015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43.5" x14ac:dyDescent="0.35">
      <c r="A1198">
        <v>3762</v>
      </c>
      <c r="B1198" s="3" t="s">
        <v>3759</v>
      </c>
      <c r="C1198" s="3" t="s">
        <v>7872</v>
      </c>
      <c r="D1198" s="6">
        <v>1250</v>
      </c>
      <c r="E1198" s="8">
        <v>1328</v>
      </c>
      <c r="F1198" t="s">
        <v>8218</v>
      </c>
      <c r="G1198" t="s">
        <v>8224</v>
      </c>
      <c r="H1198" t="s">
        <v>8246</v>
      </c>
      <c r="I1198">
        <v>1438543889</v>
      </c>
      <c r="J1198">
        <v>1436383889</v>
      </c>
      <c r="K1198" t="b">
        <v>0</v>
      </c>
      <c r="L1198">
        <v>28</v>
      </c>
      <c r="M1198" t="b">
        <v>1</v>
      </c>
      <c r="N1198" t="s">
        <v>8303</v>
      </c>
      <c r="O1198">
        <f t="shared" si="95"/>
        <v>106</v>
      </c>
      <c r="P1198">
        <f t="shared" si="96"/>
        <v>47.43</v>
      </c>
      <c r="Q1198" t="s">
        <v>8315</v>
      </c>
      <c r="R1198" t="s">
        <v>8357</v>
      </c>
      <c r="S1198" s="12">
        <f t="shared" si="92"/>
        <v>42193.813530092593</v>
      </c>
      <c r="T1198" s="12">
        <f t="shared" si="93"/>
        <v>42218.813530092593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3770</v>
      </c>
      <c r="B1201" s="3" t="s">
        <v>3767</v>
      </c>
      <c r="C1201" s="3" t="s">
        <v>7880</v>
      </c>
      <c r="D1201" s="6">
        <v>2000</v>
      </c>
      <c r="E1201" s="8">
        <v>2000</v>
      </c>
      <c r="F1201" t="s">
        <v>8218</v>
      </c>
      <c r="G1201" t="s">
        <v>8224</v>
      </c>
      <c r="H1201" t="s">
        <v>8246</v>
      </c>
      <c r="I1201">
        <v>1434234010</v>
      </c>
      <c r="J1201">
        <v>1431642010</v>
      </c>
      <c r="K1201" t="b">
        <v>0</v>
      </c>
      <c r="L1201">
        <v>20</v>
      </c>
      <c r="M1201" t="b">
        <v>1</v>
      </c>
      <c r="N1201" t="s">
        <v>8303</v>
      </c>
      <c r="O1201">
        <f t="shared" si="95"/>
        <v>100</v>
      </c>
      <c r="P1201">
        <f t="shared" si="96"/>
        <v>100</v>
      </c>
      <c r="Q1201" t="s">
        <v>8315</v>
      </c>
      <c r="R1201" t="s">
        <v>8357</v>
      </c>
      <c r="S1201" s="12">
        <f t="shared" si="92"/>
        <v>42138.930671296301</v>
      </c>
      <c r="T1201" s="12">
        <f t="shared" si="93"/>
        <v>42168.930671296301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3782</v>
      </c>
      <c r="B1203" s="3" t="s">
        <v>3779</v>
      </c>
      <c r="C1203" s="3" t="s">
        <v>7892</v>
      </c>
      <c r="D1203" s="6">
        <v>2000</v>
      </c>
      <c r="E1203" s="8">
        <v>2035</v>
      </c>
      <c r="F1203" t="s">
        <v>8218</v>
      </c>
      <c r="G1203" t="s">
        <v>8224</v>
      </c>
      <c r="H1203" t="s">
        <v>8246</v>
      </c>
      <c r="I1203">
        <v>1469401200</v>
      </c>
      <c r="J1203">
        <v>1466887297</v>
      </c>
      <c r="K1203" t="b">
        <v>0</v>
      </c>
      <c r="L1203">
        <v>27</v>
      </c>
      <c r="M1203" t="b">
        <v>1</v>
      </c>
      <c r="N1203" t="s">
        <v>8303</v>
      </c>
      <c r="O1203">
        <f t="shared" si="95"/>
        <v>102</v>
      </c>
      <c r="P1203">
        <f t="shared" si="96"/>
        <v>75.37</v>
      </c>
      <c r="Q1203" t="s">
        <v>8315</v>
      </c>
      <c r="R1203" t="s">
        <v>8357</v>
      </c>
      <c r="S1203" s="12">
        <f t="shared" si="92"/>
        <v>42546.862233796302</v>
      </c>
      <c r="T1203" s="12">
        <f t="shared" si="93"/>
        <v>42575.958333333328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5" x14ac:dyDescent="0.35">
      <c r="A1215">
        <v>3785</v>
      </c>
      <c r="B1215" s="3" t="s">
        <v>3782</v>
      </c>
      <c r="C1215" s="3" t="s">
        <v>7895</v>
      </c>
      <c r="D1215" s="6">
        <v>2000</v>
      </c>
      <c r="E1215" s="8">
        <v>3015</v>
      </c>
      <c r="F1215" t="s">
        <v>8218</v>
      </c>
      <c r="G1215" t="s">
        <v>8224</v>
      </c>
      <c r="H1215" t="s">
        <v>8246</v>
      </c>
      <c r="I1215">
        <v>1470132180</v>
      </c>
      <c r="J1215">
        <v>1467040769</v>
      </c>
      <c r="K1215" t="b">
        <v>0</v>
      </c>
      <c r="L1215">
        <v>30</v>
      </c>
      <c r="M1215" t="b">
        <v>1</v>
      </c>
      <c r="N1215" t="s">
        <v>8303</v>
      </c>
      <c r="O1215">
        <f t="shared" si="95"/>
        <v>151</v>
      </c>
      <c r="P1215">
        <f t="shared" si="96"/>
        <v>100.5</v>
      </c>
      <c r="Q1215" t="s">
        <v>8315</v>
      </c>
      <c r="R1215" t="s">
        <v>8357</v>
      </c>
      <c r="S1215" s="12">
        <f t="shared" si="92"/>
        <v>42548.63853009259</v>
      </c>
      <c r="T1215" s="12">
        <f t="shared" si="93"/>
        <v>42584.418749999997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100">ROUND(E1220/D1220*100,0)</f>
        <v>172</v>
      </c>
      <c r="P1220">
        <f t="shared" ref="P1220:P1283" si="101">IFERROR(ROUND(E1220/L1220,2),0)</f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0"/>
        <v>159</v>
      </c>
      <c r="P1221">
        <f t="shared" si="101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0"/>
        <v>104</v>
      </c>
      <c r="P1222">
        <f t="shared" si="101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3789</v>
      </c>
      <c r="B1223" s="3" t="s">
        <v>3786</v>
      </c>
      <c r="C1223" s="3" t="s">
        <v>7899</v>
      </c>
      <c r="D1223" s="6">
        <v>3550</v>
      </c>
      <c r="E1223" s="8">
        <v>116</v>
      </c>
      <c r="F1223" t="s">
        <v>8220</v>
      </c>
      <c r="G1223" t="s">
        <v>8224</v>
      </c>
      <c r="H1223" t="s">
        <v>8246</v>
      </c>
      <c r="I1223">
        <v>1434395418</v>
      </c>
      <c r="J1223">
        <v>1431630618</v>
      </c>
      <c r="K1223" t="b">
        <v>0</v>
      </c>
      <c r="L1223">
        <v>4</v>
      </c>
      <c r="M1223" t="b">
        <v>0</v>
      </c>
      <c r="N1223" t="s">
        <v>8303</v>
      </c>
      <c r="O1223">
        <f t="shared" si="100"/>
        <v>3</v>
      </c>
      <c r="P1223">
        <f t="shared" si="101"/>
        <v>29</v>
      </c>
      <c r="Q1223" t="s">
        <v>8315</v>
      </c>
      <c r="R1223" t="s">
        <v>8357</v>
      </c>
      <c r="S1223" s="12">
        <f t="shared" si="97"/>
        <v>42138.798819444448</v>
      </c>
      <c r="T1223" s="12">
        <f t="shared" si="98"/>
        <v>42170.798819444448</v>
      </c>
      <c r="U1223">
        <f t="shared" si="99"/>
        <v>2015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0"/>
        <v>280</v>
      </c>
      <c r="P1224">
        <f t="shared" si="101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0"/>
        <v>112</v>
      </c>
      <c r="P1225">
        <f t="shared" si="101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0"/>
        <v>7</v>
      </c>
      <c r="P1226">
        <f t="shared" si="101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58" x14ac:dyDescent="0.35">
      <c r="A1236">
        <v>3794</v>
      </c>
      <c r="B1236" s="3" t="s">
        <v>3791</v>
      </c>
      <c r="C1236" s="3" t="s">
        <v>7904</v>
      </c>
      <c r="D1236" s="6">
        <v>5000</v>
      </c>
      <c r="E1236" s="8">
        <v>50</v>
      </c>
      <c r="F1236" t="s">
        <v>8220</v>
      </c>
      <c r="G1236" t="s">
        <v>8224</v>
      </c>
      <c r="H1236" t="s">
        <v>8246</v>
      </c>
      <c r="I1236">
        <v>1433685354</v>
      </c>
      <c r="J1236">
        <v>1431093354</v>
      </c>
      <c r="K1236" t="b">
        <v>0</v>
      </c>
      <c r="L1236">
        <v>1</v>
      </c>
      <c r="M1236" t="b">
        <v>0</v>
      </c>
      <c r="N1236" t="s">
        <v>8303</v>
      </c>
      <c r="O1236">
        <f t="shared" si="100"/>
        <v>1</v>
      </c>
      <c r="P1236">
        <f t="shared" si="101"/>
        <v>50</v>
      </c>
      <c r="Q1236" t="s">
        <v>8315</v>
      </c>
      <c r="R1236" t="s">
        <v>8357</v>
      </c>
      <c r="S1236" s="12">
        <f t="shared" si="97"/>
        <v>42132.58048611111</v>
      </c>
      <c r="T1236" s="12">
        <f t="shared" si="98"/>
        <v>42162.58048611111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5">ROUND(E1284/D1284*100,0)</f>
        <v>124</v>
      </c>
      <c r="P1284">
        <f t="shared" ref="P1284:P1347" si="106">IFERROR(ROUND(E1284/L1284,2),0)</f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5"/>
        <v>211</v>
      </c>
      <c r="P1285">
        <f t="shared" si="106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5"/>
        <v>101</v>
      </c>
      <c r="P1286">
        <f t="shared" si="106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3795</v>
      </c>
      <c r="B1287" s="3" t="s">
        <v>3792</v>
      </c>
      <c r="C1287" s="3" t="s">
        <v>7905</v>
      </c>
      <c r="D1287" s="6">
        <v>600</v>
      </c>
      <c r="E1287" s="8">
        <v>10</v>
      </c>
      <c r="F1287" t="s">
        <v>8220</v>
      </c>
      <c r="G1287" t="s">
        <v>8224</v>
      </c>
      <c r="H1287" t="s">
        <v>8246</v>
      </c>
      <c r="I1287">
        <v>1440801000</v>
      </c>
      <c r="J1287">
        <v>1437042490</v>
      </c>
      <c r="K1287" t="b">
        <v>0</v>
      </c>
      <c r="L1287">
        <v>2</v>
      </c>
      <c r="M1287" t="b">
        <v>0</v>
      </c>
      <c r="N1287" t="s">
        <v>8303</v>
      </c>
      <c r="O1287">
        <f t="shared" si="105"/>
        <v>2</v>
      </c>
      <c r="P1287">
        <f t="shared" si="106"/>
        <v>5</v>
      </c>
      <c r="Q1287" t="s">
        <v>8315</v>
      </c>
      <c r="R1287" t="s">
        <v>8357</v>
      </c>
      <c r="S1287" s="12">
        <f t="shared" si="102"/>
        <v>42201.436226851853</v>
      </c>
      <c r="T1287" s="12">
        <f t="shared" si="103"/>
        <v>42244.9375</v>
      </c>
      <c r="U1287">
        <f t="shared" si="104"/>
        <v>2015</v>
      </c>
    </row>
    <row r="1288" spans="1:21" x14ac:dyDescent="0.35">
      <c r="A1288">
        <v>3868</v>
      </c>
      <c r="B1288" s="3" t="s">
        <v>3865</v>
      </c>
      <c r="C1288" s="3" t="s">
        <v>7977</v>
      </c>
      <c r="D1288" s="6">
        <v>5000</v>
      </c>
      <c r="E1288" s="8">
        <v>10</v>
      </c>
      <c r="F1288" t="s">
        <v>8219</v>
      </c>
      <c r="G1288" t="s">
        <v>8224</v>
      </c>
      <c r="H1288" t="s">
        <v>8246</v>
      </c>
      <c r="I1288">
        <v>1410191405</v>
      </c>
      <c r="J1288">
        <v>1408031405</v>
      </c>
      <c r="K1288" t="b">
        <v>0</v>
      </c>
      <c r="L1288">
        <v>1</v>
      </c>
      <c r="M1288" t="b">
        <v>0</v>
      </c>
      <c r="N1288" t="s">
        <v>8303</v>
      </c>
      <c r="O1288">
        <f t="shared" si="105"/>
        <v>0</v>
      </c>
      <c r="P1288">
        <f t="shared" si="106"/>
        <v>10</v>
      </c>
      <c r="Q1288" t="s">
        <v>8315</v>
      </c>
      <c r="R1288" t="s">
        <v>8357</v>
      </c>
      <c r="S1288" s="12">
        <f t="shared" si="102"/>
        <v>41865.659780092588</v>
      </c>
      <c r="T1288" s="12">
        <f t="shared" si="103"/>
        <v>41890.659780092588</v>
      </c>
      <c r="U1288">
        <f t="shared" si="104"/>
        <v>2014</v>
      </c>
    </row>
    <row r="1289" spans="1:21" ht="58" x14ac:dyDescent="0.35">
      <c r="A1289">
        <v>3876</v>
      </c>
      <c r="B1289" s="3" t="s">
        <v>3873</v>
      </c>
      <c r="C1289" s="3" t="s">
        <v>7985</v>
      </c>
      <c r="D1289" s="6">
        <v>3900</v>
      </c>
      <c r="E1289" s="8">
        <v>2059</v>
      </c>
      <c r="F1289" t="s">
        <v>8219</v>
      </c>
      <c r="G1289" t="s">
        <v>8224</v>
      </c>
      <c r="H1289" t="s">
        <v>8246</v>
      </c>
      <c r="I1289">
        <v>1454425128</v>
      </c>
      <c r="J1289">
        <v>1451833128</v>
      </c>
      <c r="K1289" t="b">
        <v>0</v>
      </c>
      <c r="L1289">
        <v>46</v>
      </c>
      <c r="M1289" t="b">
        <v>0</v>
      </c>
      <c r="N1289" t="s">
        <v>8303</v>
      </c>
      <c r="O1289">
        <f t="shared" si="105"/>
        <v>53</v>
      </c>
      <c r="P1289">
        <f t="shared" si="106"/>
        <v>44.76</v>
      </c>
      <c r="Q1289" t="s">
        <v>8315</v>
      </c>
      <c r="R1289" t="s">
        <v>8357</v>
      </c>
      <c r="S1289" s="12">
        <f t="shared" si="102"/>
        <v>42372.624166666668</v>
      </c>
      <c r="T1289" s="12">
        <f t="shared" si="103"/>
        <v>42402.624166666668</v>
      </c>
      <c r="U1289">
        <f t="shared" si="104"/>
        <v>2016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5"/>
        <v>100</v>
      </c>
      <c r="P1290">
        <f t="shared" si="106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5" x14ac:dyDescent="0.35">
      <c r="A1294">
        <v>3879</v>
      </c>
      <c r="B1294" s="3" t="s">
        <v>3876</v>
      </c>
      <c r="C1294" s="3" t="s">
        <v>7988</v>
      </c>
      <c r="D1294" s="6">
        <v>15000</v>
      </c>
      <c r="E1294" s="8">
        <v>0</v>
      </c>
      <c r="F1294" t="s">
        <v>8219</v>
      </c>
      <c r="G1294" t="s">
        <v>8224</v>
      </c>
      <c r="H1294" t="s">
        <v>8246</v>
      </c>
      <c r="I1294">
        <v>1422218396</v>
      </c>
      <c r="J1294">
        <v>1419626396</v>
      </c>
      <c r="K1294" t="b">
        <v>0</v>
      </c>
      <c r="L1294">
        <v>0</v>
      </c>
      <c r="M1294" t="b">
        <v>0</v>
      </c>
      <c r="N1294" t="s">
        <v>8303</v>
      </c>
      <c r="O1294">
        <f t="shared" si="105"/>
        <v>0</v>
      </c>
      <c r="P1294">
        <f t="shared" si="106"/>
        <v>0</v>
      </c>
      <c r="Q1294" t="s">
        <v>8315</v>
      </c>
      <c r="R1294" t="s">
        <v>8357</v>
      </c>
      <c r="S1294" s="12">
        <f t="shared" si="102"/>
        <v>41999.861064814817</v>
      </c>
      <c r="T1294" s="12">
        <f t="shared" si="103"/>
        <v>42029.861064814817</v>
      </c>
      <c r="U1294">
        <f t="shared" si="104"/>
        <v>2014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3880</v>
      </c>
      <c r="B1296" s="3" t="s">
        <v>3877</v>
      </c>
      <c r="C1296" s="3" t="s">
        <v>7989</v>
      </c>
      <c r="D1296" s="6">
        <v>7500</v>
      </c>
      <c r="E1296" s="8">
        <v>980</v>
      </c>
      <c r="F1296" t="s">
        <v>8219</v>
      </c>
      <c r="G1296" t="s">
        <v>8224</v>
      </c>
      <c r="H1296" t="s">
        <v>8246</v>
      </c>
      <c r="I1296">
        <v>1406761200</v>
      </c>
      <c r="J1296">
        <v>1403724820</v>
      </c>
      <c r="K1296" t="b">
        <v>0</v>
      </c>
      <c r="L1296">
        <v>17</v>
      </c>
      <c r="M1296" t="b">
        <v>0</v>
      </c>
      <c r="N1296" t="s">
        <v>8303</v>
      </c>
      <c r="O1296">
        <f t="shared" si="105"/>
        <v>13</v>
      </c>
      <c r="P1296">
        <f t="shared" si="106"/>
        <v>57.65</v>
      </c>
      <c r="Q1296" t="s">
        <v>8315</v>
      </c>
      <c r="R1296" t="s">
        <v>8357</v>
      </c>
      <c r="S1296" s="12">
        <f t="shared" si="102"/>
        <v>41815.815046296295</v>
      </c>
      <c r="T1296" s="12">
        <f t="shared" si="103"/>
        <v>41850.958333333336</v>
      </c>
      <c r="U1296">
        <f t="shared" si="104"/>
        <v>2014</v>
      </c>
    </row>
    <row r="1297" spans="1:21" ht="58" x14ac:dyDescent="0.35">
      <c r="A1297">
        <v>3883</v>
      </c>
      <c r="B1297" s="3" t="s">
        <v>3880</v>
      </c>
      <c r="C1297" s="3" t="s">
        <v>7992</v>
      </c>
      <c r="D1297" s="6">
        <v>15000</v>
      </c>
      <c r="E1297" s="8">
        <v>0</v>
      </c>
      <c r="F1297" t="s">
        <v>8219</v>
      </c>
      <c r="G1297" t="s">
        <v>8224</v>
      </c>
      <c r="H1297" t="s">
        <v>8246</v>
      </c>
      <c r="I1297">
        <v>1409668069</v>
      </c>
      <c r="J1297">
        <v>1407076069</v>
      </c>
      <c r="K1297" t="b">
        <v>0</v>
      </c>
      <c r="L1297">
        <v>0</v>
      </c>
      <c r="M1297" t="b">
        <v>0</v>
      </c>
      <c r="N1297" t="s">
        <v>8303</v>
      </c>
      <c r="O1297">
        <f t="shared" si="105"/>
        <v>0</v>
      </c>
      <c r="P1297">
        <f t="shared" si="106"/>
        <v>0</v>
      </c>
      <c r="Q1297" t="s">
        <v>8315</v>
      </c>
      <c r="R1297" t="s">
        <v>8357</v>
      </c>
      <c r="S1297" s="12">
        <f t="shared" si="102"/>
        <v>41854.602650462963</v>
      </c>
      <c r="T1297" s="12">
        <f t="shared" si="103"/>
        <v>41884.602650462963</v>
      </c>
      <c r="U1297">
        <f t="shared" si="104"/>
        <v>2014</v>
      </c>
    </row>
    <row r="1298" spans="1:21" ht="43.5" x14ac:dyDescent="0.35">
      <c r="A1298">
        <v>1546</v>
      </c>
      <c r="B1298" s="3" t="s">
        <v>1547</v>
      </c>
      <c r="C1298" s="3" t="s">
        <v>5656</v>
      </c>
      <c r="D1298" s="6">
        <v>1000</v>
      </c>
      <c r="E1298" s="8">
        <v>289</v>
      </c>
      <c r="F1298" t="s">
        <v>8220</v>
      </c>
      <c r="G1298" t="s">
        <v>8224</v>
      </c>
      <c r="H1298" t="s">
        <v>8246</v>
      </c>
      <c r="I1298">
        <v>1410930399</v>
      </c>
      <c r="J1298">
        <v>1405746399</v>
      </c>
      <c r="K1298" t="b">
        <v>0</v>
      </c>
      <c r="L1298">
        <v>11</v>
      </c>
      <c r="M1298" t="b">
        <v>0</v>
      </c>
      <c r="N1298" t="s">
        <v>8287</v>
      </c>
      <c r="O1298">
        <f t="shared" si="105"/>
        <v>29</v>
      </c>
      <c r="P1298">
        <f t="shared" si="106"/>
        <v>26.27</v>
      </c>
      <c r="Q1298" t="s">
        <v>8336</v>
      </c>
      <c r="R1298" t="s">
        <v>8341</v>
      </c>
      <c r="S1298" s="12">
        <f t="shared" si="102"/>
        <v>41839.212951388887</v>
      </c>
      <c r="T1298" s="12">
        <f t="shared" si="103"/>
        <v>41899.212951388887</v>
      </c>
      <c r="U1298">
        <f t="shared" si="104"/>
        <v>2014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58" x14ac:dyDescent="0.35">
      <c r="A1300">
        <v>1550</v>
      </c>
      <c r="B1300" s="3" t="s">
        <v>1551</v>
      </c>
      <c r="C1300" s="3" t="s">
        <v>5660</v>
      </c>
      <c r="D1300" s="6">
        <v>750</v>
      </c>
      <c r="E1300" s="8">
        <v>101</v>
      </c>
      <c r="F1300" t="s">
        <v>8220</v>
      </c>
      <c r="G1300" t="s">
        <v>8224</v>
      </c>
      <c r="H1300" t="s">
        <v>8246</v>
      </c>
      <c r="I1300">
        <v>1463050034</v>
      </c>
      <c r="J1300">
        <v>1460458034</v>
      </c>
      <c r="K1300" t="b">
        <v>0</v>
      </c>
      <c r="L1300">
        <v>7</v>
      </c>
      <c r="M1300" t="b">
        <v>0</v>
      </c>
      <c r="N1300" t="s">
        <v>8287</v>
      </c>
      <c r="O1300">
        <f t="shared" si="105"/>
        <v>13</v>
      </c>
      <c r="P1300">
        <f t="shared" si="106"/>
        <v>14.43</v>
      </c>
      <c r="Q1300" t="s">
        <v>8336</v>
      </c>
      <c r="R1300" t="s">
        <v>8341</v>
      </c>
      <c r="S1300" s="12">
        <f t="shared" si="102"/>
        <v>42472.449467592596</v>
      </c>
      <c r="T1300" s="12">
        <f t="shared" si="103"/>
        <v>42502.449467592596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43.5" x14ac:dyDescent="0.35">
      <c r="A1305">
        <v>1558</v>
      </c>
      <c r="B1305" s="3" t="s">
        <v>1559</v>
      </c>
      <c r="C1305" s="3" t="s">
        <v>5668</v>
      </c>
      <c r="D1305" s="6">
        <v>750</v>
      </c>
      <c r="E1305" s="8">
        <v>35</v>
      </c>
      <c r="F1305" t="s">
        <v>8220</v>
      </c>
      <c r="G1305" t="s">
        <v>8224</v>
      </c>
      <c r="H1305" t="s">
        <v>8246</v>
      </c>
      <c r="I1305">
        <v>1440763920</v>
      </c>
      <c r="J1305">
        <v>1435656759</v>
      </c>
      <c r="K1305" t="b">
        <v>0</v>
      </c>
      <c r="L1305">
        <v>3</v>
      </c>
      <c r="M1305" t="b">
        <v>0</v>
      </c>
      <c r="N1305" t="s">
        <v>8287</v>
      </c>
      <c r="O1305">
        <f t="shared" si="105"/>
        <v>5</v>
      </c>
      <c r="P1305">
        <f t="shared" si="106"/>
        <v>11.67</v>
      </c>
      <c r="Q1305" t="s">
        <v>8336</v>
      </c>
      <c r="R1305" t="s">
        <v>8341</v>
      </c>
      <c r="S1305" s="12">
        <f t="shared" si="102"/>
        <v>42185.397673611107</v>
      </c>
      <c r="T1305" s="12">
        <f t="shared" si="103"/>
        <v>42244.508333333331</v>
      </c>
      <c r="U1305">
        <f t="shared" si="104"/>
        <v>2015</v>
      </c>
    </row>
    <row r="1306" spans="1:21" ht="43.5" x14ac:dyDescent="0.35">
      <c r="A1306">
        <v>732</v>
      </c>
      <c r="B1306" s="3" t="s">
        <v>733</v>
      </c>
      <c r="C1306" s="3" t="s">
        <v>4842</v>
      </c>
      <c r="D1306" s="6">
        <v>40</v>
      </c>
      <c r="E1306" s="8">
        <v>64</v>
      </c>
      <c r="F1306" t="s">
        <v>8218</v>
      </c>
      <c r="G1306" t="s">
        <v>8224</v>
      </c>
      <c r="H1306" t="s">
        <v>8246</v>
      </c>
      <c r="I1306">
        <v>1380449461</v>
      </c>
      <c r="J1306">
        <v>1375265461</v>
      </c>
      <c r="K1306" t="b">
        <v>0</v>
      </c>
      <c r="L1306">
        <v>13</v>
      </c>
      <c r="M1306" t="b">
        <v>1</v>
      </c>
      <c r="N1306" t="s">
        <v>8272</v>
      </c>
      <c r="O1306">
        <f t="shared" si="105"/>
        <v>160</v>
      </c>
      <c r="P1306">
        <f t="shared" si="106"/>
        <v>4.92</v>
      </c>
      <c r="Q1306" t="s">
        <v>8320</v>
      </c>
      <c r="R1306" t="s">
        <v>8321</v>
      </c>
      <c r="S1306" s="12">
        <f t="shared" si="102"/>
        <v>41486.424317129626</v>
      </c>
      <c r="T1306" s="12">
        <f t="shared" si="103"/>
        <v>41546.424317129626</v>
      </c>
      <c r="U1306">
        <f t="shared" si="104"/>
        <v>2013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58" x14ac:dyDescent="0.35">
      <c r="A1321">
        <v>733</v>
      </c>
      <c r="B1321" s="3" t="s">
        <v>734</v>
      </c>
      <c r="C1321" s="3" t="s">
        <v>4843</v>
      </c>
      <c r="D1321" s="6">
        <v>2500</v>
      </c>
      <c r="E1321" s="8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 t="shared" si="105"/>
        <v>120</v>
      </c>
      <c r="P1321">
        <f t="shared" si="106"/>
        <v>17.82</v>
      </c>
      <c r="Q1321" t="s">
        <v>8320</v>
      </c>
      <c r="R1321" t="s">
        <v>8321</v>
      </c>
      <c r="S1321" s="12">
        <f t="shared" si="102"/>
        <v>41598.420046296298</v>
      </c>
      <c r="T1321" s="12">
        <f t="shared" si="103"/>
        <v>41628.420046296298</v>
      </c>
      <c r="U1321">
        <f t="shared" si="104"/>
        <v>2013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759</v>
      </c>
      <c r="B1324" s="3" t="s">
        <v>760</v>
      </c>
      <c r="C1324" s="3" t="s">
        <v>4869</v>
      </c>
      <c r="D1324" s="6">
        <v>5000</v>
      </c>
      <c r="E1324" s="8">
        <v>5096</v>
      </c>
      <c r="F1324" t="s">
        <v>8218</v>
      </c>
      <c r="G1324" t="s">
        <v>8224</v>
      </c>
      <c r="H1324" t="s">
        <v>8246</v>
      </c>
      <c r="I1324">
        <v>1404892539</v>
      </c>
      <c r="J1324">
        <v>1401436539</v>
      </c>
      <c r="K1324" t="b">
        <v>0</v>
      </c>
      <c r="L1324">
        <v>99</v>
      </c>
      <c r="M1324" t="b">
        <v>1</v>
      </c>
      <c r="N1324" t="s">
        <v>8272</v>
      </c>
      <c r="O1324">
        <f t="shared" si="105"/>
        <v>102</v>
      </c>
      <c r="P1324">
        <f t="shared" si="106"/>
        <v>51.47</v>
      </c>
      <c r="Q1324" t="s">
        <v>8320</v>
      </c>
      <c r="R1324" t="s">
        <v>8321</v>
      </c>
      <c r="S1324" s="12">
        <f t="shared" si="102"/>
        <v>41789.330312500002</v>
      </c>
      <c r="T1324" s="12">
        <f t="shared" si="103"/>
        <v>41829.330312500002</v>
      </c>
      <c r="U1324">
        <f t="shared" si="104"/>
        <v>2014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5" x14ac:dyDescent="0.35">
      <c r="A1343">
        <v>1354</v>
      </c>
      <c r="B1343" s="3" t="s">
        <v>1355</v>
      </c>
      <c r="C1343" s="3" t="s">
        <v>5464</v>
      </c>
      <c r="D1343" s="6">
        <v>1200</v>
      </c>
      <c r="E1343" s="8">
        <v>1563</v>
      </c>
      <c r="F1343" t="s">
        <v>8218</v>
      </c>
      <c r="G1343" t="s">
        <v>8224</v>
      </c>
      <c r="H1343" t="s">
        <v>8246</v>
      </c>
      <c r="I1343">
        <v>1465672979</v>
      </c>
      <c r="J1343">
        <v>1463080979</v>
      </c>
      <c r="K1343" t="b">
        <v>0</v>
      </c>
      <c r="L1343">
        <v>64</v>
      </c>
      <c r="M1343" t="b">
        <v>1</v>
      </c>
      <c r="N1343" t="s">
        <v>8272</v>
      </c>
      <c r="O1343">
        <f t="shared" si="105"/>
        <v>130</v>
      </c>
      <c r="P1343">
        <f t="shared" si="106"/>
        <v>24.42</v>
      </c>
      <c r="Q1343" t="s">
        <v>8320</v>
      </c>
      <c r="R1343" t="s">
        <v>8321</v>
      </c>
      <c r="S1343" s="12">
        <f t="shared" si="102"/>
        <v>42502.807627314818</v>
      </c>
      <c r="T1343" s="12">
        <f t="shared" si="103"/>
        <v>42532.807627314818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10">ROUND(E1348/D1348*100,0)</f>
        <v>147</v>
      </c>
      <c r="P1348">
        <f t="shared" ref="P1348:P1411" si="111">IFERROR(ROUND(E1348/L1348,2),0)</f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0"/>
        <v>102</v>
      </c>
      <c r="P1349">
        <f t="shared" si="111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0"/>
        <v>102</v>
      </c>
      <c r="P1350">
        <f t="shared" si="111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0"/>
        <v>204</v>
      </c>
      <c r="P1351">
        <f t="shared" si="111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0"/>
        <v>104</v>
      </c>
      <c r="P1352">
        <f t="shared" si="111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0"/>
        <v>101</v>
      </c>
      <c r="P1353">
        <f t="shared" si="111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0"/>
        <v>136</v>
      </c>
      <c r="P1354">
        <f t="shared" si="111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58" x14ac:dyDescent="0.35">
      <c r="A1356">
        <v>1355</v>
      </c>
      <c r="B1356" s="3" t="s">
        <v>1356</v>
      </c>
      <c r="C1356" s="3" t="s">
        <v>5465</v>
      </c>
      <c r="D1356" s="6">
        <v>2500</v>
      </c>
      <c r="E1356" s="8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>
        <f t="shared" si="110"/>
        <v>123</v>
      </c>
      <c r="P1356">
        <f t="shared" si="111"/>
        <v>25.35</v>
      </c>
      <c r="Q1356" t="s">
        <v>8320</v>
      </c>
      <c r="R1356" t="s">
        <v>8321</v>
      </c>
      <c r="S1356" s="12">
        <f t="shared" si="107"/>
        <v>41213.254687499997</v>
      </c>
      <c r="T1356" s="12">
        <f t="shared" si="108"/>
        <v>41243.416666666664</v>
      </c>
      <c r="U1356">
        <f t="shared" si="109"/>
        <v>2012</v>
      </c>
    </row>
    <row r="1357" spans="1:21" ht="43.5" x14ac:dyDescent="0.35">
      <c r="A1357">
        <v>1361</v>
      </c>
      <c r="B1357" s="3" t="s">
        <v>1362</v>
      </c>
      <c r="C1357" s="3" t="s">
        <v>5471</v>
      </c>
      <c r="D1357" s="6">
        <v>6000</v>
      </c>
      <c r="E1357" s="8">
        <v>7559</v>
      </c>
      <c r="F1357" t="s">
        <v>8218</v>
      </c>
      <c r="G1357" t="s">
        <v>8224</v>
      </c>
      <c r="H1357" t="s">
        <v>8246</v>
      </c>
      <c r="I1357">
        <v>1403370772</v>
      </c>
      <c r="J1357">
        <v>1400778772</v>
      </c>
      <c r="K1357" t="b">
        <v>0</v>
      </c>
      <c r="L1357">
        <v>264</v>
      </c>
      <c r="M1357" t="b">
        <v>1</v>
      </c>
      <c r="N1357" t="s">
        <v>8272</v>
      </c>
      <c r="O1357">
        <f t="shared" si="110"/>
        <v>126</v>
      </c>
      <c r="P1357">
        <f t="shared" si="111"/>
        <v>28.63</v>
      </c>
      <c r="Q1357" t="s">
        <v>8320</v>
      </c>
      <c r="R1357" t="s">
        <v>8321</v>
      </c>
      <c r="S1357" s="12">
        <f t="shared" si="107"/>
        <v>41781.717268518521</v>
      </c>
      <c r="T1357" s="12">
        <f t="shared" si="108"/>
        <v>41811.717268518521</v>
      </c>
      <c r="U1357">
        <f t="shared" si="109"/>
        <v>2014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1985</v>
      </c>
      <c r="B1363" s="3" t="s">
        <v>1986</v>
      </c>
      <c r="C1363" s="3" t="s">
        <v>6095</v>
      </c>
      <c r="D1363" s="6">
        <v>1600</v>
      </c>
      <c r="E1363" s="8">
        <v>51</v>
      </c>
      <c r="F1363" t="s">
        <v>8220</v>
      </c>
      <c r="G1363" t="s">
        <v>8224</v>
      </c>
      <c r="H1363" t="s">
        <v>8246</v>
      </c>
      <c r="I1363">
        <v>1470178800</v>
      </c>
      <c r="J1363">
        <v>1467650771</v>
      </c>
      <c r="K1363" t="b">
        <v>0</v>
      </c>
      <c r="L1363">
        <v>4</v>
      </c>
      <c r="M1363" t="b">
        <v>0</v>
      </c>
      <c r="N1363" t="s">
        <v>8294</v>
      </c>
      <c r="O1363">
        <f t="shared" si="110"/>
        <v>3</v>
      </c>
      <c r="P1363">
        <f t="shared" si="111"/>
        <v>12.75</v>
      </c>
      <c r="Q1363" t="s">
        <v>8336</v>
      </c>
      <c r="R1363" t="s">
        <v>8348</v>
      </c>
      <c r="S1363" s="12">
        <f t="shared" si="107"/>
        <v>42555.698738425926</v>
      </c>
      <c r="T1363" s="12">
        <f t="shared" si="108"/>
        <v>42584.958333333328</v>
      </c>
      <c r="U1363">
        <f t="shared" si="109"/>
        <v>2016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43.5" x14ac:dyDescent="0.35">
      <c r="A1378">
        <v>1986</v>
      </c>
      <c r="B1378" s="3" t="s">
        <v>1987</v>
      </c>
      <c r="C1378" s="3" t="s">
        <v>6096</v>
      </c>
      <c r="D1378" s="6">
        <v>2000</v>
      </c>
      <c r="E1378" s="8">
        <v>1</v>
      </c>
      <c r="F1378" t="s">
        <v>8220</v>
      </c>
      <c r="G1378" t="s">
        <v>8224</v>
      </c>
      <c r="H1378" t="s">
        <v>8246</v>
      </c>
      <c r="I1378">
        <v>1457947483</v>
      </c>
      <c r="J1378">
        <v>1455359083</v>
      </c>
      <c r="K1378" t="b">
        <v>0</v>
      </c>
      <c r="L1378">
        <v>1</v>
      </c>
      <c r="M1378" t="b">
        <v>0</v>
      </c>
      <c r="N1378" t="s">
        <v>8294</v>
      </c>
      <c r="O1378">
        <f t="shared" si="110"/>
        <v>0</v>
      </c>
      <c r="P1378">
        <f t="shared" si="111"/>
        <v>1</v>
      </c>
      <c r="Q1378" t="s">
        <v>8336</v>
      </c>
      <c r="R1378" t="s">
        <v>8348</v>
      </c>
      <c r="S1378" s="12">
        <f t="shared" si="107"/>
        <v>42413.433831018512</v>
      </c>
      <c r="T1378" s="12">
        <f t="shared" si="108"/>
        <v>42443.392164351855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29" x14ac:dyDescent="0.35">
      <c r="A1380">
        <v>1987</v>
      </c>
      <c r="B1380" s="3" t="s">
        <v>1988</v>
      </c>
      <c r="C1380" s="3" t="s">
        <v>6097</v>
      </c>
      <c r="D1380" s="6">
        <v>5500</v>
      </c>
      <c r="E1380" s="8">
        <v>2336</v>
      </c>
      <c r="F1380" t="s">
        <v>8220</v>
      </c>
      <c r="G1380" t="s">
        <v>8224</v>
      </c>
      <c r="H1380" t="s">
        <v>8246</v>
      </c>
      <c r="I1380">
        <v>1425223276</v>
      </c>
      <c r="J1380">
        <v>1422631276</v>
      </c>
      <c r="K1380" t="b">
        <v>0</v>
      </c>
      <c r="L1380">
        <v>28</v>
      </c>
      <c r="M1380" t="b">
        <v>0</v>
      </c>
      <c r="N1380" t="s">
        <v>8294</v>
      </c>
      <c r="O1380">
        <f t="shared" si="110"/>
        <v>42</v>
      </c>
      <c r="P1380">
        <f t="shared" si="111"/>
        <v>83.43</v>
      </c>
      <c r="Q1380" t="s">
        <v>8336</v>
      </c>
      <c r="R1380" t="s">
        <v>8348</v>
      </c>
      <c r="S1380" s="12">
        <f t="shared" si="107"/>
        <v>42034.639768518522</v>
      </c>
      <c r="T1380" s="12">
        <f t="shared" si="108"/>
        <v>42064.639768518522</v>
      </c>
      <c r="U1380">
        <f t="shared" si="109"/>
        <v>2015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43.5" x14ac:dyDescent="0.35">
      <c r="A1391">
        <v>1993</v>
      </c>
      <c r="B1391" s="3" t="s">
        <v>1994</v>
      </c>
      <c r="C1391" s="3" t="s">
        <v>6103</v>
      </c>
      <c r="D1391" s="6">
        <v>2000</v>
      </c>
      <c r="E1391" s="8">
        <v>0</v>
      </c>
      <c r="F1391" t="s">
        <v>8220</v>
      </c>
      <c r="G1391" t="s">
        <v>8224</v>
      </c>
      <c r="H1391" t="s">
        <v>8246</v>
      </c>
      <c r="I1391">
        <v>1450706837</v>
      </c>
      <c r="J1391">
        <v>1448114837</v>
      </c>
      <c r="K1391" t="b">
        <v>0</v>
      </c>
      <c r="L1391">
        <v>0</v>
      </c>
      <c r="M1391" t="b">
        <v>0</v>
      </c>
      <c r="N1391" t="s">
        <v>8294</v>
      </c>
      <c r="O1391">
        <f t="shared" si="110"/>
        <v>0</v>
      </c>
      <c r="P1391">
        <f t="shared" si="111"/>
        <v>0</v>
      </c>
      <c r="Q1391" t="s">
        <v>8336</v>
      </c>
      <c r="R1391" t="s">
        <v>8348</v>
      </c>
      <c r="S1391" s="12">
        <f t="shared" si="107"/>
        <v>42329.58839120371</v>
      </c>
      <c r="T1391" s="12">
        <f t="shared" si="108"/>
        <v>42359.58839120371</v>
      </c>
      <c r="U1391">
        <f t="shared" si="109"/>
        <v>2015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1999</v>
      </c>
      <c r="B1402" s="3" t="s">
        <v>2000</v>
      </c>
      <c r="C1402" s="3" t="s">
        <v>6109</v>
      </c>
      <c r="D1402" s="6">
        <v>31000</v>
      </c>
      <c r="E1402" s="8">
        <v>236</v>
      </c>
      <c r="F1402" t="s">
        <v>8220</v>
      </c>
      <c r="G1402" t="s">
        <v>8224</v>
      </c>
      <c r="H1402" t="s">
        <v>8246</v>
      </c>
      <c r="I1402">
        <v>1415882108</v>
      </c>
      <c r="J1402">
        <v>1413286508</v>
      </c>
      <c r="K1402" t="b">
        <v>0</v>
      </c>
      <c r="L1402">
        <v>7</v>
      </c>
      <c r="M1402" t="b">
        <v>0</v>
      </c>
      <c r="N1402" t="s">
        <v>8294</v>
      </c>
      <c r="O1402">
        <f t="shared" si="110"/>
        <v>1</v>
      </c>
      <c r="P1402">
        <f t="shared" si="111"/>
        <v>33.71</v>
      </c>
      <c r="Q1402" t="s">
        <v>8336</v>
      </c>
      <c r="R1402" t="s">
        <v>8348</v>
      </c>
      <c r="S1402" s="12">
        <f t="shared" si="107"/>
        <v>41926.482731481483</v>
      </c>
      <c r="T1402" s="12">
        <f t="shared" si="108"/>
        <v>41956.524398148147</v>
      </c>
      <c r="U1402">
        <f t="shared" si="109"/>
        <v>2014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1184</v>
      </c>
      <c r="B1404" s="3" t="s">
        <v>1185</v>
      </c>
      <c r="C1404" s="3" t="s">
        <v>5294</v>
      </c>
      <c r="D1404" s="6">
        <v>22000</v>
      </c>
      <c r="E1404" s="8">
        <v>23086</v>
      </c>
      <c r="F1404" t="s">
        <v>8218</v>
      </c>
      <c r="G1404" t="s">
        <v>8224</v>
      </c>
      <c r="H1404" t="s">
        <v>8246</v>
      </c>
      <c r="I1404">
        <v>1486391011</v>
      </c>
      <c r="J1404">
        <v>1483712611</v>
      </c>
      <c r="K1404" t="b">
        <v>0</v>
      </c>
      <c r="L1404">
        <v>375</v>
      </c>
      <c r="M1404" t="b">
        <v>1</v>
      </c>
      <c r="N1404" t="s">
        <v>8283</v>
      </c>
      <c r="O1404">
        <f t="shared" si="110"/>
        <v>105</v>
      </c>
      <c r="P1404">
        <f t="shared" si="111"/>
        <v>61.56</v>
      </c>
      <c r="Q1404" t="s">
        <v>8336</v>
      </c>
      <c r="R1404" t="s">
        <v>8337</v>
      </c>
      <c r="S1404" s="12">
        <f t="shared" si="107"/>
        <v>42741.599664351852</v>
      </c>
      <c r="T1404" s="12">
        <f t="shared" si="108"/>
        <v>42772.599664351852</v>
      </c>
      <c r="U1404">
        <f t="shared" si="109"/>
        <v>2017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1186</v>
      </c>
      <c r="B1406" s="3" t="s">
        <v>1187</v>
      </c>
      <c r="C1406" s="3" t="s">
        <v>5296</v>
      </c>
      <c r="D1406" s="6">
        <v>7500</v>
      </c>
      <c r="E1406" s="8">
        <v>8005</v>
      </c>
      <c r="F1406" t="s">
        <v>8218</v>
      </c>
      <c r="G1406" t="s">
        <v>8224</v>
      </c>
      <c r="H1406" t="s">
        <v>8246</v>
      </c>
      <c r="I1406">
        <v>1433198520</v>
      </c>
      <c r="J1406">
        <v>1430340195</v>
      </c>
      <c r="K1406" t="b">
        <v>0</v>
      </c>
      <c r="L1406">
        <v>123</v>
      </c>
      <c r="M1406" t="b">
        <v>1</v>
      </c>
      <c r="N1406" t="s">
        <v>8283</v>
      </c>
      <c r="O1406">
        <f t="shared" si="110"/>
        <v>107</v>
      </c>
      <c r="P1406">
        <f t="shared" si="111"/>
        <v>65.08</v>
      </c>
      <c r="Q1406" t="s">
        <v>8336</v>
      </c>
      <c r="R1406" t="s">
        <v>8337</v>
      </c>
      <c r="S1406" s="12">
        <f t="shared" si="107"/>
        <v>42123.86336805555</v>
      </c>
      <c r="T1406" s="12">
        <f t="shared" si="108"/>
        <v>42156.945833333331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29" x14ac:dyDescent="0.35">
      <c r="A1410">
        <v>1192</v>
      </c>
      <c r="B1410" s="3" t="s">
        <v>1193</v>
      </c>
      <c r="C1410" s="3" t="s">
        <v>5302</v>
      </c>
      <c r="D1410" s="6">
        <v>100</v>
      </c>
      <c r="E1410" s="8">
        <v>290</v>
      </c>
      <c r="F1410" t="s">
        <v>8218</v>
      </c>
      <c r="G1410" t="s">
        <v>8224</v>
      </c>
      <c r="H1410" t="s">
        <v>8246</v>
      </c>
      <c r="I1410">
        <v>1486814978</v>
      </c>
      <c r="J1410">
        <v>1484222978</v>
      </c>
      <c r="K1410" t="b">
        <v>0</v>
      </c>
      <c r="L1410">
        <v>15</v>
      </c>
      <c r="M1410" t="b">
        <v>1</v>
      </c>
      <c r="N1410" t="s">
        <v>8283</v>
      </c>
      <c r="O1410">
        <f t="shared" si="110"/>
        <v>290</v>
      </c>
      <c r="P1410">
        <f t="shared" si="111"/>
        <v>19.329999999999998</v>
      </c>
      <c r="Q1410" t="s">
        <v>8336</v>
      </c>
      <c r="R1410" t="s">
        <v>8337</v>
      </c>
      <c r="S1410" s="12">
        <f t="shared" si="107"/>
        <v>42747.506689814814</v>
      </c>
      <c r="T1410" s="12">
        <f t="shared" si="108"/>
        <v>42777.506689814814</v>
      </c>
      <c r="U1410">
        <f t="shared" si="109"/>
        <v>2017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5">ROUND(E1412/D1412*100,0)</f>
        <v>0</v>
      </c>
      <c r="P1412">
        <f t="shared" ref="P1412:P1475" si="116">IFERROR(ROUND(E1412/L1412,2),0)</f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29" x14ac:dyDescent="0.35">
      <c r="A1413">
        <v>1196</v>
      </c>
      <c r="B1413" s="3" t="s">
        <v>1197</v>
      </c>
      <c r="C1413" s="3" t="s">
        <v>5306</v>
      </c>
      <c r="D1413" s="6">
        <v>14500</v>
      </c>
      <c r="E1413" s="8">
        <v>39137</v>
      </c>
      <c r="F1413" t="s">
        <v>8218</v>
      </c>
      <c r="G1413" t="s">
        <v>8224</v>
      </c>
      <c r="H1413" t="s">
        <v>8246</v>
      </c>
      <c r="I1413">
        <v>1450467539</v>
      </c>
      <c r="J1413">
        <v>1447875539</v>
      </c>
      <c r="K1413" t="b">
        <v>0</v>
      </c>
      <c r="L1413">
        <v>512</v>
      </c>
      <c r="M1413" t="b">
        <v>1</v>
      </c>
      <c r="N1413" t="s">
        <v>8283</v>
      </c>
      <c r="O1413">
        <f t="shared" si="115"/>
        <v>270</v>
      </c>
      <c r="P1413">
        <f t="shared" si="116"/>
        <v>76.44</v>
      </c>
      <c r="Q1413" t="s">
        <v>8336</v>
      </c>
      <c r="R1413" t="s">
        <v>8337</v>
      </c>
      <c r="S1413" s="12">
        <f t="shared" si="112"/>
        <v>42326.818738425922</v>
      </c>
      <c r="T1413" s="12">
        <f t="shared" si="113"/>
        <v>42356.818738425922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5"/>
        <v>5</v>
      </c>
      <c r="P1414">
        <f t="shared" si="116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5"/>
        <v>5</v>
      </c>
      <c r="P1415">
        <f t="shared" si="116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5"/>
        <v>0</v>
      </c>
      <c r="P1416">
        <f t="shared" si="116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5"/>
        <v>18</v>
      </c>
      <c r="P1417">
        <f t="shared" si="116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5"/>
        <v>0</v>
      </c>
      <c r="P1418">
        <f t="shared" si="116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5" x14ac:dyDescent="0.35">
      <c r="A1443">
        <v>1199</v>
      </c>
      <c r="B1443" s="3" t="s">
        <v>1200</v>
      </c>
      <c r="C1443" s="3" t="s">
        <v>5309</v>
      </c>
      <c r="D1443" s="6">
        <v>2658</v>
      </c>
      <c r="E1443" s="8">
        <v>2693</v>
      </c>
      <c r="F1443" t="s">
        <v>8218</v>
      </c>
      <c r="G1443" t="s">
        <v>8224</v>
      </c>
      <c r="H1443" t="s">
        <v>8246</v>
      </c>
      <c r="I1443">
        <v>1436380200</v>
      </c>
      <c r="J1443">
        <v>1433615400</v>
      </c>
      <c r="K1443" t="b">
        <v>0</v>
      </c>
      <c r="L1443">
        <v>9</v>
      </c>
      <c r="M1443" t="b">
        <v>1</v>
      </c>
      <c r="N1443" t="s">
        <v>8283</v>
      </c>
      <c r="O1443">
        <f t="shared" si="115"/>
        <v>101</v>
      </c>
      <c r="P1443">
        <f t="shared" si="116"/>
        <v>299.22000000000003</v>
      </c>
      <c r="Q1443" t="s">
        <v>8336</v>
      </c>
      <c r="R1443" t="s">
        <v>8337</v>
      </c>
      <c r="S1443" s="12">
        <f t="shared" si="112"/>
        <v>42161.770833333328</v>
      </c>
      <c r="T1443" s="12">
        <f t="shared" si="113"/>
        <v>42193.770833333328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20">ROUND(E1476/D1476*100,0)</f>
        <v>112</v>
      </c>
      <c r="P1476">
        <f t="shared" ref="P1476:P1539" si="121">IFERROR(ROUND(E1476/L1476,2),0)</f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0"/>
        <v>189</v>
      </c>
      <c r="P1477">
        <f t="shared" si="121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0"/>
        <v>662</v>
      </c>
      <c r="P1478">
        <f t="shared" si="121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0"/>
        <v>111</v>
      </c>
      <c r="P1479">
        <f t="shared" si="121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0"/>
        <v>1182</v>
      </c>
      <c r="P1480">
        <f t="shared" si="121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0"/>
        <v>137</v>
      </c>
      <c r="P1481">
        <f t="shared" si="121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0"/>
        <v>117</v>
      </c>
      <c r="P1482">
        <f t="shared" si="121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1201</v>
      </c>
      <c r="B1504" s="3" t="s">
        <v>1202</v>
      </c>
      <c r="C1504" s="3" t="s">
        <v>5311</v>
      </c>
      <c r="D1504" s="6">
        <v>6000</v>
      </c>
      <c r="E1504" s="8">
        <v>6146.27</v>
      </c>
      <c r="F1504" t="s">
        <v>8218</v>
      </c>
      <c r="G1504" t="s">
        <v>8224</v>
      </c>
      <c r="H1504" t="s">
        <v>8246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8283</v>
      </c>
      <c r="O1504">
        <f t="shared" si="120"/>
        <v>102</v>
      </c>
      <c r="P1504">
        <f t="shared" si="121"/>
        <v>55.37</v>
      </c>
      <c r="Q1504" t="s">
        <v>8336</v>
      </c>
      <c r="R1504" t="s">
        <v>8337</v>
      </c>
      <c r="S1504" s="12">
        <f t="shared" si="117"/>
        <v>42536.60701388889</v>
      </c>
      <c r="T1504" s="12">
        <f t="shared" si="118"/>
        <v>42566.60701388889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58" x14ac:dyDescent="0.35">
      <c r="A1506">
        <v>1213</v>
      </c>
      <c r="B1506" s="3" t="s">
        <v>1214</v>
      </c>
      <c r="C1506" s="3" t="s">
        <v>5323</v>
      </c>
      <c r="D1506" s="6">
        <v>6500</v>
      </c>
      <c r="E1506" s="8">
        <v>6645</v>
      </c>
      <c r="F1506" t="s">
        <v>8218</v>
      </c>
      <c r="G1506" t="s">
        <v>8224</v>
      </c>
      <c r="H1506" t="s">
        <v>8246</v>
      </c>
      <c r="I1506">
        <v>1485886100</v>
      </c>
      <c r="J1506">
        <v>1482862100</v>
      </c>
      <c r="K1506" t="b">
        <v>0</v>
      </c>
      <c r="L1506">
        <v>108</v>
      </c>
      <c r="M1506" t="b">
        <v>1</v>
      </c>
      <c r="N1506" t="s">
        <v>8283</v>
      </c>
      <c r="O1506">
        <f t="shared" si="120"/>
        <v>102</v>
      </c>
      <c r="P1506">
        <f t="shared" si="121"/>
        <v>61.53</v>
      </c>
      <c r="Q1506" t="s">
        <v>8336</v>
      </c>
      <c r="R1506" t="s">
        <v>8337</v>
      </c>
      <c r="S1506" s="12">
        <f t="shared" si="117"/>
        <v>42731.755787037036</v>
      </c>
      <c r="T1506" s="12">
        <f t="shared" si="118"/>
        <v>42766.755787037036</v>
      </c>
      <c r="U1506">
        <f t="shared" si="119"/>
        <v>2016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1221</v>
      </c>
      <c r="B1508" s="3" t="s">
        <v>1222</v>
      </c>
      <c r="C1508" s="3" t="s">
        <v>5331</v>
      </c>
      <c r="D1508" s="6">
        <v>2200</v>
      </c>
      <c r="E1508" s="8">
        <v>2451.0100000000002</v>
      </c>
      <c r="F1508" t="s">
        <v>8218</v>
      </c>
      <c r="G1508" t="s">
        <v>8224</v>
      </c>
      <c r="H1508" t="s">
        <v>8246</v>
      </c>
      <c r="I1508">
        <v>1480809600</v>
      </c>
      <c r="J1508">
        <v>1478431488</v>
      </c>
      <c r="K1508" t="b">
        <v>0</v>
      </c>
      <c r="L1508">
        <v>103</v>
      </c>
      <c r="M1508" t="b">
        <v>1</v>
      </c>
      <c r="N1508" t="s">
        <v>8283</v>
      </c>
      <c r="O1508">
        <f t="shared" si="120"/>
        <v>111</v>
      </c>
      <c r="P1508">
        <f t="shared" si="121"/>
        <v>23.8</v>
      </c>
      <c r="Q1508" t="s">
        <v>8336</v>
      </c>
      <c r="R1508" t="s">
        <v>8337</v>
      </c>
      <c r="S1508" s="12">
        <f t="shared" si="117"/>
        <v>42680.47555555556</v>
      </c>
      <c r="T1508" s="12">
        <f t="shared" si="118"/>
        <v>42708</v>
      </c>
      <c r="U1508">
        <f t="shared" si="119"/>
        <v>2016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1502</v>
      </c>
      <c r="B1512" s="3" t="s">
        <v>1503</v>
      </c>
      <c r="C1512" s="3" t="s">
        <v>5612</v>
      </c>
      <c r="D1512" s="6">
        <v>22000</v>
      </c>
      <c r="E1512" s="8">
        <v>22318</v>
      </c>
      <c r="F1512" t="s">
        <v>8218</v>
      </c>
      <c r="G1512" t="s">
        <v>8224</v>
      </c>
      <c r="H1512" t="s">
        <v>8246</v>
      </c>
      <c r="I1512">
        <v>1458943200</v>
      </c>
      <c r="J1512">
        <v>1456491680</v>
      </c>
      <c r="K1512" t="b">
        <v>1</v>
      </c>
      <c r="L1512">
        <v>329</v>
      </c>
      <c r="M1512" t="b">
        <v>1</v>
      </c>
      <c r="N1512" t="s">
        <v>8283</v>
      </c>
      <c r="O1512">
        <f t="shared" si="120"/>
        <v>101</v>
      </c>
      <c r="P1512">
        <f t="shared" si="121"/>
        <v>67.84</v>
      </c>
      <c r="Q1512" t="s">
        <v>8336</v>
      </c>
      <c r="R1512" t="s">
        <v>8337</v>
      </c>
      <c r="S1512" s="12">
        <f t="shared" si="117"/>
        <v>42426.542592592596</v>
      </c>
      <c r="T1512" s="12">
        <f t="shared" si="118"/>
        <v>42454.916666666672</v>
      </c>
      <c r="U1512">
        <f t="shared" si="119"/>
        <v>2016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1504</v>
      </c>
      <c r="B1515" s="3" t="s">
        <v>1505</v>
      </c>
      <c r="C1515" s="3" t="s">
        <v>5614</v>
      </c>
      <c r="D1515" s="6">
        <v>6500</v>
      </c>
      <c r="E1515" s="8">
        <v>18066</v>
      </c>
      <c r="F1515" t="s">
        <v>8218</v>
      </c>
      <c r="G1515" t="s">
        <v>8224</v>
      </c>
      <c r="H1515" t="s">
        <v>8246</v>
      </c>
      <c r="I1515">
        <v>1402389180</v>
      </c>
      <c r="J1515">
        <v>1399996024</v>
      </c>
      <c r="K1515" t="b">
        <v>1</v>
      </c>
      <c r="L1515">
        <v>269</v>
      </c>
      <c r="M1515" t="b">
        <v>1</v>
      </c>
      <c r="N1515" t="s">
        <v>8283</v>
      </c>
      <c r="O1515">
        <f t="shared" si="120"/>
        <v>278</v>
      </c>
      <c r="P1515">
        <f t="shared" si="121"/>
        <v>67.16</v>
      </c>
      <c r="Q1515" t="s">
        <v>8336</v>
      </c>
      <c r="R1515" t="s">
        <v>8337</v>
      </c>
      <c r="S1515" s="12">
        <f t="shared" si="117"/>
        <v>41772.657685185186</v>
      </c>
      <c r="T1515" s="12">
        <f t="shared" si="118"/>
        <v>41800.356249999997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5">ROUND(E1540/D1540*100,0)</f>
        <v>103</v>
      </c>
      <c r="P1540">
        <f t="shared" ref="P1540:P1603" si="126">IFERROR(ROUND(E1540/L1540,2),0)</f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5"/>
        <v>136</v>
      </c>
      <c r="P1541">
        <f t="shared" si="126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5"/>
        <v>118</v>
      </c>
      <c r="P1542">
        <f t="shared" si="126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5"/>
        <v>0</v>
      </c>
      <c r="P1543">
        <f t="shared" si="126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5"/>
        <v>4</v>
      </c>
      <c r="P1544">
        <f t="shared" si="126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5"/>
        <v>0</v>
      </c>
      <c r="P1545">
        <f t="shared" si="126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5"/>
        <v>0</v>
      </c>
      <c r="P1546">
        <f t="shared" si="126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1506</v>
      </c>
      <c r="B1548" s="3" t="s">
        <v>1507</v>
      </c>
      <c r="C1548" s="3" t="s">
        <v>5616</v>
      </c>
      <c r="D1548" s="6">
        <v>1500</v>
      </c>
      <c r="E1548" s="8">
        <v>1671</v>
      </c>
      <c r="F1548" t="s">
        <v>8218</v>
      </c>
      <c r="G1548" t="s">
        <v>8224</v>
      </c>
      <c r="H1548" t="s">
        <v>8246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8283</v>
      </c>
      <c r="O1548">
        <f t="shared" si="125"/>
        <v>111</v>
      </c>
      <c r="P1548">
        <f t="shared" si="126"/>
        <v>38.86</v>
      </c>
      <c r="Q1548" t="s">
        <v>8336</v>
      </c>
      <c r="R1548" t="s">
        <v>8337</v>
      </c>
      <c r="S1548" s="12">
        <f t="shared" si="122"/>
        <v>41814.785925925928</v>
      </c>
      <c r="T1548" s="12">
        <f t="shared" si="123"/>
        <v>41844.785925925928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5" x14ac:dyDescent="0.35">
      <c r="A1552">
        <v>1510</v>
      </c>
      <c r="B1552" s="3" t="s">
        <v>1511</v>
      </c>
      <c r="C1552" s="3" t="s">
        <v>5620</v>
      </c>
      <c r="D1552" s="6">
        <v>16000</v>
      </c>
      <c r="E1552" s="8">
        <v>16165.6</v>
      </c>
      <c r="F1552" t="s">
        <v>8218</v>
      </c>
      <c r="G1552" t="s">
        <v>8224</v>
      </c>
      <c r="H1552" t="s">
        <v>8246</v>
      </c>
      <c r="I1552">
        <v>1405761278</v>
      </c>
      <c r="J1552">
        <v>1403169278</v>
      </c>
      <c r="K1552" t="b">
        <v>1</v>
      </c>
      <c r="L1552">
        <v>405</v>
      </c>
      <c r="M1552" t="b">
        <v>1</v>
      </c>
      <c r="N1552" t="s">
        <v>8283</v>
      </c>
      <c r="O1552">
        <f t="shared" si="125"/>
        <v>101</v>
      </c>
      <c r="P1552">
        <f t="shared" si="126"/>
        <v>39.92</v>
      </c>
      <c r="Q1552" t="s">
        <v>8336</v>
      </c>
      <c r="R1552" t="s">
        <v>8337</v>
      </c>
      <c r="S1552" s="12">
        <f t="shared" si="122"/>
        <v>41809.385162037033</v>
      </c>
      <c r="T1552" s="12">
        <f t="shared" si="123"/>
        <v>41839.385162037033</v>
      </c>
      <c r="U1552">
        <f t="shared" si="124"/>
        <v>2014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1513</v>
      </c>
      <c r="B1560" s="3" t="s">
        <v>1514</v>
      </c>
      <c r="C1560" s="3" t="s">
        <v>5623</v>
      </c>
      <c r="D1560" s="6">
        <v>8000</v>
      </c>
      <c r="E1560" s="8">
        <v>12001.5</v>
      </c>
      <c r="F1560" t="s">
        <v>8218</v>
      </c>
      <c r="G1560" t="s">
        <v>8224</v>
      </c>
      <c r="H1560" t="s">
        <v>8246</v>
      </c>
      <c r="I1560">
        <v>1405523866</v>
      </c>
      <c r="J1560">
        <v>1402931866</v>
      </c>
      <c r="K1560" t="b">
        <v>1</v>
      </c>
      <c r="L1560">
        <v>215</v>
      </c>
      <c r="M1560" t="b">
        <v>1</v>
      </c>
      <c r="N1560" t="s">
        <v>8283</v>
      </c>
      <c r="O1560">
        <f t="shared" si="125"/>
        <v>150</v>
      </c>
      <c r="P1560">
        <f t="shared" si="126"/>
        <v>55.82</v>
      </c>
      <c r="Q1560" t="s">
        <v>8336</v>
      </c>
      <c r="R1560" t="s">
        <v>8337</v>
      </c>
      <c r="S1560" s="12">
        <f t="shared" si="122"/>
        <v>41806.637337962966</v>
      </c>
      <c r="T1560" s="12">
        <f t="shared" si="123"/>
        <v>41836.637337962966</v>
      </c>
      <c r="U1560">
        <f t="shared" si="124"/>
        <v>2014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29" x14ac:dyDescent="0.35">
      <c r="A1565">
        <v>1741</v>
      </c>
      <c r="B1565" s="3" t="s">
        <v>1742</v>
      </c>
      <c r="C1565" s="3" t="s">
        <v>5851</v>
      </c>
      <c r="D1565" s="6">
        <v>1200</v>
      </c>
      <c r="E1565" s="8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 t="shared" si="125"/>
        <v>111</v>
      </c>
      <c r="P1565">
        <f t="shared" si="126"/>
        <v>25.58</v>
      </c>
      <c r="Q1565" t="s">
        <v>8336</v>
      </c>
      <c r="R1565" t="s">
        <v>8337</v>
      </c>
      <c r="S1565" s="12">
        <f t="shared" si="122"/>
        <v>42120.628136574072</v>
      </c>
      <c r="T1565" s="12">
        <f t="shared" si="123"/>
        <v>42165.628136574072</v>
      </c>
      <c r="U1565">
        <f t="shared" si="124"/>
        <v>2015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1744</v>
      </c>
      <c r="B1573" s="3" t="s">
        <v>1745</v>
      </c>
      <c r="C1573" s="3" t="s">
        <v>5854</v>
      </c>
      <c r="D1573" s="6">
        <v>5500</v>
      </c>
      <c r="E1573" s="8">
        <v>6515</v>
      </c>
      <c r="F1573" t="s">
        <v>8218</v>
      </c>
      <c r="G1573" t="s">
        <v>8224</v>
      </c>
      <c r="H1573" t="s">
        <v>8246</v>
      </c>
      <c r="I1573">
        <v>1425821477</v>
      </c>
      <c r="J1573">
        <v>1421937077</v>
      </c>
      <c r="K1573" t="b">
        <v>0</v>
      </c>
      <c r="L1573">
        <v>70</v>
      </c>
      <c r="M1573" t="b">
        <v>1</v>
      </c>
      <c r="N1573" t="s">
        <v>8283</v>
      </c>
      <c r="O1573">
        <f t="shared" si="125"/>
        <v>118</v>
      </c>
      <c r="P1573">
        <f t="shared" si="126"/>
        <v>93.07</v>
      </c>
      <c r="Q1573" t="s">
        <v>8336</v>
      </c>
      <c r="R1573" t="s">
        <v>8337</v>
      </c>
      <c r="S1573" s="12">
        <f t="shared" si="122"/>
        <v>42026.605057870373</v>
      </c>
      <c r="T1573" s="12">
        <f t="shared" si="123"/>
        <v>42071.563391203701</v>
      </c>
      <c r="U1573">
        <f t="shared" si="124"/>
        <v>2015</v>
      </c>
    </row>
    <row r="1574" spans="1:21" ht="43.5" x14ac:dyDescent="0.35">
      <c r="A1574">
        <v>1747</v>
      </c>
      <c r="B1574" s="3" t="s">
        <v>1748</v>
      </c>
      <c r="C1574" s="3" t="s">
        <v>5857</v>
      </c>
      <c r="D1574" s="6">
        <v>9000</v>
      </c>
      <c r="E1574" s="8">
        <v>9446</v>
      </c>
      <c r="F1574" t="s">
        <v>8218</v>
      </c>
      <c r="G1574" t="s">
        <v>8224</v>
      </c>
      <c r="H1574" t="s">
        <v>8246</v>
      </c>
      <c r="I1574">
        <v>1447426800</v>
      </c>
      <c r="J1574">
        <v>1444904830</v>
      </c>
      <c r="K1574" t="b">
        <v>0</v>
      </c>
      <c r="L1574">
        <v>159</v>
      </c>
      <c r="M1574" t="b">
        <v>1</v>
      </c>
      <c r="N1574" t="s">
        <v>8283</v>
      </c>
      <c r="O1574">
        <f t="shared" si="125"/>
        <v>105</v>
      </c>
      <c r="P1574">
        <f t="shared" si="126"/>
        <v>59.41</v>
      </c>
      <c r="Q1574" t="s">
        <v>8336</v>
      </c>
      <c r="R1574" t="s">
        <v>8337</v>
      </c>
      <c r="S1574" s="12">
        <f t="shared" si="122"/>
        <v>42292.435532407413</v>
      </c>
      <c r="T1574" s="12">
        <f t="shared" si="123"/>
        <v>42321.625</v>
      </c>
      <c r="U1574">
        <f t="shared" si="124"/>
        <v>2015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29" x14ac:dyDescent="0.35">
      <c r="A1583">
        <v>1752</v>
      </c>
      <c r="B1583" s="3" t="s">
        <v>1753</v>
      </c>
      <c r="C1583" s="3" t="s">
        <v>5862</v>
      </c>
      <c r="D1583" s="6">
        <v>1200</v>
      </c>
      <c r="E1583" s="8">
        <v>3122</v>
      </c>
      <c r="F1583" t="s">
        <v>8218</v>
      </c>
      <c r="G1583" t="s">
        <v>8224</v>
      </c>
      <c r="H1583" t="s">
        <v>8246</v>
      </c>
      <c r="I1583">
        <v>1476425082</v>
      </c>
      <c r="J1583">
        <v>1473833082</v>
      </c>
      <c r="K1583" t="b">
        <v>0</v>
      </c>
      <c r="L1583">
        <v>90</v>
      </c>
      <c r="M1583" t="b">
        <v>1</v>
      </c>
      <c r="N1583" t="s">
        <v>8283</v>
      </c>
      <c r="O1583">
        <f t="shared" si="125"/>
        <v>260</v>
      </c>
      <c r="P1583">
        <f t="shared" si="126"/>
        <v>34.69</v>
      </c>
      <c r="Q1583" t="s">
        <v>8336</v>
      </c>
      <c r="R1583" t="s">
        <v>8337</v>
      </c>
      <c r="S1583" s="12">
        <f t="shared" si="122"/>
        <v>42627.253263888888</v>
      </c>
      <c r="T1583" s="12">
        <f t="shared" si="123"/>
        <v>42657.253263888888</v>
      </c>
      <c r="U1583">
        <f t="shared" si="124"/>
        <v>2016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29" x14ac:dyDescent="0.35">
      <c r="A1585">
        <v>1761</v>
      </c>
      <c r="B1585" s="3" t="s">
        <v>1762</v>
      </c>
      <c r="C1585" s="3" t="s">
        <v>5871</v>
      </c>
      <c r="D1585" s="6">
        <v>100</v>
      </c>
      <c r="E1585" s="8">
        <v>155</v>
      </c>
      <c r="F1585" t="s">
        <v>8218</v>
      </c>
      <c r="G1585" t="s">
        <v>8224</v>
      </c>
      <c r="H1585" t="s">
        <v>8246</v>
      </c>
      <c r="I1585">
        <v>1442065060</v>
      </c>
      <c r="J1585">
        <v>1437745060</v>
      </c>
      <c r="K1585" t="b">
        <v>0</v>
      </c>
      <c r="L1585">
        <v>3</v>
      </c>
      <c r="M1585" t="b">
        <v>1</v>
      </c>
      <c r="N1585" t="s">
        <v>8283</v>
      </c>
      <c r="O1585">
        <f t="shared" si="125"/>
        <v>155</v>
      </c>
      <c r="P1585">
        <f t="shared" si="126"/>
        <v>51.67</v>
      </c>
      <c r="Q1585" t="s">
        <v>8336</v>
      </c>
      <c r="R1585" t="s">
        <v>8337</v>
      </c>
      <c r="S1585" s="12">
        <f t="shared" si="122"/>
        <v>42209.567824074074</v>
      </c>
      <c r="T1585" s="12">
        <f t="shared" si="123"/>
        <v>42259.567824074074</v>
      </c>
      <c r="U1585">
        <f t="shared" si="124"/>
        <v>2015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5" x14ac:dyDescent="0.3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5"/>
        <v>20</v>
      </c>
      <c r="P1593">
        <f t="shared" si="126"/>
        <v>55.28</v>
      </c>
      <c r="Q1593" t="s">
        <v>8336</v>
      </c>
      <c r="R1593" t="s">
        <v>8337</v>
      </c>
      <c r="S1593" s="12">
        <f t="shared" si="122"/>
        <v>41825.485868055555</v>
      </c>
      <c r="T1593" s="12">
        <f t="shared" si="123"/>
        <v>41854.485868055555</v>
      </c>
      <c r="U1593">
        <f t="shared" si="124"/>
        <v>2014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1771</v>
      </c>
      <c r="B1598" s="3" t="s">
        <v>1772</v>
      </c>
      <c r="C1598" s="3" t="s">
        <v>5881</v>
      </c>
      <c r="D1598" s="6">
        <v>4200</v>
      </c>
      <c r="E1598" s="8">
        <v>895</v>
      </c>
      <c r="F1598" t="s">
        <v>8220</v>
      </c>
      <c r="G1598" t="s">
        <v>8224</v>
      </c>
      <c r="H1598" t="s">
        <v>8246</v>
      </c>
      <c r="I1598">
        <v>1414107040</v>
      </c>
      <c r="J1598">
        <v>1411515040</v>
      </c>
      <c r="K1598" t="b">
        <v>1</v>
      </c>
      <c r="L1598">
        <v>25</v>
      </c>
      <c r="M1598" t="b">
        <v>0</v>
      </c>
      <c r="N1598" t="s">
        <v>8283</v>
      </c>
      <c r="O1598">
        <f t="shared" si="125"/>
        <v>21</v>
      </c>
      <c r="P1598">
        <f t="shared" si="126"/>
        <v>35.799999999999997</v>
      </c>
      <c r="Q1598" t="s">
        <v>8336</v>
      </c>
      <c r="R1598" t="s">
        <v>8337</v>
      </c>
      <c r="S1598" s="12">
        <f t="shared" si="122"/>
        <v>41905.979629629634</v>
      </c>
      <c r="T1598" s="12">
        <f t="shared" si="123"/>
        <v>41935.979629629634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1772</v>
      </c>
      <c r="B1601" s="3" t="s">
        <v>1773</v>
      </c>
      <c r="C1601" s="3" t="s">
        <v>5882</v>
      </c>
      <c r="D1601" s="6">
        <v>5500</v>
      </c>
      <c r="E1601" s="8">
        <v>858</v>
      </c>
      <c r="F1601" t="s">
        <v>8220</v>
      </c>
      <c r="G1601" t="s">
        <v>8224</v>
      </c>
      <c r="H1601" t="s">
        <v>8246</v>
      </c>
      <c r="I1601">
        <v>1404666836</v>
      </c>
      <c r="J1601">
        <v>1399482836</v>
      </c>
      <c r="K1601" t="b">
        <v>1</v>
      </c>
      <c r="L1601">
        <v>19</v>
      </c>
      <c r="M1601" t="b">
        <v>0</v>
      </c>
      <c r="N1601" t="s">
        <v>8283</v>
      </c>
      <c r="O1601">
        <f t="shared" si="125"/>
        <v>16</v>
      </c>
      <c r="P1601">
        <f t="shared" si="126"/>
        <v>45.16</v>
      </c>
      <c r="Q1601" t="s">
        <v>8336</v>
      </c>
      <c r="R1601" t="s">
        <v>8337</v>
      </c>
      <c r="S1601" s="12">
        <f t="shared" si="122"/>
        <v>41766.718009259261</v>
      </c>
      <c r="T1601" s="12">
        <f t="shared" si="123"/>
        <v>41826.718009259261</v>
      </c>
      <c r="U1601">
        <f t="shared" si="124"/>
        <v>2014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30">ROUND(E1604/D1604*100,0)</f>
        <v>100</v>
      </c>
      <c r="P1604">
        <f t="shared" ref="P1604:P1667" si="131">IFERROR(ROUND(E1604/L1604,2),0)</f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0"/>
        <v>100</v>
      </c>
      <c r="P1605">
        <f t="shared" si="131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0"/>
        <v>122</v>
      </c>
      <c r="P1606">
        <f t="shared" si="131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0"/>
        <v>101</v>
      </c>
      <c r="P1607">
        <f t="shared" si="131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0"/>
        <v>101</v>
      </c>
      <c r="P1608">
        <f t="shared" si="131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0"/>
        <v>145</v>
      </c>
      <c r="P1609">
        <f t="shared" si="131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0"/>
        <v>101</v>
      </c>
      <c r="P1610">
        <f t="shared" si="131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1776</v>
      </c>
      <c r="B1625" s="3" t="s">
        <v>1777</v>
      </c>
      <c r="C1625" s="3" t="s">
        <v>5886</v>
      </c>
      <c r="D1625" s="6">
        <v>5000</v>
      </c>
      <c r="E1625" s="8">
        <v>335</v>
      </c>
      <c r="F1625" t="s">
        <v>8220</v>
      </c>
      <c r="G1625" t="s">
        <v>8224</v>
      </c>
      <c r="H1625" t="s">
        <v>8246</v>
      </c>
      <c r="I1625">
        <v>1414623471</v>
      </c>
      <c r="J1625">
        <v>1411513071</v>
      </c>
      <c r="K1625" t="b">
        <v>1</v>
      </c>
      <c r="L1625">
        <v>4</v>
      </c>
      <c r="M1625" t="b">
        <v>0</v>
      </c>
      <c r="N1625" t="s">
        <v>8283</v>
      </c>
      <c r="O1625">
        <f t="shared" si="130"/>
        <v>7</v>
      </c>
      <c r="P1625">
        <f t="shared" si="131"/>
        <v>83.75</v>
      </c>
      <c r="Q1625" t="s">
        <v>8336</v>
      </c>
      <c r="R1625" t="s">
        <v>8337</v>
      </c>
      <c r="S1625" s="12">
        <f t="shared" si="127"/>
        <v>41905.95684027778</v>
      </c>
      <c r="T1625" s="12">
        <f t="shared" si="128"/>
        <v>41941.95684027778</v>
      </c>
      <c r="U1625">
        <f t="shared" si="129"/>
        <v>2014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5" x14ac:dyDescent="0.35">
      <c r="A1648">
        <v>1788</v>
      </c>
      <c r="B1648" s="3" t="s">
        <v>1789</v>
      </c>
      <c r="C1648" s="3" t="s">
        <v>5898</v>
      </c>
      <c r="D1648" s="6">
        <v>5500</v>
      </c>
      <c r="E1648" s="8">
        <v>76</v>
      </c>
      <c r="F1648" t="s">
        <v>8220</v>
      </c>
      <c r="G1648" t="s">
        <v>8224</v>
      </c>
      <c r="H1648" t="s">
        <v>8246</v>
      </c>
      <c r="I1648">
        <v>1414795542</v>
      </c>
      <c r="J1648">
        <v>1412203542</v>
      </c>
      <c r="K1648" t="b">
        <v>1</v>
      </c>
      <c r="L1648">
        <v>4</v>
      </c>
      <c r="M1648" t="b">
        <v>0</v>
      </c>
      <c r="N1648" t="s">
        <v>8283</v>
      </c>
      <c r="O1648">
        <f t="shared" si="130"/>
        <v>1</v>
      </c>
      <c r="P1648">
        <f t="shared" si="131"/>
        <v>19</v>
      </c>
      <c r="Q1648" t="s">
        <v>8336</v>
      </c>
      <c r="R1648" t="s">
        <v>8337</v>
      </c>
      <c r="S1648" s="12">
        <f t="shared" si="127"/>
        <v>41913.94840277778</v>
      </c>
      <c r="T1648" s="12">
        <f t="shared" si="128"/>
        <v>41943.94840277778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29" x14ac:dyDescent="0.35">
      <c r="A1661">
        <v>1791</v>
      </c>
      <c r="B1661" s="3" t="s">
        <v>1792</v>
      </c>
      <c r="C1661" s="3" t="s">
        <v>5901</v>
      </c>
      <c r="D1661" s="6">
        <v>3000</v>
      </c>
      <c r="E1661" s="8">
        <v>107</v>
      </c>
      <c r="F1661" t="s">
        <v>8220</v>
      </c>
      <c r="G1661" t="s">
        <v>8224</v>
      </c>
      <c r="H1661" t="s">
        <v>8246</v>
      </c>
      <c r="I1661">
        <v>1422553565</v>
      </c>
      <c r="J1661">
        <v>1417369565</v>
      </c>
      <c r="K1661" t="b">
        <v>1</v>
      </c>
      <c r="L1661">
        <v>4</v>
      </c>
      <c r="M1661" t="b">
        <v>0</v>
      </c>
      <c r="N1661" t="s">
        <v>8283</v>
      </c>
      <c r="O1661">
        <f t="shared" si="130"/>
        <v>4</v>
      </c>
      <c r="P1661">
        <f t="shared" si="131"/>
        <v>26.75</v>
      </c>
      <c r="Q1661" t="s">
        <v>8336</v>
      </c>
      <c r="R1661" t="s">
        <v>8337</v>
      </c>
      <c r="S1661" s="12">
        <f t="shared" si="127"/>
        <v>41973.740335648152</v>
      </c>
      <c r="T1661" s="12">
        <f t="shared" si="128"/>
        <v>42033.740335648152</v>
      </c>
      <c r="U1661">
        <f t="shared" si="129"/>
        <v>2014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5">ROUND(E1668/D1668*100,0)</f>
        <v>161</v>
      </c>
      <c r="P1668">
        <f t="shared" ref="P1668:P1731" si="136">IFERROR(ROUND(E1668/L1668,2),0)</f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5"/>
        <v>127</v>
      </c>
      <c r="P1669">
        <f t="shared" si="136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5"/>
        <v>103</v>
      </c>
      <c r="P1670">
        <f t="shared" si="136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5"/>
        <v>140</v>
      </c>
      <c r="P1671">
        <f t="shared" si="136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5"/>
        <v>103</v>
      </c>
      <c r="P1672">
        <f t="shared" si="136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5"/>
        <v>101</v>
      </c>
      <c r="P1673">
        <f t="shared" si="136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5"/>
        <v>113</v>
      </c>
      <c r="P1674">
        <f t="shared" si="136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1796</v>
      </c>
      <c r="B1695" s="3" t="s">
        <v>1797</v>
      </c>
      <c r="C1695" s="3" t="s">
        <v>5906</v>
      </c>
      <c r="D1695" s="6">
        <v>19000</v>
      </c>
      <c r="E1695" s="8">
        <v>4190</v>
      </c>
      <c r="F1695" t="s">
        <v>8220</v>
      </c>
      <c r="G1695" t="s">
        <v>8224</v>
      </c>
      <c r="H1695" t="s">
        <v>8246</v>
      </c>
      <c r="I1695">
        <v>1469356366</v>
      </c>
      <c r="J1695">
        <v>1464172366</v>
      </c>
      <c r="K1695" t="b">
        <v>1</v>
      </c>
      <c r="L1695">
        <v>86</v>
      </c>
      <c r="M1695" t="b">
        <v>0</v>
      </c>
      <c r="N1695" t="s">
        <v>8283</v>
      </c>
      <c r="O1695">
        <f t="shared" si="135"/>
        <v>22</v>
      </c>
      <c r="P1695">
        <f t="shared" si="136"/>
        <v>48.72</v>
      </c>
      <c r="Q1695" t="s">
        <v>8336</v>
      </c>
      <c r="R1695" t="s">
        <v>8337</v>
      </c>
      <c r="S1695" s="12">
        <f t="shared" si="132"/>
        <v>42515.439421296294</v>
      </c>
      <c r="T1695" s="12">
        <f t="shared" si="133"/>
        <v>42575.439421296294</v>
      </c>
      <c r="U1695">
        <f t="shared" si="134"/>
        <v>2016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29" x14ac:dyDescent="0.35">
      <c r="A1729">
        <v>1799</v>
      </c>
      <c r="B1729" s="3" t="s">
        <v>1800</v>
      </c>
      <c r="C1729" s="3" t="s">
        <v>5909</v>
      </c>
      <c r="D1729" s="6">
        <v>4000</v>
      </c>
      <c r="E1729" s="8">
        <v>69.83</v>
      </c>
      <c r="F1729" t="s">
        <v>8220</v>
      </c>
      <c r="G1729" t="s">
        <v>8224</v>
      </c>
      <c r="H1729" t="s">
        <v>8246</v>
      </c>
      <c r="I1729">
        <v>1415740408</v>
      </c>
      <c r="J1729">
        <v>1414008808</v>
      </c>
      <c r="K1729" t="b">
        <v>1</v>
      </c>
      <c r="L1729">
        <v>6</v>
      </c>
      <c r="M1729" t="b">
        <v>0</v>
      </c>
      <c r="N1729" t="s">
        <v>8283</v>
      </c>
      <c r="O1729">
        <f t="shared" si="135"/>
        <v>2</v>
      </c>
      <c r="P1729">
        <f t="shared" si="136"/>
        <v>11.64</v>
      </c>
      <c r="Q1729" t="s">
        <v>8336</v>
      </c>
      <c r="R1729" t="s">
        <v>8337</v>
      </c>
      <c r="S1729" s="12">
        <f t="shared" si="132"/>
        <v>41934.842685185184</v>
      </c>
      <c r="T1729" s="12">
        <f t="shared" si="133"/>
        <v>41954.884351851855</v>
      </c>
      <c r="U1729">
        <f t="shared" si="134"/>
        <v>2014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40">ROUND(E1732/D1732*100,0)</f>
        <v>0</v>
      </c>
      <c r="P1732">
        <f t="shared" ref="P1732:P1795" si="141">IFERROR(ROUND(E1732/L1732,2),0)</f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0"/>
        <v>0</v>
      </c>
      <c r="P1733">
        <f t="shared" si="141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0"/>
        <v>0</v>
      </c>
      <c r="P1734">
        <f t="shared" si="141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0"/>
        <v>0</v>
      </c>
      <c r="P1735">
        <f t="shared" si="141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0"/>
        <v>0</v>
      </c>
      <c r="P1736">
        <f t="shared" si="141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0"/>
        <v>11</v>
      </c>
      <c r="P1737">
        <f t="shared" si="141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0"/>
        <v>1</v>
      </c>
      <c r="P1738">
        <f t="shared" si="141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58" x14ac:dyDescent="0.35">
      <c r="A1743">
        <v>1800</v>
      </c>
      <c r="B1743" s="3" t="s">
        <v>1801</v>
      </c>
      <c r="C1743" s="3" t="s">
        <v>5910</v>
      </c>
      <c r="D1743" s="6">
        <v>46260</v>
      </c>
      <c r="E1743" s="8">
        <v>9460</v>
      </c>
      <c r="F1743" t="s">
        <v>8220</v>
      </c>
      <c r="G1743" t="s">
        <v>8224</v>
      </c>
      <c r="H1743" t="s">
        <v>8246</v>
      </c>
      <c r="I1743">
        <v>1476109970</v>
      </c>
      <c r="J1743">
        <v>1473517970</v>
      </c>
      <c r="K1743" t="b">
        <v>1</v>
      </c>
      <c r="L1743">
        <v>113</v>
      </c>
      <c r="M1743" t="b">
        <v>0</v>
      </c>
      <c r="N1743" t="s">
        <v>8283</v>
      </c>
      <c r="O1743">
        <f t="shared" si="140"/>
        <v>20</v>
      </c>
      <c r="P1743">
        <f t="shared" si="141"/>
        <v>83.72</v>
      </c>
      <c r="Q1743" t="s">
        <v>8336</v>
      </c>
      <c r="R1743" t="s">
        <v>8337</v>
      </c>
      <c r="S1743" s="12">
        <f t="shared" si="137"/>
        <v>42623.606134259258</v>
      </c>
      <c r="T1743" s="12">
        <f t="shared" si="138"/>
        <v>42653.606134259258</v>
      </c>
      <c r="U1743">
        <f t="shared" si="139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1801</v>
      </c>
      <c r="B1746" s="3" t="s">
        <v>1802</v>
      </c>
      <c r="C1746" s="3" t="s">
        <v>5911</v>
      </c>
      <c r="D1746" s="6">
        <v>17000</v>
      </c>
      <c r="E1746" s="8">
        <v>2355</v>
      </c>
      <c r="F1746" t="s">
        <v>8220</v>
      </c>
      <c r="G1746" t="s">
        <v>8224</v>
      </c>
      <c r="H1746" t="s">
        <v>8246</v>
      </c>
      <c r="I1746">
        <v>1450181400</v>
      </c>
      <c r="J1746">
        <v>1447429868</v>
      </c>
      <c r="K1746" t="b">
        <v>1</v>
      </c>
      <c r="L1746">
        <v>37</v>
      </c>
      <c r="M1746" t="b">
        <v>0</v>
      </c>
      <c r="N1746" t="s">
        <v>8283</v>
      </c>
      <c r="O1746">
        <f t="shared" si="140"/>
        <v>14</v>
      </c>
      <c r="P1746">
        <f t="shared" si="141"/>
        <v>63.65</v>
      </c>
      <c r="Q1746" t="s">
        <v>8336</v>
      </c>
      <c r="R1746" t="s">
        <v>8337</v>
      </c>
      <c r="S1746" s="12">
        <f t="shared" si="137"/>
        <v>42321.660509259258</v>
      </c>
      <c r="T1746" s="12">
        <f t="shared" si="138"/>
        <v>42353.506944444445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1806</v>
      </c>
      <c r="B1749" s="3" t="s">
        <v>1807</v>
      </c>
      <c r="C1749" s="3" t="s">
        <v>5916</v>
      </c>
      <c r="D1749" s="6">
        <v>20000</v>
      </c>
      <c r="E1749" s="8">
        <v>591</v>
      </c>
      <c r="F1749" t="s">
        <v>8220</v>
      </c>
      <c r="G1749" t="s">
        <v>8224</v>
      </c>
      <c r="H1749" t="s">
        <v>8246</v>
      </c>
      <c r="I1749">
        <v>1412090349</v>
      </c>
      <c r="J1749">
        <v>1409066349</v>
      </c>
      <c r="K1749" t="b">
        <v>1</v>
      </c>
      <c r="L1749">
        <v>8</v>
      </c>
      <c r="M1749" t="b">
        <v>0</v>
      </c>
      <c r="N1749" t="s">
        <v>8283</v>
      </c>
      <c r="O1749">
        <f t="shared" si="140"/>
        <v>3</v>
      </c>
      <c r="P1749">
        <f t="shared" si="141"/>
        <v>73.88</v>
      </c>
      <c r="Q1749" t="s">
        <v>8336</v>
      </c>
      <c r="R1749" t="s">
        <v>8337</v>
      </c>
      <c r="S1749" s="12">
        <f t="shared" si="137"/>
        <v>41877.638298611113</v>
      </c>
      <c r="T1749" s="12">
        <f t="shared" si="138"/>
        <v>41912.638298611113</v>
      </c>
      <c r="U1749">
        <f t="shared" si="139"/>
        <v>2014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3.5" x14ac:dyDescent="0.35">
      <c r="A1754">
        <v>1812</v>
      </c>
      <c r="B1754" s="3" t="s">
        <v>1813</v>
      </c>
      <c r="C1754" s="3" t="s">
        <v>5922</v>
      </c>
      <c r="D1754" s="6">
        <v>6500</v>
      </c>
      <c r="E1754" s="8">
        <v>865</v>
      </c>
      <c r="F1754" t="s">
        <v>8220</v>
      </c>
      <c r="G1754" t="s">
        <v>8224</v>
      </c>
      <c r="H1754" t="s">
        <v>8246</v>
      </c>
      <c r="I1754">
        <v>1467531536</v>
      </c>
      <c r="J1754">
        <v>1464939536</v>
      </c>
      <c r="K1754" t="b">
        <v>0</v>
      </c>
      <c r="L1754">
        <v>23</v>
      </c>
      <c r="M1754" t="b">
        <v>0</v>
      </c>
      <c r="N1754" t="s">
        <v>8283</v>
      </c>
      <c r="O1754">
        <f t="shared" si="140"/>
        <v>13</v>
      </c>
      <c r="P1754">
        <f t="shared" si="141"/>
        <v>37.61</v>
      </c>
      <c r="Q1754" t="s">
        <v>8336</v>
      </c>
      <c r="R1754" t="s">
        <v>8337</v>
      </c>
      <c r="S1754" s="12">
        <f t="shared" si="137"/>
        <v>42524.318703703699</v>
      </c>
      <c r="T1754" s="12">
        <f t="shared" si="138"/>
        <v>42554.318703703699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43.5" x14ac:dyDescent="0.35">
      <c r="A1763">
        <v>1813</v>
      </c>
      <c r="B1763" s="3" t="s">
        <v>1814</v>
      </c>
      <c r="C1763" s="3" t="s">
        <v>5923</v>
      </c>
      <c r="D1763" s="6">
        <v>8750</v>
      </c>
      <c r="E1763" s="8">
        <v>0</v>
      </c>
      <c r="F1763" t="s">
        <v>8220</v>
      </c>
      <c r="G1763" t="s">
        <v>8224</v>
      </c>
      <c r="H1763" t="s">
        <v>8246</v>
      </c>
      <c r="I1763">
        <v>1407532812</v>
      </c>
      <c r="J1763">
        <v>1404940812</v>
      </c>
      <c r="K1763" t="b">
        <v>0</v>
      </c>
      <c r="L1763">
        <v>0</v>
      </c>
      <c r="M1763" t="b">
        <v>0</v>
      </c>
      <c r="N1763" t="s">
        <v>8283</v>
      </c>
      <c r="O1763">
        <f t="shared" si="140"/>
        <v>0</v>
      </c>
      <c r="P1763">
        <f t="shared" si="141"/>
        <v>0</v>
      </c>
      <c r="Q1763" t="s">
        <v>8336</v>
      </c>
      <c r="R1763" t="s">
        <v>8337</v>
      </c>
      <c r="S1763" s="12">
        <f t="shared" si="137"/>
        <v>41829.889027777775</v>
      </c>
      <c r="T1763" s="12">
        <f t="shared" si="138"/>
        <v>41859.889027777775</v>
      </c>
      <c r="U1763">
        <f t="shared" si="139"/>
        <v>2014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1814</v>
      </c>
      <c r="B1766" s="3" t="s">
        <v>1815</v>
      </c>
      <c r="C1766" s="3" t="s">
        <v>5924</v>
      </c>
      <c r="D1766" s="6">
        <v>12000</v>
      </c>
      <c r="E1766" s="8">
        <v>5902</v>
      </c>
      <c r="F1766" t="s">
        <v>8220</v>
      </c>
      <c r="G1766" t="s">
        <v>8224</v>
      </c>
      <c r="H1766" t="s">
        <v>8246</v>
      </c>
      <c r="I1766">
        <v>1425108736</v>
      </c>
      <c r="J1766">
        <v>1422516736</v>
      </c>
      <c r="K1766" t="b">
        <v>0</v>
      </c>
      <c r="L1766">
        <v>140</v>
      </c>
      <c r="M1766" t="b">
        <v>0</v>
      </c>
      <c r="N1766" t="s">
        <v>8283</v>
      </c>
      <c r="O1766">
        <f t="shared" si="140"/>
        <v>49</v>
      </c>
      <c r="P1766">
        <f t="shared" si="141"/>
        <v>42.16</v>
      </c>
      <c r="Q1766" t="s">
        <v>8336</v>
      </c>
      <c r="R1766" t="s">
        <v>8337</v>
      </c>
      <c r="S1766" s="12">
        <f t="shared" si="137"/>
        <v>42033.314074074078</v>
      </c>
      <c r="T1766" s="12">
        <f t="shared" si="138"/>
        <v>42063.314074074078</v>
      </c>
      <c r="U1766">
        <f t="shared" si="139"/>
        <v>2015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1581</v>
      </c>
      <c r="B1773" s="3" t="s">
        <v>1582</v>
      </c>
      <c r="C1773" s="3" t="s">
        <v>5691</v>
      </c>
      <c r="D1773" s="6">
        <v>1000</v>
      </c>
      <c r="E1773" s="8">
        <v>5</v>
      </c>
      <c r="F1773" t="s">
        <v>8220</v>
      </c>
      <c r="G1773" t="s">
        <v>8224</v>
      </c>
      <c r="H1773" t="s">
        <v>8246</v>
      </c>
      <c r="I1773">
        <v>1450521990</v>
      </c>
      <c r="J1773">
        <v>1447757190</v>
      </c>
      <c r="K1773" t="b">
        <v>0</v>
      </c>
      <c r="L1773">
        <v>1</v>
      </c>
      <c r="M1773" t="b">
        <v>0</v>
      </c>
      <c r="N1773" t="s">
        <v>8289</v>
      </c>
      <c r="O1773">
        <f t="shared" si="140"/>
        <v>1</v>
      </c>
      <c r="P1773">
        <f t="shared" si="141"/>
        <v>5</v>
      </c>
      <c r="Q1773" t="s">
        <v>8336</v>
      </c>
      <c r="R1773" t="s">
        <v>8343</v>
      </c>
      <c r="S1773" s="12">
        <f t="shared" si="137"/>
        <v>42325.448958333334</v>
      </c>
      <c r="T1773" s="12">
        <f t="shared" si="138"/>
        <v>42357.448958333334</v>
      </c>
      <c r="U1773">
        <f t="shared" si="139"/>
        <v>2015</v>
      </c>
    </row>
    <row r="1774" spans="1:21" ht="58" x14ac:dyDescent="0.35">
      <c r="A1774">
        <v>1583</v>
      </c>
      <c r="B1774" s="3" t="s">
        <v>1584</v>
      </c>
      <c r="C1774" s="3" t="s">
        <v>5693</v>
      </c>
      <c r="D1774" s="6">
        <v>20000</v>
      </c>
      <c r="E1774" s="8">
        <v>15</v>
      </c>
      <c r="F1774" t="s">
        <v>8220</v>
      </c>
      <c r="G1774" t="s">
        <v>8224</v>
      </c>
      <c r="H1774" t="s">
        <v>8246</v>
      </c>
      <c r="I1774">
        <v>1411681391</v>
      </c>
      <c r="J1774">
        <v>1409089391</v>
      </c>
      <c r="K1774" t="b">
        <v>0</v>
      </c>
      <c r="L1774">
        <v>1</v>
      </c>
      <c r="M1774" t="b">
        <v>0</v>
      </c>
      <c r="N1774" t="s">
        <v>8289</v>
      </c>
      <c r="O1774">
        <f t="shared" si="140"/>
        <v>0</v>
      </c>
      <c r="P1774">
        <f t="shared" si="141"/>
        <v>15</v>
      </c>
      <c r="Q1774" t="s">
        <v>8336</v>
      </c>
      <c r="R1774" t="s">
        <v>8343</v>
      </c>
      <c r="S1774" s="12">
        <f t="shared" si="137"/>
        <v>41877.904988425929</v>
      </c>
      <c r="T1774" s="12">
        <f t="shared" si="138"/>
        <v>41907.904988425929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58" x14ac:dyDescent="0.35">
      <c r="A1778">
        <v>1591</v>
      </c>
      <c r="B1778" s="3" t="s">
        <v>1592</v>
      </c>
      <c r="C1778" s="3" t="s">
        <v>5701</v>
      </c>
      <c r="D1778" s="6">
        <v>14000</v>
      </c>
      <c r="E1778" s="8">
        <v>4092</v>
      </c>
      <c r="F1778" t="s">
        <v>8220</v>
      </c>
      <c r="G1778" t="s">
        <v>8224</v>
      </c>
      <c r="H1778" t="s">
        <v>8246</v>
      </c>
      <c r="I1778">
        <v>1459700741</v>
      </c>
      <c r="J1778">
        <v>1457112341</v>
      </c>
      <c r="K1778" t="b">
        <v>0</v>
      </c>
      <c r="L1778">
        <v>92</v>
      </c>
      <c r="M1778" t="b">
        <v>0</v>
      </c>
      <c r="N1778" t="s">
        <v>8289</v>
      </c>
      <c r="O1778">
        <f t="shared" si="140"/>
        <v>29</v>
      </c>
      <c r="P1778">
        <f t="shared" si="141"/>
        <v>44.48</v>
      </c>
      <c r="Q1778" t="s">
        <v>8336</v>
      </c>
      <c r="R1778" t="s">
        <v>8343</v>
      </c>
      <c r="S1778" s="12">
        <f t="shared" si="137"/>
        <v>42433.726168981477</v>
      </c>
      <c r="T1778" s="12">
        <f t="shared" si="138"/>
        <v>42463.68450231482</v>
      </c>
      <c r="U1778">
        <f t="shared" si="139"/>
        <v>2016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1596</v>
      </c>
      <c r="B1790" s="3" t="s">
        <v>1597</v>
      </c>
      <c r="C1790" s="3" t="s">
        <v>5706</v>
      </c>
      <c r="D1790" s="6">
        <v>3250</v>
      </c>
      <c r="E1790" s="8">
        <v>75</v>
      </c>
      <c r="F1790" t="s">
        <v>8220</v>
      </c>
      <c r="G1790" t="s">
        <v>8224</v>
      </c>
      <c r="H1790" t="s">
        <v>8246</v>
      </c>
      <c r="I1790">
        <v>1418469569</v>
      </c>
      <c r="J1790">
        <v>1414577969</v>
      </c>
      <c r="K1790" t="b">
        <v>0</v>
      </c>
      <c r="L1790">
        <v>3</v>
      </c>
      <c r="M1790" t="b">
        <v>0</v>
      </c>
      <c r="N1790" t="s">
        <v>8289</v>
      </c>
      <c r="O1790">
        <f t="shared" si="140"/>
        <v>2</v>
      </c>
      <c r="P1790">
        <f t="shared" si="141"/>
        <v>25</v>
      </c>
      <c r="Q1790" t="s">
        <v>8336</v>
      </c>
      <c r="R1790" t="s">
        <v>8343</v>
      </c>
      <c r="S1790" s="12">
        <f t="shared" si="137"/>
        <v>41941.430196759262</v>
      </c>
      <c r="T1790" s="12">
        <f t="shared" si="138"/>
        <v>41986.471863425926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3.5" x14ac:dyDescent="0.35">
      <c r="A1793">
        <v>1599</v>
      </c>
      <c r="B1793" s="3" t="s">
        <v>1600</v>
      </c>
      <c r="C1793" s="3" t="s">
        <v>5709</v>
      </c>
      <c r="D1793" s="6">
        <v>500</v>
      </c>
      <c r="E1793" s="8">
        <v>0</v>
      </c>
      <c r="F1793" t="s">
        <v>8220</v>
      </c>
      <c r="G1793" t="s">
        <v>8224</v>
      </c>
      <c r="H1793" t="s">
        <v>8246</v>
      </c>
      <c r="I1793">
        <v>1460116576</v>
      </c>
      <c r="J1793">
        <v>1457528176</v>
      </c>
      <c r="K1793" t="b">
        <v>0</v>
      </c>
      <c r="L1793">
        <v>0</v>
      </c>
      <c r="M1793" t="b">
        <v>0</v>
      </c>
      <c r="N1793" t="s">
        <v>8289</v>
      </c>
      <c r="O1793">
        <f t="shared" si="140"/>
        <v>0</v>
      </c>
      <c r="P1793">
        <f t="shared" si="141"/>
        <v>0</v>
      </c>
      <c r="Q1793" t="s">
        <v>8336</v>
      </c>
      <c r="R1793" t="s">
        <v>8343</v>
      </c>
      <c r="S1793" s="12">
        <f t="shared" si="137"/>
        <v>42438.53907407407</v>
      </c>
      <c r="T1793" s="12">
        <f t="shared" si="138"/>
        <v>42468.497407407413</v>
      </c>
      <c r="U1793">
        <f t="shared" si="139"/>
        <v>2016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5">ROUND(E1796/D1796*100,0)</f>
        <v>11</v>
      </c>
      <c r="P1796">
        <f t="shared" ref="P1796:P1859" si="146">IFERROR(ROUND(E1796/L1796,2),0)</f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5"/>
        <v>39</v>
      </c>
      <c r="P1797">
        <f t="shared" si="146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5" x14ac:dyDescent="0.35">
      <c r="A1798">
        <v>520</v>
      </c>
      <c r="B1798" s="3" t="s">
        <v>521</v>
      </c>
      <c r="C1798" s="3" t="s">
        <v>4630</v>
      </c>
      <c r="D1798" s="6">
        <v>5000</v>
      </c>
      <c r="E1798" s="8">
        <v>5105</v>
      </c>
      <c r="F1798" t="s">
        <v>8218</v>
      </c>
      <c r="G1798" t="s">
        <v>8224</v>
      </c>
      <c r="H1798" t="s">
        <v>8246</v>
      </c>
      <c r="I1798">
        <v>1449766261</v>
      </c>
      <c r="J1798">
        <v>1447174261</v>
      </c>
      <c r="K1798" t="b">
        <v>0</v>
      </c>
      <c r="L1798">
        <v>34</v>
      </c>
      <c r="M1798" t="b">
        <v>1</v>
      </c>
      <c r="N1798" t="s">
        <v>8269</v>
      </c>
      <c r="O1798">
        <f t="shared" si="145"/>
        <v>102</v>
      </c>
      <c r="P1798">
        <f t="shared" si="146"/>
        <v>150.15</v>
      </c>
      <c r="Q1798" t="s">
        <v>8315</v>
      </c>
      <c r="R1798" t="s">
        <v>8316</v>
      </c>
      <c r="S1798" s="12">
        <f t="shared" si="142"/>
        <v>42318.702094907407</v>
      </c>
      <c r="T1798" s="12">
        <f t="shared" si="143"/>
        <v>42348.702094907407</v>
      </c>
      <c r="U1798">
        <f t="shared" si="144"/>
        <v>2015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5"/>
        <v>68</v>
      </c>
      <c r="P1799">
        <f t="shared" si="146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5"/>
        <v>14</v>
      </c>
      <c r="P1800">
        <f t="shared" si="146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43.5" x14ac:dyDescent="0.35">
      <c r="A1801">
        <v>524</v>
      </c>
      <c r="B1801" s="3" t="s">
        <v>525</v>
      </c>
      <c r="C1801" s="3" t="s">
        <v>4634</v>
      </c>
      <c r="D1801" s="6">
        <v>3500</v>
      </c>
      <c r="E1801" s="8">
        <v>3803.55</v>
      </c>
      <c r="F1801" t="s">
        <v>8218</v>
      </c>
      <c r="G1801" t="s">
        <v>8224</v>
      </c>
      <c r="H1801" t="s">
        <v>8246</v>
      </c>
      <c r="I1801">
        <v>1464801169</v>
      </c>
      <c r="J1801">
        <v>1462209169</v>
      </c>
      <c r="K1801" t="b">
        <v>0</v>
      </c>
      <c r="L1801">
        <v>130</v>
      </c>
      <c r="M1801" t="b">
        <v>1</v>
      </c>
      <c r="N1801" t="s">
        <v>8269</v>
      </c>
      <c r="O1801">
        <f t="shared" si="145"/>
        <v>109</v>
      </c>
      <c r="P1801">
        <f t="shared" si="146"/>
        <v>29.26</v>
      </c>
      <c r="Q1801" t="s">
        <v>8315</v>
      </c>
      <c r="R1801" t="s">
        <v>8316</v>
      </c>
      <c r="S1801" s="12">
        <f t="shared" si="142"/>
        <v>42492.717233796298</v>
      </c>
      <c r="T1801" s="12">
        <f t="shared" si="143"/>
        <v>42522.717233796298</v>
      </c>
      <c r="U1801">
        <f t="shared" si="144"/>
        <v>2016</v>
      </c>
    </row>
    <row r="1802" spans="1:21" ht="43.5" x14ac:dyDescent="0.35">
      <c r="A1802">
        <v>526</v>
      </c>
      <c r="B1802" s="3" t="s">
        <v>527</v>
      </c>
      <c r="C1802" s="3" t="s">
        <v>4636</v>
      </c>
      <c r="D1802" s="6">
        <v>1500</v>
      </c>
      <c r="E1802" s="8">
        <v>1710</v>
      </c>
      <c r="F1802" t="s">
        <v>8218</v>
      </c>
      <c r="G1802" t="s">
        <v>8224</v>
      </c>
      <c r="H1802" t="s">
        <v>8246</v>
      </c>
      <c r="I1802">
        <v>1438966800</v>
      </c>
      <c r="J1802">
        <v>1436278344</v>
      </c>
      <c r="K1802" t="b">
        <v>0</v>
      </c>
      <c r="L1802">
        <v>23</v>
      </c>
      <c r="M1802" t="b">
        <v>1</v>
      </c>
      <c r="N1802" t="s">
        <v>8269</v>
      </c>
      <c r="O1802">
        <f t="shared" si="145"/>
        <v>114</v>
      </c>
      <c r="P1802">
        <f t="shared" si="146"/>
        <v>74.349999999999994</v>
      </c>
      <c r="Q1802" t="s">
        <v>8315</v>
      </c>
      <c r="R1802" t="s">
        <v>8316</v>
      </c>
      <c r="S1802" s="12">
        <f t="shared" si="142"/>
        <v>42192.591944444444</v>
      </c>
      <c r="T1802" s="12">
        <f t="shared" si="143"/>
        <v>42223.708333333328</v>
      </c>
      <c r="U1802">
        <f t="shared" si="144"/>
        <v>2015</v>
      </c>
    </row>
    <row r="1803" spans="1:21" ht="43.5" x14ac:dyDescent="0.35">
      <c r="A1803">
        <v>533</v>
      </c>
      <c r="B1803" s="3" t="s">
        <v>534</v>
      </c>
      <c r="C1803" s="3" t="s">
        <v>4643</v>
      </c>
      <c r="D1803" s="6">
        <v>2000</v>
      </c>
      <c r="E1803" s="8">
        <v>2004</v>
      </c>
      <c r="F1803" t="s">
        <v>8218</v>
      </c>
      <c r="G1803" t="s">
        <v>8224</v>
      </c>
      <c r="H1803" t="s">
        <v>8246</v>
      </c>
      <c r="I1803">
        <v>1463394365</v>
      </c>
      <c r="J1803">
        <v>1461320765</v>
      </c>
      <c r="K1803" t="b">
        <v>0</v>
      </c>
      <c r="L1803">
        <v>17</v>
      </c>
      <c r="M1803" t="b">
        <v>1</v>
      </c>
      <c r="N1803" t="s">
        <v>8269</v>
      </c>
      <c r="O1803">
        <f t="shared" si="145"/>
        <v>100</v>
      </c>
      <c r="P1803">
        <f t="shared" si="146"/>
        <v>117.88</v>
      </c>
      <c r="Q1803" t="s">
        <v>8315</v>
      </c>
      <c r="R1803" t="s">
        <v>8316</v>
      </c>
      <c r="S1803" s="12">
        <f t="shared" si="142"/>
        <v>42482.43478009259</v>
      </c>
      <c r="T1803" s="12">
        <f t="shared" si="143"/>
        <v>42506.43478009259</v>
      </c>
      <c r="U1803">
        <f t="shared" si="144"/>
        <v>2016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535</v>
      </c>
      <c r="B1808" s="3" t="s">
        <v>536</v>
      </c>
      <c r="C1808" s="3" t="s">
        <v>4645</v>
      </c>
      <c r="D1808" s="6">
        <v>2000</v>
      </c>
      <c r="E1808" s="8">
        <v>2050</v>
      </c>
      <c r="F1808" t="s">
        <v>8218</v>
      </c>
      <c r="G1808" t="s">
        <v>8224</v>
      </c>
      <c r="H1808" t="s">
        <v>8246</v>
      </c>
      <c r="I1808">
        <v>1483707905</v>
      </c>
      <c r="J1808">
        <v>1481115905</v>
      </c>
      <c r="K1808" t="b">
        <v>0</v>
      </c>
      <c r="L1808">
        <v>59</v>
      </c>
      <c r="M1808" t="b">
        <v>1</v>
      </c>
      <c r="N1808" t="s">
        <v>8269</v>
      </c>
      <c r="O1808">
        <f t="shared" si="145"/>
        <v>103</v>
      </c>
      <c r="P1808">
        <f t="shared" si="146"/>
        <v>34.75</v>
      </c>
      <c r="Q1808" t="s">
        <v>8315</v>
      </c>
      <c r="R1808" t="s">
        <v>8316</v>
      </c>
      <c r="S1808" s="12">
        <f t="shared" si="142"/>
        <v>42711.545196759253</v>
      </c>
      <c r="T1808" s="12">
        <f t="shared" si="143"/>
        <v>42741.545196759253</v>
      </c>
      <c r="U1808">
        <f t="shared" si="144"/>
        <v>2016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58" x14ac:dyDescent="0.35">
      <c r="A1814">
        <v>536</v>
      </c>
      <c r="B1814" s="3" t="s">
        <v>537</v>
      </c>
      <c r="C1814" s="3" t="s">
        <v>4646</v>
      </c>
      <c r="D1814" s="6">
        <v>3300</v>
      </c>
      <c r="E1814" s="8">
        <v>3902.5</v>
      </c>
      <c r="F1814" t="s">
        <v>8218</v>
      </c>
      <c r="G1814" t="s">
        <v>8224</v>
      </c>
      <c r="H1814" t="s">
        <v>8246</v>
      </c>
      <c r="I1814">
        <v>1438624800</v>
      </c>
      <c r="J1814">
        <v>1435133807</v>
      </c>
      <c r="K1814" t="b">
        <v>0</v>
      </c>
      <c r="L1814">
        <v>39</v>
      </c>
      <c r="M1814" t="b">
        <v>1</v>
      </c>
      <c r="N1814" t="s">
        <v>8269</v>
      </c>
      <c r="O1814">
        <f t="shared" si="145"/>
        <v>118</v>
      </c>
      <c r="P1814">
        <f t="shared" si="146"/>
        <v>100.06</v>
      </c>
      <c r="Q1814" t="s">
        <v>8315</v>
      </c>
      <c r="R1814" t="s">
        <v>8316</v>
      </c>
      <c r="S1814" s="12">
        <f t="shared" si="142"/>
        <v>42179.344988425932</v>
      </c>
      <c r="T1814" s="12">
        <f t="shared" si="143"/>
        <v>42219.75</v>
      </c>
      <c r="U1814">
        <f t="shared" si="144"/>
        <v>2015</v>
      </c>
    </row>
    <row r="1815" spans="1:21" ht="43.5" x14ac:dyDescent="0.35">
      <c r="A1815">
        <v>539</v>
      </c>
      <c r="B1815" s="3" t="s">
        <v>540</v>
      </c>
      <c r="C1815" s="3" t="s">
        <v>4649</v>
      </c>
      <c r="D1815" s="6">
        <v>500</v>
      </c>
      <c r="E1815" s="8">
        <v>503.22</v>
      </c>
      <c r="F1815" t="s">
        <v>8218</v>
      </c>
      <c r="G1815" t="s">
        <v>8224</v>
      </c>
      <c r="H1815" t="s">
        <v>8246</v>
      </c>
      <c r="I1815">
        <v>1467681107</v>
      </c>
      <c r="J1815">
        <v>1465866707</v>
      </c>
      <c r="K1815" t="b">
        <v>0</v>
      </c>
      <c r="L1815">
        <v>20</v>
      </c>
      <c r="M1815" t="b">
        <v>1</v>
      </c>
      <c r="N1815" t="s">
        <v>8269</v>
      </c>
      <c r="O1815">
        <f t="shared" si="145"/>
        <v>101</v>
      </c>
      <c r="P1815">
        <f t="shared" si="146"/>
        <v>25.16</v>
      </c>
      <c r="Q1815" t="s">
        <v>8315</v>
      </c>
      <c r="R1815" t="s">
        <v>8316</v>
      </c>
      <c r="S1815" s="12">
        <f t="shared" si="142"/>
        <v>42535.049849537041</v>
      </c>
      <c r="T1815" s="12">
        <f t="shared" si="143"/>
        <v>42556.049849537041</v>
      </c>
      <c r="U1815">
        <f t="shared" si="144"/>
        <v>2016</v>
      </c>
    </row>
    <row r="1816" spans="1:21" ht="43.5" x14ac:dyDescent="0.35">
      <c r="A1816">
        <v>1285</v>
      </c>
      <c r="B1816" s="3" t="s">
        <v>1286</v>
      </c>
      <c r="C1816" s="3" t="s">
        <v>5395</v>
      </c>
      <c r="D1816" s="6">
        <v>2000</v>
      </c>
      <c r="E1816" s="8">
        <v>2033</v>
      </c>
      <c r="F1816" t="s">
        <v>8218</v>
      </c>
      <c r="G1816" t="s">
        <v>8224</v>
      </c>
      <c r="H1816" t="s">
        <v>8246</v>
      </c>
      <c r="I1816">
        <v>1434808775</v>
      </c>
      <c r="J1816">
        <v>1433512775</v>
      </c>
      <c r="K1816" t="b">
        <v>0</v>
      </c>
      <c r="L1816">
        <v>63</v>
      </c>
      <c r="M1816" t="b">
        <v>1</v>
      </c>
      <c r="N1816" t="s">
        <v>8269</v>
      </c>
      <c r="O1816">
        <f t="shared" si="145"/>
        <v>102</v>
      </c>
      <c r="P1816">
        <f t="shared" si="146"/>
        <v>32.270000000000003</v>
      </c>
      <c r="Q1816" t="s">
        <v>8315</v>
      </c>
      <c r="R1816" t="s">
        <v>8316</v>
      </c>
      <c r="S1816" s="12">
        <f t="shared" si="142"/>
        <v>42160.583043981482</v>
      </c>
      <c r="T1816" s="12">
        <f t="shared" si="143"/>
        <v>42175.583043981482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43.5" x14ac:dyDescent="0.35">
      <c r="A1837">
        <v>1286</v>
      </c>
      <c r="B1837" s="3" t="s">
        <v>1287</v>
      </c>
      <c r="C1837" s="3" t="s">
        <v>5396</v>
      </c>
      <c r="D1837" s="6">
        <v>1500</v>
      </c>
      <c r="E1837" s="8">
        <v>1625</v>
      </c>
      <c r="F1837" t="s">
        <v>8218</v>
      </c>
      <c r="G1837" t="s">
        <v>8224</v>
      </c>
      <c r="H1837" t="s">
        <v>8246</v>
      </c>
      <c r="I1837">
        <v>1424181600</v>
      </c>
      <c r="J1837">
        <v>1423041227</v>
      </c>
      <c r="K1837" t="b">
        <v>0</v>
      </c>
      <c r="L1837">
        <v>20</v>
      </c>
      <c r="M1837" t="b">
        <v>1</v>
      </c>
      <c r="N1837" t="s">
        <v>8269</v>
      </c>
      <c r="O1837">
        <f t="shared" si="145"/>
        <v>108</v>
      </c>
      <c r="P1837">
        <f t="shared" si="146"/>
        <v>81.25</v>
      </c>
      <c r="Q1837" t="s">
        <v>8315</v>
      </c>
      <c r="R1837" t="s">
        <v>8316</v>
      </c>
      <c r="S1837" s="12">
        <f t="shared" si="142"/>
        <v>42039.384571759263</v>
      </c>
      <c r="T1837" s="12">
        <f t="shared" si="143"/>
        <v>42052.583333333328</v>
      </c>
      <c r="U1837">
        <f t="shared" si="144"/>
        <v>2015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50">ROUND(E1860/D1860*100,0)</f>
        <v>109</v>
      </c>
      <c r="P1860">
        <f t="shared" ref="P1860:P1923" si="151">IFERROR(ROUND(E1860/L1860,2),0)</f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0"/>
        <v>132</v>
      </c>
      <c r="P1861">
        <f t="shared" si="151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0"/>
        <v>133</v>
      </c>
      <c r="P1862">
        <f t="shared" si="151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72.5" x14ac:dyDescent="0.35">
      <c r="A1863">
        <v>1287</v>
      </c>
      <c r="B1863" s="3" t="s">
        <v>1288</v>
      </c>
      <c r="C1863" s="3" t="s">
        <v>5397</v>
      </c>
      <c r="D1863" s="6">
        <v>250</v>
      </c>
      <c r="E1863" s="8">
        <v>605</v>
      </c>
      <c r="F1863" t="s">
        <v>8218</v>
      </c>
      <c r="G1863" t="s">
        <v>8224</v>
      </c>
      <c r="H1863" t="s">
        <v>8246</v>
      </c>
      <c r="I1863">
        <v>1434120856</v>
      </c>
      <c r="J1863">
        <v>1428936856</v>
      </c>
      <c r="K1863" t="b">
        <v>0</v>
      </c>
      <c r="L1863">
        <v>25</v>
      </c>
      <c r="M1863" t="b">
        <v>1</v>
      </c>
      <c r="N1863" t="s">
        <v>8269</v>
      </c>
      <c r="O1863">
        <f t="shared" si="150"/>
        <v>242</v>
      </c>
      <c r="P1863">
        <f t="shared" si="151"/>
        <v>24.2</v>
      </c>
      <c r="Q1863" t="s">
        <v>8315</v>
      </c>
      <c r="R1863" t="s">
        <v>8316</v>
      </c>
      <c r="S1863" s="12">
        <f t="shared" si="147"/>
        <v>42107.621018518519</v>
      </c>
      <c r="T1863" s="12">
        <f t="shared" si="148"/>
        <v>42167.621018518519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0"/>
        <v>8</v>
      </c>
      <c r="P1864">
        <f t="shared" si="151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0"/>
        <v>0</v>
      </c>
      <c r="P1865">
        <f t="shared" si="151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0"/>
        <v>43</v>
      </c>
      <c r="P1866">
        <f t="shared" si="151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1292</v>
      </c>
      <c r="B1867" s="3" t="s">
        <v>1293</v>
      </c>
      <c r="C1867" s="3" t="s">
        <v>5402</v>
      </c>
      <c r="D1867" s="6">
        <v>1700</v>
      </c>
      <c r="E1867" s="8">
        <v>1870</v>
      </c>
      <c r="F1867" t="s">
        <v>8218</v>
      </c>
      <c r="G1867" t="s">
        <v>8224</v>
      </c>
      <c r="H1867" t="s">
        <v>8246</v>
      </c>
      <c r="I1867">
        <v>1444172340</v>
      </c>
      <c r="J1867">
        <v>1441822828</v>
      </c>
      <c r="K1867" t="b">
        <v>0</v>
      </c>
      <c r="L1867">
        <v>52</v>
      </c>
      <c r="M1867" t="b">
        <v>1</v>
      </c>
      <c r="N1867" t="s">
        <v>8269</v>
      </c>
      <c r="O1867">
        <f t="shared" si="150"/>
        <v>110</v>
      </c>
      <c r="P1867">
        <f t="shared" si="151"/>
        <v>35.96</v>
      </c>
      <c r="Q1867" t="s">
        <v>8315</v>
      </c>
      <c r="R1867" t="s">
        <v>8316</v>
      </c>
      <c r="S1867" s="12">
        <f t="shared" si="147"/>
        <v>42256.764212962968</v>
      </c>
      <c r="T1867" s="12">
        <f t="shared" si="148"/>
        <v>42283.957638888889</v>
      </c>
      <c r="U1867">
        <f t="shared" si="149"/>
        <v>2015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43.5" x14ac:dyDescent="0.35">
      <c r="A1882">
        <v>1294</v>
      </c>
      <c r="B1882" s="3" t="s">
        <v>1295</v>
      </c>
      <c r="C1882" s="3" t="s">
        <v>5404</v>
      </c>
      <c r="D1882" s="6">
        <v>500</v>
      </c>
      <c r="E1882" s="8">
        <v>610</v>
      </c>
      <c r="F1882" t="s">
        <v>8218</v>
      </c>
      <c r="G1882" t="s">
        <v>8224</v>
      </c>
      <c r="H1882" t="s">
        <v>8246</v>
      </c>
      <c r="I1882">
        <v>1445252400</v>
      </c>
      <c r="J1882">
        <v>1443696797</v>
      </c>
      <c r="K1882" t="b">
        <v>0</v>
      </c>
      <c r="L1882">
        <v>22</v>
      </c>
      <c r="M1882" t="b">
        <v>1</v>
      </c>
      <c r="N1882" t="s">
        <v>8269</v>
      </c>
      <c r="O1882">
        <f t="shared" si="150"/>
        <v>122</v>
      </c>
      <c r="P1882">
        <f t="shared" si="151"/>
        <v>27.73</v>
      </c>
      <c r="Q1882" t="s">
        <v>8315</v>
      </c>
      <c r="R1882" t="s">
        <v>8316</v>
      </c>
      <c r="S1882" s="12">
        <f t="shared" si="147"/>
        <v>42278.453668981485</v>
      </c>
      <c r="T1882" s="12">
        <f t="shared" si="148"/>
        <v>42296.458333333328</v>
      </c>
      <c r="U1882">
        <f t="shared" si="149"/>
        <v>2015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1295</v>
      </c>
      <c r="B1903" s="3" t="s">
        <v>1296</v>
      </c>
      <c r="C1903" s="3" t="s">
        <v>5405</v>
      </c>
      <c r="D1903" s="6">
        <v>2500</v>
      </c>
      <c r="E1903" s="8">
        <v>2549</v>
      </c>
      <c r="F1903" t="s">
        <v>8218</v>
      </c>
      <c r="G1903" t="s">
        <v>8224</v>
      </c>
      <c r="H1903" t="s">
        <v>8246</v>
      </c>
      <c r="I1903">
        <v>1438189200</v>
      </c>
      <c r="J1903">
        <v>1435585497</v>
      </c>
      <c r="K1903" t="b">
        <v>0</v>
      </c>
      <c r="L1903">
        <v>64</v>
      </c>
      <c r="M1903" t="b">
        <v>1</v>
      </c>
      <c r="N1903" t="s">
        <v>8269</v>
      </c>
      <c r="O1903">
        <f t="shared" si="150"/>
        <v>102</v>
      </c>
      <c r="P1903">
        <f t="shared" si="151"/>
        <v>39.83</v>
      </c>
      <c r="Q1903" t="s">
        <v>8315</v>
      </c>
      <c r="R1903" t="s">
        <v>8316</v>
      </c>
      <c r="S1903" s="12">
        <f t="shared" si="147"/>
        <v>42184.572881944448</v>
      </c>
      <c r="T1903" s="12">
        <f t="shared" si="148"/>
        <v>42214.708333333328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58" x14ac:dyDescent="0.35">
      <c r="A1915">
        <v>1296</v>
      </c>
      <c r="B1915" s="3" t="s">
        <v>1297</v>
      </c>
      <c r="C1915" s="3" t="s">
        <v>5406</v>
      </c>
      <c r="D1915" s="6">
        <v>850</v>
      </c>
      <c r="E1915" s="8">
        <v>1200</v>
      </c>
      <c r="F1915" t="s">
        <v>8218</v>
      </c>
      <c r="G1915" t="s">
        <v>8224</v>
      </c>
      <c r="H1915" t="s">
        <v>8246</v>
      </c>
      <c r="I1915">
        <v>1457914373</v>
      </c>
      <c r="J1915">
        <v>1456189973</v>
      </c>
      <c r="K1915" t="b">
        <v>0</v>
      </c>
      <c r="L1915">
        <v>23</v>
      </c>
      <c r="M1915" t="b">
        <v>1</v>
      </c>
      <c r="N1915" t="s">
        <v>8269</v>
      </c>
      <c r="O1915">
        <f t="shared" si="150"/>
        <v>141</v>
      </c>
      <c r="P1915">
        <f t="shared" si="151"/>
        <v>52.17</v>
      </c>
      <c r="Q1915" t="s">
        <v>8315</v>
      </c>
      <c r="R1915" t="s">
        <v>8316</v>
      </c>
      <c r="S1915" s="12">
        <f t="shared" si="147"/>
        <v>42423.050613425927</v>
      </c>
      <c r="T1915" s="12">
        <f t="shared" si="148"/>
        <v>42443.008946759262</v>
      </c>
      <c r="U1915">
        <f t="shared" si="149"/>
        <v>2016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1298</v>
      </c>
      <c r="B1922" s="3" t="s">
        <v>1299</v>
      </c>
      <c r="C1922" s="3" t="s">
        <v>5408</v>
      </c>
      <c r="D1922" s="6">
        <v>2000</v>
      </c>
      <c r="E1922" s="8">
        <v>2093</v>
      </c>
      <c r="F1922" t="s">
        <v>8218</v>
      </c>
      <c r="G1922" t="s">
        <v>8224</v>
      </c>
      <c r="H1922" t="s">
        <v>8246</v>
      </c>
      <c r="I1922">
        <v>1461860432</v>
      </c>
      <c r="J1922">
        <v>1459268432</v>
      </c>
      <c r="K1922" t="b">
        <v>0</v>
      </c>
      <c r="L1922">
        <v>33</v>
      </c>
      <c r="M1922" t="b">
        <v>1</v>
      </c>
      <c r="N1922" t="s">
        <v>8269</v>
      </c>
      <c r="O1922">
        <f t="shared" si="150"/>
        <v>105</v>
      </c>
      <c r="P1922">
        <f t="shared" si="151"/>
        <v>63.42</v>
      </c>
      <c r="Q1922" t="s">
        <v>8315</v>
      </c>
      <c r="R1922" t="s">
        <v>8316</v>
      </c>
      <c r="S1922" s="12">
        <f t="shared" si="147"/>
        <v>42458.680925925932</v>
      </c>
      <c r="T1922" s="12">
        <f t="shared" si="148"/>
        <v>42488.680925925932</v>
      </c>
      <c r="U1922">
        <f t="shared" si="149"/>
        <v>2016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5">ROUND(E1924/D1924*100,0)</f>
        <v>116</v>
      </c>
      <c r="P1924">
        <f t="shared" ref="P1924:P1987" si="156">IFERROR(ROUND(E1924/L1924,2),0)</f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5"/>
        <v>241</v>
      </c>
      <c r="P1925">
        <f t="shared" si="156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5"/>
        <v>114</v>
      </c>
      <c r="P1926">
        <f t="shared" si="156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5"/>
        <v>110</v>
      </c>
      <c r="P1927">
        <f t="shared" si="156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5"/>
        <v>195</v>
      </c>
      <c r="P1928">
        <f t="shared" si="156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5"/>
        <v>103</v>
      </c>
      <c r="P1929">
        <f t="shared" si="156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5"/>
        <v>103</v>
      </c>
      <c r="P1930">
        <f t="shared" si="156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29" x14ac:dyDescent="0.35">
      <c r="A1951">
        <v>1303</v>
      </c>
      <c r="B1951" s="3" t="s">
        <v>1304</v>
      </c>
      <c r="C1951" s="3" t="s">
        <v>5413</v>
      </c>
      <c r="D1951" s="6">
        <v>3500</v>
      </c>
      <c r="E1951" s="8">
        <v>4559.13</v>
      </c>
      <c r="F1951" t="s">
        <v>8218</v>
      </c>
      <c r="G1951" t="s">
        <v>8224</v>
      </c>
      <c r="H1951" t="s">
        <v>8246</v>
      </c>
      <c r="I1951">
        <v>1469962800</v>
      </c>
      <c r="J1951">
        <v>1468578920</v>
      </c>
      <c r="K1951" t="b">
        <v>0</v>
      </c>
      <c r="L1951">
        <v>108</v>
      </c>
      <c r="M1951" t="b">
        <v>1</v>
      </c>
      <c r="N1951" t="s">
        <v>8269</v>
      </c>
      <c r="O1951">
        <f t="shared" si="155"/>
        <v>130</v>
      </c>
      <c r="P1951">
        <f t="shared" si="156"/>
        <v>42.21</v>
      </c>
      <c r="Q1951" t="s">
        <v>8315</v>
      </c>
      <c r="R1951" t="s">
        <v>8316</v>
      </c>
      <c r="S1951" s="12">
        <f t="shared" si="152"/>
        <v>42566.441203703704</v>
      </c>
      <c r="T1951" s="12">
        <f t="shared" si="153"/>
        <v>42582.458333333328</v>
      </c>
      <c r="U1951">
        <f t="shared" si="154"/>
        <v>2016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5" x14ac:dyDescent="0.35">
      <c r="A1965">
        <v>2783</v>
      </c>
      <c r="B1965" s="3" t="s">
        <v>2783</v>
      </c>
      <c r="C1965" s="3" t="s">
        <v>6893</v>
      </c>
      <c r="D1965" s="6">
        <v>1000</v>
      </c>
      <c r="E1965" s="8">
        <v>1145</v>
      </c>
      <c r="F1965" t="s">
        <v>8218</v>
      </c>
      <c r="G1965" t="s">
        <v>8224</v>
      </c>
      <c r="H1965" t="s">
        <v>8246</v>
      </c>
      <c r="I1965">
        <v>1429793446</v>
      </c>
      <c r="J1965">
        <v>1428583846</v>
      </c>
      <c r="K1965" t="b">
        <v>0</v>
      </c>
      <c r="L1965">
        <v>61</v>
      </c>
      <c r="M1965" t="b">
        <v>1</v>
      </c>
      <c r="N1965" t="s">
        <v>8269</v>
      </c>
      <c r="O1965">
        <f t="shared" si="155"/>
        <v>115</v>
      </c>
      <c r="P1965">
        <f t="shared" si="156"/>
        <v>18.77</v>
      </c>
      <c r="Q1965" t="s">
        <v>8315</v>
      </c>
      <c r="R1965" t="s">
        <v>8316</v>
      </c>
      <c r="S1965" s="12">
        <f t="shared" si="152"/>
        <v>42103.535254629634</v>
      </c>
      <c r="T1965" s="12">
        <f t="shared" si="153"/>
        <v>42117.535254629634</v>
      </c>
      <c r="U1965">
        <f t="shared" si="154"/>
        <v>2015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29" x14ac:dyDescent="0.35">
      <c r="A1971">
        <v>2786</v>
      </c>
      <c r="B1971" s="3" t="s">
        <v>2786</v>
      </c>
      <c r="C1971" s="3" t="s">
        <v>6896</v>
      </c>
      <c r="D1971" s="6">
        <v>2500</v>
      </c>
      <c r="E1971" s="8">
        <v>2946</v>
      </c>
      <c r="F1971" t="s">
        <v>8218</v>
      </c>
      <c r="G1971" t="s">
        <v>8224</v>
      </c>
      <c r="H1971" t="s">
        <v>8246</v>
      </c>
      <c r="I1971">
        <v>1404913180</v>
      </c>
      <c r="J1971">
        <v>1403703580</v>
      </c>
      <c r="K1971" t="b">
        <v>0</v>
      </c>
      <c r="L1971">
        <v>74</v>
      </c>
      <c r="M1971" t="b">
        <v>1</v>
      </c>
      <c r="N1971" t="s">
        <v>8269</v>
      </c>
      <c r="O1971">
        <f t="shared" si="155"/>
        <v>118</v>
      </c>
      <c r="P1971">
        <f t="shared" si="156"/>
        <v>39.81</v>
      </c>
      <c r="Q1971" t="s">
        <v>8315</v>
      </c>
      <c r="R1971" t="s">
        <v>8316</v>
      </c>
      <c r="S1971" s="12">
        <f t="shared" si="152"/>
        <v>41815.569212962961</v>
      </c>
      <c r="T1971" s="12">
        <f t="shared" si="153"/>
        <v>41829.569212962961</v>
      </c>
      <c r="U1971">
        <f t="shared" si="154"/>
        <v>2014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58" x14ac:dyDescent="0.35">
      <c r="A1976">
        <v>2794</v>
      </c>
      <c r="B1976" s="3" t="s">
        <v>2794</v>
      </c>
      <c r="C1976" s="3" t="s">
        <v>6904</v>
      </c>
      <c r="D1976" s="6">
        <v>50</v>
      </c>
      <c r="E1976" s="8">
        <v>75</v>
      </c>
      <c r="F1976" t="s">
        <v>8218</v>
      </c>
      <c r="G1976" t="s">
        <v>8224</v>
      </c>
      <c r="H1976" t="s">
        <v>8246</v>
      </c>
      <c r="I1976">
        <v>1457031600</v>
      </c>
      <c r="J1976">
        <v>1455640559</v>
      </c>
      <c r="K1976" t="b">
        <v>0</v>
      </c>
      <c r="L1976">
        <v>3</v>
      </c>
      <c r="M1976" t="b">
        <v>1</v>
      </c>
      <c r="N1976" t="s">
        <v>8269</v>
      </c>
      <c r="O1976">
        <f t="shared" si="155"/>
        <v>150</v>
      </c>
      <c r="P1976">
        <f t="shared" si="156"/>
        <v>25</v>
      </c>
      <c r="Q1976" t="s">
        <v>8315</v>
      </c>
      <c r="R1976" t="s">
        <v>8316</v>
      </c>
      <c r="S1976" s="12">
        <f t="shared" si="152"/>
        <v>42416.691655092596</v>
      </c>
      <c r="T1976" s="12">
        <f t="shared" si="153"/>
        <v>42432.791666666672</v>
      </c>
      <c r="U1976">
        <f t="shared" si="154"/>
        <v>2016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43.5" x14ac:dyDescent="0.35">
      <c r="A1978">
        <v>2796</v>
      </c>
      <c r="B1978" s="3" t="s">
        <v>2796</v>
      </c>
      <c r="C1978" s="3" t="s">
        <v>6906</v>
      </c>
      <c r="D1978" s="6">
        <v>800</v>
      </c>
      <c r="E1978" s="8">
        <v>924</v>
      </c>
      <c r="F1978" t="s">
        <v>8218</v>
      </c>
      <c r="G1978" t="s">
        <v>8224</v>
      </c>
      <c r="H1978" t="s">
        <v>8246</v>
      </c>
      <c r="I1978">
        <v>1404564028</v>
      </c>
      <c r="J1978">
        <v>1401972028</v>
      </c>
      <c r="K1978" t="b">
        <v>0</v>
      </c>
      <c r="L1978">
        <v>21</v>
      </c>
      <c r="M1978" t="b">
        <v>1</v>
      </c>
      <c r="N1978" t="s">
        <v>8269</v>
      </c>
      <c r="O1978">
        <f t="shared" si="155"/>
        <v>116</v>
      </c>
      <c r="P1978">
        <f t="shared" si="156"/>
        <v>44</v>
      </c>
      <c r="Q1978" t="s">
        <v>8315</v>
      </c>
      <c r="R1978" t="s">
        <v>8316</v>
      </c>
      <c r="S1978" s="12">
        <f t="shared" si="152"/>
        <v>41795.528101851851</v>
      </c>
      <c r="T1978" s="12">
        <f t="shared" si="153"/>
        <v>41825.528101851851</v>
      </c>
      <c r="U1978">
        <f t="shared" si="154"/>
        <v>2014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2797</v>
      </c>
      <c r="B1987" s="3" t="s">
        <v>2797</v>
      </c>
      <c r="C1987" s="3" t="s">
        <v>6907</v>
      </c>
      <c r="D1987" s="6">
        <v>8000</v>
      </c>
      <c r="E1987" s="8">
        <v>8211.61</v>
      </c>
      <c r="F1987" t="s">
        <v>8218</v>
      </c>
      <c r="G1987" t="s">
        <v>8224</v>
      </c>
      <c r="H1987" t="s">
        <v>8246</v>
      </c>
      <c r="I1987">
        <v>1404858840</v>
      </c>
      <c r="J1987">
        <v>1402266840</v>
      </c>
      <c r="K1987" t="b">
        <v>0</v>
      </c>
      <c r="L1987">
        <v>94</v>
      </c>
      <c r="M1987" t="b">
        <v>1</v>
      </c>
      <c r="N1987" t="s">
        <v>8269</v>
      </c>
      <c r="O1987">
        <f t="shared" si="155"/>
        <v>103</v>
      </c>
      <c r="P1987">
        <f t="shared" si="156"/>
        <v>87.36</v>
      </c>
      <c r="Q1987" t="s">
        <v>8315</v>
      </c>
      <c r="R1987" t="s">
        <v>8316</v>
      </c>
      <c r="S1987" s="12">
        <f t="shared" ref="S1987:S2050" si="157">(((J1987/60)/60)/24)+DATE(1970,1,1)</f>
        <v>41798.94027777778</v>
      </c>
      <c r="T1987" s="12">
        <f t="shared" ref="T1987:T2050" si="158">(((I1987/60)/60)/24)+DATE(1970,1,1)</f>
        <v>41828.94027777778</v>
      </c>
      <c r="U1987">
        <f t="shared" ref="U1987:U2050" si="159">YEAR(S1987)</f>
        <v>2014</v>
      </c>
    </row>
    <row r="1988" spans="1:21" ht="58" x14ac:dyDescent="0.35">
      <c r="A1988">
        <v>2798</v>
      </c>
      <c r="B1988" s="3" t="s">
        <v>2798</v>
      </c>
      <c r="C1988" s="3" t="s">
        <v>6908</v>
      </c>
      <c r="D1988" s="6">
        <v>5000</v>
      </c>
      <c r="E1988" s="8">
        <v>5070</v>
      </c>
      <c r="F1988" t="s">
        <v>8218</v>
      </c>
      <c r="G1988" t="s">
        <v>8224</v>
      </c>
      <c r="H1988" t="s">
        <v>8246</v>
      </c>
      <c r="I1988">
        <v>1438358400</v>
      </c>
      <c r="J1988">
        <v>1437063121</v>
      </c>
      <c r="K1988" t="b">
        <v>0</v>
      </c>
      <c r="L1988">
        <v>139</v>
      </c>
      <c r="M1988" t="b">
        <v>1</v>
      </c>
      <c r="N1988" t="s">
        <v>8269</v>
      </c>
      <c r="O1988">
        <f t="shared" ref="O1988:O2051" si="160">ROUND(E1988/D1988*100,0)</f>
        <v>101</v>
      </c>
      <c r="P1988">
        <f t="shared" ref="P1988:P2051" si="161">IFERROR(ROUND(E1988/L1988,2),0)</f>
        <v>36.47</v>
      </c>
      <c r="Q1988" t="s">
        <v>8315</v>
      </c>
      <c r="R1988" t="s">
        <v>8316</v>
      </c>
      <c r="S1988" s="12">
        <f t="shared" si="157"/>
        <v>42201.675011574072</v>
      </c>
      <c r="T1988" s="12">
        <f t="shared" si="158"/>
        <v>42216.666666666672</v>
      </c>
      <c r="U1988">
        <f t="shared" si="159"/>
        <v>2015</v>
      </c>
    </row>
    <row r="1989" spans="1:21" ht="58" x14ac:dyDescent="0.35">
      <c r="A1989">
        <v>2799</v>
      </c>
      <c r="B1989" s="3" t="s">
        <v>2799</v>
      </c>
      <c r="C1989" s="3" t="s">
        <v>6909</v>
      </c>
      <c r="D1989" s="6">
        <v>5000</v>
      </c>
      <c r="E1989" s="8">
        <v>5831.74</v>
      </c>
      <c r="F1989" t="s">
        <v>8218</v>
      </c>
      <c r="G1989" t="s">
        <v>8224</v>
      </c>
      <c r="H1989" t="s">
        <v>8246</v>
      </c>
      <c r="I1989">
        <v>1466179200</v>
      </c>
      <c r="J1989">
        <v>1463466070</v>
      </c>
      <c r="K1989" t="b">
        <v>0</v>
      </c>
      <c r="L1989">
        <v>130</v>
      </c>
      <c r="M1989" t="b">
        <v>1</v>
      </c>
      <c r="N1989" t="s">
        <v>8269</v>
      </c>
      <c r="O1989">
        <f t="shared" si="160"/>
        <v>117</v>
      </c>
      <c r="P1989">
        <f t="shared" si="161"/>
        <v>44.86</v>
      </c>
      <c r="Q1989" t="s">
        <v>8315</v>
      </c>
      <c r="R1989" t="s">
        <v>8316</v>
      </c>
      <c r="S1989" s="12">
        <f t="shared" si="157"/>
        <v>42507.264699074076</v>
      </c>
      <c r="T1989" s="12">
        <f t="shared" si="158"/>
        <v>42538.666666666672</v>
      </c>
      <c r="U1989">
        <f t="shared" si="159"/>
        <v>2016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0"/>
        <v>0</v>
      </c>
      <c r="P1990">
        <f t="shared" si="161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0"/>
        <v>1</v>
      </c>
      <c r="P1991">
        <f t="shared" si="161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0"/>
        <v>17</v>
      </c>
      <c r="P1992">
        <f t="shared" si="161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0"/>
        <v>7</v>
      </c>
      <c r="P1993">
        <f t="shared" si="161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0"/>
        <v>0</v>
      </c>
      <c r="P1994">
        <f t="shared" si="161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2800</v>
      </c>
      <c r="B1995" s="3" t="s">
        <v>2800</v>
      </c>
      <c r="C1995" s="3" t="s">
        <v>6910</v>
      </c>
      <c r="D1995" s="6">
        <v>1000</v>
      </c>
      <c r="E1995" s="8">
        <v>1330</v>
      </c>
      <c r="F1995" t="s">
        <v>8218</v>
      </c>
      <c r="G1995" t="s">
        <v>8224</v>
      </c>
      <c r="H1995" t="s">
        <v>8246</v>
      </c>
      <c r="I1995">
        <v>1420377366</v>
      </c>
      <c r="J1995">
        <v>1415193366</v>
      </c>
      <c r="K1995" t="b">
        <v>0</v>
      </c>
      <c r="L1995">
        <v>31</v>
      </c>
      <c r="M1995" t="b">
        <v>1</v>
      </c>
      <c r="N1995" t="s">
        <v>8269</v>
      </c>
      <c r="O1995">
        <f t="shared" si="160"/>
        <v>133</v>
      </c>
      <c r="P1995">
        <f t="shared" si="161"/>
        <v>42.9</v>
      </c>
      <c r="Q1995" t="s">
        <v>8315</v>
      </c>
      <c r="R1995" t="s">
        <v>8316</v>
      </c>
      <c r="S1995" s="12">
        <f t="shared" si="157"/>
        <v>41948.552847222221</v>
      </c>
      <c r="T1995" s="12">
        <f t="shared" si="158"/>
        <v>42008.552847222221</v>
      </c>
      <c r="U1995">
        <f t="shared" si="159"/>
        <v>2014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2802</v>
      </c>
      <c r="B2001" s="3" t="s">
        <v>2802</v>
      </c>
      <c r="C2001" s="3" t="s">
        <v>6912</v>
      </c>
      <c r="D2001" s="6">
        <v>3000</v>
      </c>
      <c r="E2001" s="8">
        <v>3055</v>
      </c>
      <c r="F2001" t="s">
        <v>8218</v>
      </c>
      <c r="G2001" t="s">
        <v>8224</v>
      </c>
      <c r="H2001" t="s">
        <v>8246</v>
      </c>
      <c r="I2001">
        <v>1438875107</v>
      </c>
      <c r="J2001">
        <v>1436283107</v>
      </c>
      <c r="K2001" t="b">
        <v>0</v>
      </c>
      <c r="L2001">
        <v>90</v>
      </c>
      <c r="M2001" t="b">
        <v>1</v>
      </c>
      <c r="N2001" t="s">
        <v>8269</v>
      </c>
      <c r="O2001">
        <f t="shared" si="160"/>
        <v>102</v>
      </c>
      <c r="P2001">
        <f t="shared" si="161"/>
        <v>33.94</v>
      </c>
      <c r="Q2001" t="s">
        <v>8315</v>
      </c>
      <c r="R2001" t="s">
        <v>8316</v>
      </c>
      <c r="S2001" s="12">
        <f t="shared" si="157"/>
        <v>42192.64707175926</v>
      </c>
      <c r="T2001" s="12">
        <f t="shared" si="158"/>
        <v>42222.64707175926</v>
      </c>
      <c r="U2001">
        <f t="shared" si="159"/>
        <v>2015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2804</v>
      </c>
      <c r="B2032" s="3" t="s">
        <v>2804</v>
      </c>
      <c r="C2032" s="3" t="s">
        <v>6914</v>
      </c>
      <c r="D2032" s="6">
        <v>1000</v>
      </c>
      <c r="E2032" s="8">
        <v>1150</v>
      </c>
      <c r="F2032" t="s">
        <v>8218</v>
      </c>
      <c r="G2032" t="s">
        <v>8224</v>
      </c>
      <c r="H2032" t="s">
        <v>8246</v>
      </c>
      <c r="I2032">
        <v>1411987990</v>
      </c>
      <c r="J2032">
        <v>1409395990</v>
      </c>
      <c r="K2032" t="b">
        <v>0</v>
      </c>
      <c r="L2032">
        <v>23</v>
      </c>
      <c r="M2032" t="b">
        <v>1</v>
      </c>
      <c r="N2032" t="s">
        <v>8269</v>
      </c>
      <c r="O2032">
        <f t="shared" si="160"/>
        <v>115</v>
      </c>
      <c r="P2032">
        <f t="shared" si="161"/>
        <v>50</v>
      </c>
      <c r="Q2032" t="s">
        <v>8315</v>
      </c>
      <c r="R2032" t="s">
        <v>8316</v>
      </c>
      <c r="S2032" s="12">
        <f t="shared" si="157"/>
        <v>41881.453587962962</v>
      </c>
      <c r="T2032" s="12">
        <f t="shared" si="158"/>
        <v>41911.453587962962</v>
      </c>
      <c r="U2032">
        <f t="shared" si="159"/>
        <v>2014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58" x14ac:dyDescent="0.35">
      <c r="A2040">
        <v>2805</v>
      </c>
      <c r="B2040" s="3" t="s">
        <v>2805</v>
      </c>
      <c r="C2040" s="3" t="s">
        <v>6915</v>
      </c>
      <c r="D2040" s="6">
        <v>400</v>
      </c>
      <c r="E2040" s="8">
        <v>440</v>
      </c>
      <c r="F2040" t="s">
        <v>8218</v>
      </c>
      <c r="G2040" t="s">
        <v>8224</v>
      </c>
      <c r="H2040" t="s">
        <v>8246</v>
      </c>
      <c r="I2040">
        <v>1440245273</v>
      </c>
      <c r="J2040">
        <v>1438085273</v>
      </c>
      <c r="K2040" t="b">
        <v>0</v>
      </c>
      <c r="L2040">
        <v>18</v>
      </c>
      <c r="M2040" t="b">
        <v>1</v>
      </c>
      <c r="N2040" t="s">
        <v>8269</v>
      </c>
      <c r="O2040">
        <f t="shared" si="160"/>
        <v>110</v>
      </c>
      <c r="P2040">
        <f t="shared" si="161"/>
        <v>24.44</v>
      </c>
      <c r="Q2040" t="s">
        <v>8315</v>
      </c>
      <c r="R2040" t="s">
        <v>8316</v>
      </c>
      <c r="S2040" s="12">
        <f t="shared" si="157"/>
        <v>42213.505474537036</v>
      </c>
      <c r="T2040" s="12">
        <f t="shared" si="158"/>
        <v>42238.505474537036</v>
      </c>
      <c r="U2040">
        <f t="shared" si="159"/>
        <v>2015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43.5" x14ac:dyDescent="0.35">
      <c r="A2051">
        <v>2806</v>
      </c>
      <c r="B2051" s="3" t="s">
        <v>2806</v>
      </c>
      <c r="C2051" s="3" t="s">
        <v>6916</v>
      </c>
      <c r="D2051" s="6">
        <v>3000</v>
      </c>
      <c r="E2051" s="8">
        <v>3363</v>
      </c>
      <c r="F2051" t="s">
        <v>8218</v>
      </c>
      <c r="G2051" t="s">
        <v>8224</v>
      </c>
      <c r="H2051" t="s">
        <v>8246</v>
      </c>
      <c r="I2051">
        <v>1438772400</v>
      </c>
      <c r="J2051">
        <v>1435645490</v>
      </c>
      <c r="K2051" t="b">
        <v>0</v>
      </c>
      <c r="L2051">
        <v>76</v>
      </c>
      <c r="M2051" t="b">
        <v>1</v>
      </c>
      <c r="N2051" t="s">
        <v>8269</v>
      </c>
      <c r="O2051">
        <f t="shared" si="160"/>
        <v>112</v>
      </c>
      <c r="P2051">
        <f t="shared" si="161"/>
        <v>44.25</v>
      </c>
      <c r="Q2051" t="s">
        <v>8315</v>
      </c>
      <c r="R2051" t="s">
        <v>8316</v>
      </c>
      <c r="S2051" s="12">
        <f t="shared" ref="S2051:S2114" si="162">(((J2051/60)/60)/24)+DATE(1970,1,1)</f>
        <v>42185.267245370371</v>
      </c>
      <c r="T2051" s="12">
        <f t="shared" ref="T2051:T2114" si="163">(((I2051/60)/60)/24)+DATE(1970,1,1)</f>
        <v>42221.458333333328</v>
      </c>
      <c r="U2051">
        <f t="shared" ref="U2051:U2114" si="164">YEAR(S2051)</f>
        <v>2015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5">ROUND(E2052/D2052*100,0)</f>
        <v>473</v>
      </c>
      <c r="P2052">
        <f t="shared" ref="P2052:P2115" si="166">IFERROR(ROUND(E2052/L2052,2),0)</f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5"/>
        <v>130</v>
      </c>
      <c r="P2053">
        <f t="shared" si="166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5"/>
        <v>353</v>
      </c>
      <c r="P2054">
        <f t="shared" si="166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5"/>
        <v>101</v>
      </c>
      <c r="P2055">
        <f t="shared" si="166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2811</v>
      </c>
      <c r="B2056" s="3" t="s">
        <v>2811</v>
      </c>
      <c r="C2056" s="3" t="s">
        <v>6921</v>
      </c>
      <c r="D2056" s="6">
        <v>10000</v>
      </c>
      <c r="E2056" s="8">
        <v>10027</v>
      </c>
      <c r="F2056" t="s">
        <v>8218</v>
      </c>
      <c r="G2056" t="s">
        <v>8224</v>
      </c>
      <c r="H2056" t="s">
        <v>8246</v>
      </c>
      <c r="I2056">
        <v>1424692503</v>
      </c>
      <c r="J2056">
        <v>1422100503</v>
      </c>
      <c r="K2056" t="b">
        <v>0</v>
      </c>
      <c r="L2056">
        <v>108</v>
      </c>
      <c r="M2056" t="b">
        <v>1</v>
      </c>
      <c r="N2056" t="s">
        <v>8269</v>
      </c>
      <c r="O2056">
        <f t="shared" si="165"/>
        <v>100</v>
      </c>
      <c r="P2056">
        <f t="shared" si="166"/>
        <v>92.84</v>
      </c>
      <c r="Q2056" t="s">
        <v>8315</v>
      </c>
      <c r="R2056" t="s">
        <v>8316</v>
      </c>
      <c r="S2056" s="12">
        <f t="shared" si="162"/>
        <v>42028.496562500004</v>
      </c>
      <c r="T2056" s="12">
        <f t="shared" si="163"/>
        <v>42058.496562500004</v>
      </c>
      <c r="U2056">
        <f t="shared" si="164"/>
        <v>2015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5"/>
        <v>167</v>
      </c>
      <c r="P2057">
        <f t="shared" si="166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5"/>
        <v>153</v>
      </c>
      <c r="P2058">
        <f t="shared" si="166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5" x14ac:dyDescent="0.35">
      <c r="A2059">
        <v>2814</v>
      </c>
      <c r="B2059" s="3" t="s">
        <v>2814</v>
      </c>
      <c r="C2059" s="3" t="s">
        <v>6924</v>
      </c>
      <c r="D2059" s="6">
        <v>1500</v>
      </c>
      <c r="E2059" s="8">
        <v>1616</v>
      </c>
      <c r="F2059" t="s">
        <v>8218</v>
      </c>
      <c r="G2059" t="s">
        <v>8224</v>
      </c>
      <c r="H2059" t="s">
        <v>8246</v>
      </c>
      <c r="I2059">
        <v>1431164115</v>
      </c>
      <c r="J2059">
        <v>1428572115</v>
      </c>
      <c r="K2059" t="b">
        <v>0</v>
      </c>
      <c r="L2059">
        <v>64</v>
      </c>
      <c r="M2059" t="b">
        <v>1</v>
      </c>
      <c r="N2059" t="s">
        <v>8269</v>
      </c>
      <c r="O2059">
        <f t="shared" si="165"/>
        <v>108</v>
      </c>
      <c r="P2059">
        <f t="shared" si="166"/>
        <v>25.25</v>
      </c>
      <c r="Q2059" t="s">
        <v>8315</v>
      </c>
      <c r="R2059" t="s">
        <v>8316</v>
      </c>
      <c r="S2059" s="12">
        <f t="shared" si="162"/>
        <v>42103.399479166663</v>
      </c>
      <c r="T2059" s="12">
        <f t="shared" si="163"/>
        <v>42133.399479166663</v>
      </c>
      <c r="U2059">
        <f t="shared" si="164"/>
        <v>2015</v>
      </c>
    </row>
    <row r="2060" spans="1:21" ht="43.5" x14ac:dyDescent="0.35">
      <c r="A2060">
        <v>2816</v>
      </c>
      <c r="B2060" s="3" t="s">
        <v>2816</v>
      </c>
      <c r="C2060" s="3" t="s">
        <v>6926</v>
      </c>
      <c r="D2060" s="6">
        <v>3000</v>
      </c>
      <c r="E2060" s="8">
        <v>4247</v>
      </c>
      <c r="F2060" t="s">
        <v>8218</v>
      </c>
      <c r="G2060" t="s">
        <v>8224</v>
      </c>
      <c r="H2060" t="s">
        <v>8246</v>
      </c>
      <c r="I2060">
        <v>1438531200</v>
      </c>
      <c r="J2060">
        <v>1435921992</v>
      </c>
      <c r="K2060" t="b">
        <v>0</v>
      </c>
      <c r="L2060">
        <v>169</v>
      </c>
      <c r="M2060" t="b">
        <v>1</v>
      </c>
      <c r="N2060" t="s">
        <v>8269</v>
      </c>
      <c r="O2060">
        <f t="shared" si="165"/>
        <v>142</v>
      </c>
      <c r="P2060">
        <f t="shared" si="166"/>
        <v>25.13</v>
      </c>
      <c r="Q2060" t="s">
        <v>8315</v>
      </c>
      <c r="R2060" t="s">
        <v>8316</v>
      </c>
      <c r="S2060" s="12">
        <f t="shared" si="162"/>
        <v>42188.467499999999</v>
      </c>
      <c r="T2060" s="12">
        <f t="shared" si="163"/>
        <v>42218.666666666672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58" x14ac:dyDescent="0.35">
      <c r="A2067">
        <v>2817</v>
      </c>
      <c r="B2067" s="3" t="s">
        <v>2817</v>
      </c>
      <c r="C2067" s="3" t="s">
        <v>6927</v>
      </c>
      <c r="D2067" s="6">
        <v>600</v>
      </c>
      <c r="E2067" s="8">
        <v>780</v>
      </c>
      <c r="F2067" t="s">
        <v>8218</v>
      </c>
      <c r="G2067" t="s">
        <v>8224</v>
      </c>
      <c r="H2067" t="s">
        <v>8246</v>
      </c>
      <c r="I2067">
        <v>1425136462</v>
      </c>
      <c r="J2067">
        <v>1421680462</v>
      </c>
      <c r="K2067" t="b">
        <v>0</v>
      </c>
      <c r="L2067">
        <v>33</v>
      </c>
      <c r="M2067" t="b">
        <v>1</v>
      </c>
      <c r="N2067" t="s">
        <v>8269</v>
      </c>
      <c r="O2067">
        <f t="shared" si="165"/>
        <v>130</v>
      </c>
      <c r="P2067">
        <f t="shared" si="166"/>
        <v>23.64</v>
      </c>
      <c r="Q2067" t="s">
        <v>8315</v>
      </c>
      <c r="R2067" t="s">
        <v>8316</v>
      </c>
      <c r="S2067" s="12">
        <f t="shared" si="162"/>
        <v>42023.634976851856</v>
      </c>
      <c r="T2067" s="12">
        <f t="shared" si="163"/>
        <v>42063.634976851856</v>
      </c>
      <c r="U2067">
        <f t="shared" si="164"/>
        <v>2015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2819</v>
      </c>
      <c r="B2069" s="3" t="s">
        <v>2819</v>
      </c>
      <c r="C2069" s="3" t="s">
        <v>6929</v>
      </c>
      <c r="D2069" s="6">
        <v>5000</v>
      </c>
      <c r="E2069" s="8">
        <v>5240</v>
      </c>
      <c r="F2069" t="s">
        <v>8218</v>
      </c>
      <c r="G2069" t="s">
        <v>8224</v>
      </c>
      <c r="H2069" t="s">
        <v>8246</v>
      </c>
      <c r="I2069">
        <v>1434285409</v>
      </c>
      <c r="J2069">
        <v>1431693409</v>
      </c>
      <c r="K2069" t="b">
        <v>0</v>
      </c>
      <c r="L2069">
        <v>104</v>
      </c>
      <c r="M2069" t="b">
        <v>1</v>
      </c>
      <c r="N2069" t="s">
        <v>8269</v>
      </c>
      <c r="O2069">
        <f t="shared" si="165"/>
        <v>105</v>
      </c>
      <c r="P2069">
        <f t="shared" si="166"/>
        <v>50.38</v>
      </c>
      <c r="Q2069" t="s">
        <v>8315</v>
      </c>
      <c r="R2069" t="s">
        <v>8316</v>
      </c>
      <c r="S2069" s="12">
        <f t="shared" si="162"/>
        <v>42139.525567129633</v>
      </c>
      <c r="T2069" s="12">
        <f t="shared" si="163"/>
        <v>42169.525567129633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43.5" x14ac:dyDescent="0.35">
      <c r="A2078">
        <v>2820</v>
      </c>
      <c r="B2078" s="3" t="s">
        <v>2820</v>
      </c>
      <c r="C2078" s="3" t="s">
        <v>6930</v>
      </c>
      <c r="D2078" s="6">
        <v>200</v>
      </c>
      <c r="E2078" s="8">
        <v>272</v>
      </c>
      <c r="F2078" t="s">
        <v>8218</v>
      </c>
      <c r="G2078" t="s">
        <v>8224</v>
      </c>
      <c r="H2078" t="s">
        <v>8246</v>
      </c>
      <c r="I2078">
        <v>1456444800</v>
      </c>
      <c r="J2078">
        <v>1454337589</v>
      </c>
      <c r="K2078" t="b">
        <v>0</v>
      </c>
      <c r="L2078">
        <v>20</v>
      </c>
      <c r="M2078" t="b">
        <v>1</v>
      </c>
      <c r="N2078" t="s">
        <v>8269</v>
      </c>
      <c r="O2078">
        <f t="shared" si="165"/>
        <v>136</v>
      </c>
      <c r="P2078">
        <f t="shared" si="166"/>
        <v>13.6</v>
      </c>
      <c r="Q2078" t="s">
        <v>8315</v>
      </c>
      <c r="R2078" t="s">
        <v>8316</v>
      </c>
      <c r="S2078" s="12">
        <f t="shared" si="162"/>
        <v>42401.610983796301</v>
      </c>
      <c r="T2078" s="12">
        <f t="shared" si="163"/>
        <v>42426</v>
      </c>
      <c r="U2078">
        <f t="shared" si="164"/>
        <v>2016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2821</v>
      </c>
      <c r="B2081" s="3" t="s">
        <v>2821</v>
      </c>
      <c r="C2081" s="3" t="s">
        <v>6931</v>
      </c>
      <c r="D2081" s="6">
        <v>1000</v>
      </c>
      <c r="E2081" s="8">
        <v>1000</v>
      </c>
      <c r="F2081" t="s">
        <v>8218</v>
      </c>
      <c r="G2081" t="s">
        <v>8224</v>
      </c>
      <c r="H2081" t="s">
        <v>8246</v>
      </c>
      <c r="I2081">
        <v>1411510135</v>
      </c>
      <c r="J2081">
        <v>1408918135</v>
      </c>
      <c r="K2081" t="b">
        <v>0</v>
      </c>
      <c r="L2081">
        <v>35</v>
      </c>
      <c r="M2081" t="b">
        <v>1</v>
      </c>
      <c r="N2081" t="s">
        <v>8269</v>
      </c>
      <c r="O2081">
        <f t="shared" si="165"/>
        <v>100</v>
      </c>
      <c r="P2081">
        <f t="shared" si="166"/>
        <v>28.57</v>
      </c>
      <c r="Q2081" t="s">
        <v>8315</v>
      </c>
      <c r="R2081" t="s">
        <v>8316</v>
      </c>
      <c r="S2081" s="12">
        <f t="shared" si="162"/>
        <v>41875.922858796301</v>
      </c>
      <c r="T2081" s="12">
        <f t="shared" si="163"/>
        <v>41905.922858796301</v>
      </c>
      <c r="U2081">
        <f t="shared" si="164"/>
        <v>2014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70">ROUND(E2116/D2116*100,0)</f>
        <v>105</v>
      </c>
      <c r="P2116">
        <f t="shared" ref="P2116:P2179" si="171">IFERROR(ROUND(E2116/L2116,2),0)</f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0"/>
        <v>226</v>
      </c>
      <c r="P2117">
        <f t="shared" si="171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0"/>
        <v>101</v>
      </c>
      <c r="P2118">
        <f t="shared" si="171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0"/>
        <v>148</v>
      </c>
      <c r="P2119">
        <f t="shared" si="171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0"/>
        <v>135</v>
      </c>
      <c r="P2120">
        <f t="shared" si="171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0"/>
        <v>101</v>
      </c>
      <c r="P2121">
        <f t="shared" si="171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0"/>
        <v>101</v>
      </c>
      <c r="P2122">
        <f t="shared" si="171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58" x14ac:dyDescent="0.35">
      <c r="A2129">
        <v>2823</v>
      </c>
      <c r="B2129" s="3" t="s">
        <v>2823</v>
      </c>
      <c r="C2129" s="3" t="s">
        <v>6933</v>
      </c>
      <c r="D2129" s="6">
        <v>100</v>
      </c>
      <c r="E2129" s="8">
        <v>124</v>
      </c>
      <c r="F2129" t="s">
        <v>8218</v>
      </c>
      <c r="G2129" t="s">
        <v>8224</v>
      </c>
      <c r="H2129" t="s">
        <v>8246</v>
      </c>
      <c r="I2129">
        <v>1427842740</v>
      </c>
      <c r="J2129">
        <v>1425428206</v>
      </c>
      <c r="K2129" t="b">
        <v>0</v>
      </c>
      <c r="L2129">
        <v>14</v>
      </c>
      <c r="M2129" t="b">
        <v>1</v>
      </c>
      <c r="N2129" t="s">
        <v>8269</v>
      </c>
      <c r="O2129">
        <f t="shared" si="170"/>
        <v>124</v>
      </c>
      <c r="P2129">
        <f t="shared" si="171"/>
        <v>8.86</v>
      </c>
      <c r="Q2129" t="s">
        <v>8315</v>
      </c>
      <c r="R2129" t="s">
        <v>8316</v>
      </c>
      <c r="S2129" s="12">
        <f t="shared" si="167"/>
        <v>42067.011643518519</v>
      </c>
      <c r="T2129" s="12">
        <f t="shared" si="168"/>
        <v>42094.957638888889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58" x14ac:dyDescent="0.35">
      <c r="A2140">
        <v>2825</v>
      </c>
      <c r="B2140" s="3" t="s">
        <v>2825</v>
      </c>
      <c r="C2140" s="3" t="s">
        <v>6935</v>
      </c>
      <c r="D2140" s="6">
        <v>3000</v>
      </c>
      <c r="E2140" s="8">
        <v>3100</v>
      </c>
      <c r="F2140" t="s">
        <v>8218</v>
      </c>
      <c r="G2140" t="s">
        <v>8224</v>
      </c>
      <c r="H2140" t="s">
        <v>8246</v>
      </c>
      <c r="I2140">
        <v>1449255686</v>
      </c>
      <c r="J2140">
        <v>1446663686</v>
      </c>
      <c r="K2140" t="b">
        <v>0</v>
      </c>
      <c r="L2140">
        <v>51</v>
      </c>
      <c r="M2140" t="b">
        <v>1</v>
      </c>
      <c r="N2140" t="s">
        <v>8269</v>
      </c>
      <c r="O2140">
        <f t="shared" si="170"/>
        <v>103</v>
      </c>
      <c r="P2140">
        <f t="shared" si="171"/>
        <v>60.78</v>
      </c>
      <c r="Q2140" t="s">
        <v>8315</v>
      </c>
      <c r="R2140" t="s">
        <v>8316</v>
      </c>
      <c r="S2140" s="12">
        <f t="shared" si="167"/>
        <v>42312.792662037042</v>
      </c>
      <c r="T2140" s="12">
        <f t="shared" si="168"/>
        <v>42342.792662037042</v>
      </c>
      <c r="U2140">
        <f t="shared" si="169"/>
        <v>2015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2828</v>
      </c>
      <c r="B2150" s="3" t="s">
        <v>2828</v>
      </c>
      <c r="C2150" s="3" t="s">
        <v>6938</v>
      </c>
      <c r="D2150" s="6">
        <v>9500</v>
      </c>
      <c r="E2150" s="8">
        <v>9536</v>
      </c>
      <c r="F2150" t="s">
        <v>8218</v>
      </c>
      <c r="G2150" t="s">
        <v>8224</v>
      </c>
      <c r="H2150" t="s">
        <v>8246</v>
      </c>
      <c r="I2150">
        <v>1443826800</v>
      </c>
      <c r="J2150">
        <v>1441606869</v>
      </c>
      <c r="K2150" t="b">
        <v>0</v>
      </c>
      <c r="L2150">
        <v>97</v>
      </c>
      <c r="M2150" t="b">
        <v>1</v>
      </c>
      <c r="N2150" t="s">
        <v>8269</v>
      </c>
      <c r="O2150">
        <f t="shared" si="170"/>
        <v>100</v>
      </c>
      <c r="P2150">
        <f t="shared" si="171"/>
        <v>98.31</v>
      </c>
      <c r="Q2150" t="s">
        <v>8315</v>
      </c>
      <c r="R2150" t="s">
        <v>8316</v>
      </c>
      <c r="S2150" s="12">
        <f t="shared" si="167"/>
        <v>42254.264687499999</v>
      </c>
      <c r="T2150" s="12">
        <f t="shared" si="168"/>
        <v>42279.958333333328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2829</v>
      </c>
      <c r="B2157" s="3" t="s">
        <v>2829</v>
      </c>
      <c r="C2157" s="3" t="s">
        <v>6939</v>
      </c>
      <c r="D2157" s="6">
        <v>2500</v>
      </c>
      <c r="E2157" s="8">
        <v>2663</v>
      </c>
      <c r="F2157" t="s">
        <v>8218</v>
      </c>
      <c r="G2157" t="s">
        <v>8224</v>
      </c>
      <c r="H2157" t="s">
        <v>8246</v>
      </c>
      <c r="I2157">
        <v>1464863118</v>
      </c>
      <c r="J2157">
        <v>1462443918</v>
      </c>
      <c r="K2157" t="b">
        <v>0</v>
      </c>
      <c r="L2157">
        <v>76</v>
      </c>
      <c r="M2157" t="b">
        <v>1</v>
      </c>
      <c r="N2157" t="s">
        <v>8269</v>
      </c>
      <c r="O2157">
        <f t="shared" si="170"/>
        <v>107</v>
      </c>
      <c r="P2157">
        <f t="shared" si="171"/>
        <v>35.04</v>
      </c>
      <c r="Q2157" t="s">
        <v>8315</v>
      </c>
      <c r="R2157" t="s">
        <v>8316</v>
      </c>
      <c r="S2157" s="12">
        <f t="shared" si="167"/>
        <v>42495.434236111112</v>
      </c>
      <c r="T2157" s="12">
        <f t="shared" si="168"/>
        <v>42523.434236111112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2832</v>
      </c>
      <c r="B2176" s="3" t="s">
        <v>2832</v>
      </c>
      <c r="C2176" s="3" t="s">
        <v>6942</v>
      </c>
      <c r="D2176" s="6">
        <v>2500</v>
      </c>
      <c r="E2176" s="8">
        <v>2867.99</v>
      </c>
      <c r="F2176" t="s">
        <v>8218</v>
      </c>
      <c r="G2176" t="s">
        <v>8224</v>
      </c>
      <c r="H2176" t="s">
        <v>8246</v>
      </c>
      <c r="I2176">
        <v>1416780000</v>
      </c>
      <c r="J2176">
        <v>1414342894</v>
      </c>
      <c r="K2176" t="b">
        <v>0</v>
      </c>
      <c r="L2176">
        <v>95</v>
      </c>
      <c r="M2176" t="b">
        <v>1</v>
      </c>
      <c r="N2176" t="s">
        <v>8269</v>
      </c>
      <c r="O2176">
        <f t="shared" si="170"/>
        <v>115</v>
      </c>
      <c r="P2176">
        <f t="shared" si="171"/>
        <v>30.19</v>
      </c>
      <c r="Q2176" t="s">
        <v>8315</v>
      </c>
      <c r="R2176" t="s">
        <v>8316</v>
      </c>
      <c r="S2176" s="12">
        <f t="shared" si="167"/>
        <v>41938.709421296298</v>
      </c>
      <c r="T2176" s="12">
        <f t="shared" si="168"/>
        <v>41966.916666666672</v>
      </c>
      <c r="U2176">
        <f t="shared" si="169"/>
        <v>2014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5">ROUND(E2180/D2180*100,0)</f>
        <v>139</v>
      </c>
      <c r="P2180">
        <f t="shared" ref="P2180:P2243" si="176">IFERROR(ROUND(E2180/L2180,2),0)</f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5"/>
        <v>161</v>
      </c>
      <c r="P2181">
        <f t="shared" si="176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5"/>
        <v>107</v>
      </c>
      <c r="P2182">
        <f t="shared" si="176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5"/>
        <v>153</v>
      </c>
      <c r="P2183">
        <f t="shared" si="176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5"/>
        <v>524</v>
      </c>
      <c r="P2184">
        <f t="shared" si="176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5"/>
        <v>489</v>
      </c>
      <c r="P2185">
        <f t="shared" si="176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5"/>
        <v>285</v>
      </c>
      <c r="P2186">
        <f t="shared" si="176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2834</v>
      </c>
      <c r="B2187" s="3" t="s">
        <v>2834</v>
      </c>
      <c r="C2187" s="3" t="s">
        <v>6944</v>
      </c>
      <c r="D2187" s="6">
        <v>800</v>
      </c>
      <c r="E2187" s="8">
        <v>1360</v>
      </c>
      <c r="F2187" t="s">
        <v>8218</v>
      </c>
      <c r="G2187" t="s">
        <v>8224</v>
      </c>
      <c r="H2187" t="s">
        <v>8246</v>
      </c>
      <c r="I2187">
        <v>1422658930</v>
      </c>
      <c r="J2187">
        <v>1421362930</v>
      </c>
      <c r="K2187" t="b">
        <v>0</v>
      </c>
      <c r="L2187">
        <v>21</v>
      </c>
      <c r="M2187" t="b">
        <v>1</v>
      </c>
      <c r="N2187" t="s">
        <v>8269</v>
      </c>
      <c r="O2187">
        <f t="shared" si="175"/>
        <v>170</v>
      </c>
      <c r="P2187">
        <f t="shared" si="176"/>
        <v>64.760000000000005</v>
      </c>
      <c r="Q2187" t="s">
        <v>8315</v>
      </c>
      <c r="R2187" t="s">
        <v>8316</v>
      </c>
      <c r="S2187" s="12">
        <f t="shared" si="172"/>
        <v>42019.959837962961</v>
      </c>
      <c r="T2187" s="12">
        <f t="shared" si="173"/>
        <v>42034.959837962961</v>
      </c>
      <c r="U2187">
        <f t="shared" si="174"/>
        <v>2015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2835</v>
      </c>
      <c r="B2191" s="3" t="s">
        <v>2835</v>
      </c>
      <c r="C2191" s="3" t="s">
        <v>6945</v>
      </c>
      <c r="D2191" s="6">
        <v>1000</v>
      </c>
      <c r="E2191" s="8">
        <v>1870.99</v>
      </c>
      <c r="F2191" t="s">
        <v>8218</v>
      </c>
      <c r="G2191" t="s">
        <v>8224</v>
      </c>
      <c r="H2191" t="s">
        <v>8246</v>
      </c>
      <c r="I2191">
        <v>1449273600</v>
      </c>
      <c r="J2191">
        <v>1446742417</v>
      </c>
      <c r="K2191" t="b">
        <v>0</v>
      </c>
      <c r="L2191">
        <v>93</v>
      </c>
      <c r="M2191" t="b">
        <v>1</v>
      </c>
      <c r="N2191" t="s">
        <v>8269</v>
      </c>
      <c r="O2191">
        <f t="shared" si="175"/>
        <v>187</v>
      </c>
      <c r="P2191">
        <f t="shared" si="176"/>
        <v>20.12</v>
      </c>
      <c r="Q2191" t="s">
        <v>8315</v>
      </c>
      <c r="R2191" t="s">
        <v>8316</v>
      </c>
      <c r="S2191" s="12">
        <f t="shared" si="172"/>
        <v>42313.703900462962</v>
      </c>
      <c r="T2191" s="12">
        <f t="shared" si="173"/>
        <v>42343</v>
      </c>
      <c r="U2191">
        <f t="shared" si="174"/>
        <v>2015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2840</v>
      </c>
      <c r="B2193" s="3" t="s">
        <v>2840</v>
      </c>
      <c r="C2193" s="3" t="s">
        <v>6950</v>
      </c>
      <c r="D2193" s="6">
        <v>2500</v>
      </c>
      <c r="E2193" s="8">
        <v>2600</v>
      </c>
      <c r="F2193" t="s">
        <v>8218</v>
      </c>
      <c r="G2193" t="s">
        <v>8224</v>
      </c>
      <c r="H2193" t="s">
        <v>8246</v>
      </c>
      <c r="I2193">
        <v>1426698000</v>
      </c>
      <c r="J2193">
        <v>1424825479</v>
      </c>
      <c r="K2193" t="b">
        <v>0</v>
      </c>
      <c r="L2193">
        <v>132</v>
      </c>
      <c r="M2193" t="b">
        <v>1</v>
      </c>
      <c r="N2193" t="s">
        <v>8269</v>
      </c>
      <c r="O2193">
        <f t="shared" si="175"/>
        <v>104</v>
      </c>
      <c r="P2193">
        <f t="shared" si="176"/>
        <v>19.7</v>
      </c>
      <c r="Q2193" t="s">
        <v>8315</v>
      </c>
      <c r="R2193" t="s">
        <v>8316</v>
      </c>
      <c r="S2193" s="12">
        <f t="shared" si="172"/>
        <v>42060.035636574074</v>
      </c>
      <c r="T2193" s="12">
        <f t="shared" si="173"/>
        <v>42081.708333333328</v>
      </c>
      <c r="U2193">
        <f t="shared" si="174"/>
        <v>2015</v>
      </c>
    </row>
    <row r="2194" spans="1:21" ht="58" x14ac:dyDescent="0.35">
      <c r="A2194">
        <v>2841</v>
      </c>
      <c r="B2194" s="3" t="s">
        <v>2841</v>
      </c>
      <c r="C2194" s="3" t="s">
        <v>6951</v>
      </c>
      <c r="D2194" s="6">
        <v>1000</v>
      </c>
      <c r="E2194" s="8">
        <v>10</v>
      </c>
      <c r="F2194" t="s">
        <v>8220</v>
      </c>
      <c r="G2194" t="s">
        <v>8224</v>
      </c>
      <c r="H2194" t="s">
        <v>8246</v>
      </c>
      <c r="I2194">
        <v>1450032297</v>
      </c>
      <c r="J2194">
        <v>1444844697</v>
      </c>
      <c r="K2194" t="b">
        <v>0</v>
      </c>
      <c r="L2194">
        <v>1</v>
      </c>
      <c r="M2194" t="b">
        <v>0</v>
      </c>
      <c r="N2194" t="s">
        <v>8269</v>
      </c>
      <c r="O2194">
        <f t="shared" si="175"/>
        <v>1</v>
      </c>
      <c r="P2194">
        <f t="shared" si="176"/>
        <v>10</v>
      </c>
      <c r="Q2194" t="s">
        <v>8315</v>
      </c>
      <c r="R2194" t="s">
        <v>8316</v>
      </c>
      <c r="S2194" s="12">
        <f t="shared" si="172"/>
        <v>42291.739548611105</v>
      </c>
      <c r="T2194" s="12">
        <f t="shared" si="173"/>
        <v>42351.781215277777</v>
      </c>
      <c r="U2194">
        <f t="shared" si="174"/>
        <v>2015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2842</v>
      </c>
      <c r="B2202" s="3" t="s">
        <v>2842</v>
      </c>
      <c r="C2202" s="3" t="s">
        <v>6952</v>
      </c>
      <c r="D2202" s="6">
        <v>1500</v>
      </c>
      <c r="E2202" s="8">
        <v>0</v>
      </c>
      <c r="F2202" t="s">
        <v>8220</v>
      </c>
      <c r="G2202" t="s">
        <v>8224</v>
      </c>
      <c r="H2202" t="s">
        <v>8246</v>
      </c>
      <c r="I2202">
        <v>1403348400</v>
      </c>
      <c r="J2202">
        <v>1401058295</v>
      </c>
      <c r="K2202" t="b">
        <v>0</v>
      </c>
      <c r="L2202">
        <v>0</v>
      </c>
      <c r="M2202" t="b">
        <v>0</v>
      </c>
      <c r="N2202" t="s">
        <v>8269</v>
      </c>
      <c r="O2202">
        <f t="shared" si="175"/>
        <v>0</v>
      </c>
      <c r="P2202">
        <f t="shared" si="176"/>
        <v>0</v>
      </c>
      <c r="Q2202" t="s">
        <v>8315</v>
      </c>
      <c r="R2202" t="s">
        <v>8316</v>
      </c>
      <c r="S2202" s="12">
        <f t="shared" si="172"/>
        <v>41784.952488425923</v>
      </c>
      <c r="T2202" s="12">
        <f t="shared" si="173"/>
        <v>41811.458333333336</v>
      </c>
      <c r="U2202">
        <f t="shared" si="174"/>
        <v>2014</v>
      </c>
    </row>
    <row r="2203" spans="1:21" ht="43.5" x14ac:dyDescent="0.35">
      <c r="A2203">
        <v>2849</v>
      </c>
      <c r="B2203" s="3" t="s">
        <v>2849</v>
      </c>
      <c r="C2203" s="3" t="s">
        <v>6959</v>
      </c>
      <c r="D2203" s="6">
        <v>500</v>
      </c>
      <c r="E2203" s="8">
        <v>5</v>
      </c>
      <c r="F2203" t="s">
        <v>8220</v>
      </c>
      <c r="G2203" t="s">
        <v>8224</v>
      </c>
      <c r="H2203" t="s">
        <v>8246</v>
      </c>
      <c r="I2203">
        <v>1461406600</v>
      </c>
      <c r="J2203">
        <v>1458814600</v>
      </c>
      <c r="K2203" t="b">
        <v>0</v>
      </c>
      <c r="L2203">
        <v>1</v>
      </c>
      <c r="M2203" t="b">
        <v>0</v>
      </c>
      <c r="N2203" t="s">
        <v>8269</v>
      </c>
      <c r="O2203">
        <f t="shared" si="175"/>
        <v>1</v>
      </c>
      <c r="P2203">
        <f t="shared" si="176"/>
        <v>5</v>
      </c>
      <c r="Q2203" t="s">
        <v>8315</v>
      </c>
      <c r="R2203" t="s">
        <v>8316</v>
      </c>
      <c r="S2203" s="12">
        <f t="shared" si="172"/>
        <v>42453.428240740745</v>
      </c>
      <c r="T2203" s="12">
        <f t="shared" si="173"/>
        <v>42483.428240740745</v>
      </c>
      <c r="U2203">
        <f t="shared" si="174"/>
        <v>2016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3.5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5"/>
        <v>42</v>
      </c>
      <c r="P2211">
        <f t="shared" si="176"/>
        <v>29.79</v>
      </c>
      <c r="Q2211" t="s">
        <v>8315</v>
      </c>
      <c r="R2211" t="s">
        <v>8316</v>
      </c>
      <c r="S2211" s="12">
        <f t="shared" si="172"/>
        <v>42111.71665509259</v>
      </c>
      <c r="T2211" s="12">
        <f t="shared" si="173"/>
        <v>42131.71665509259</v>
      </c>
      <c r="U2211">
        <f t="shared" si="174"/>
        <v>2015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x14ac:dyDescent="0.35">
      <c r="A2227">
        <v>2864</v>
      </c>
      <c r="B2227" s="3" t="s">
        <v>2864</v>
      </c>
      <c r="C2227" s="3" t="s">
        <v>6974</v>
      </c>
      <c r="D2227" s="6">
        <v>2500</v>
      </c>
      <c r="E2227" s="8">
        <v>40</v>
      </c>
      <c r="F2227" t="s">
        <v>8220</v>
      </c>
      <c r="G2227" t="s">
        <v>8224</v>
      </c>
      <c r="H2227" t="s">
        <v>8246</v>
      </c>
      <c r="I2227">
        <v>1437139080</v>
      </c>
      <c r="J2227">
        <v>1434552207</v>
      </c>
      <c r="K2227" t="b">
        <v>0</v>
      </c>
      <c r="L2227">
        <v>3</v>
      </c>
      <c r="M2227" t="b">
        <v>0</v>
      </c>
      <c r="N2227" t="s">
        <v>8269</v>
      </c>
      <c r="O2227">
        <f t="shared" si="175"/>
        <v>2</v>
      </c>
      <c r="P2227">
        <f t="shared" si="176"/>
        <v>13.33</v>
      </c>
      <c r="Q2227" t="s">
        <v>8315</v>
      </c>
      <c r="R2227" t="s">
        <v>8316</v>
      </c>
      <c r="S2227" s="12">
        <f t="shared" si="172"/>
        <v>42172.613506944443</v>
      </c>
      <c r="T2227" s="12">
        <f t="shared" si="173"/>
        <v>42202.554166666669</v>
      </c>
      <c r="U2227">
        <f t="shared" si="174"/>
        <v>2015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2878</v>
      </c>
      <c r="B2229" s="3" t="s">
        <v>2878</v>
      </c>
      <c r="C2229" s="3" t="s">
        <v>6988</v>
      </c>
      <c r="D2229" s="6">
        <v>3000</v>
      </c>
      <c r="E2229" s="8">
        <v>63</v>
      </c>
      <c r="F2229" t="s">
        <v>8220</v>
      </c>
      <c r="G2229" t="s">
        <v>8224</v>
      </c>
      <c r="H2229" t="s">
        <v>8246</v>
      </c>
      <c r="I2229">
        <v>1435934795</v>
      </c>
      <c r="J2229">
        <v>1430750795</v>
      </c>
      <c r="K2229" t="b">
        <v>0</v>
      </c>
      <c r="L2229">
        <v>4</v>
      </c>
      <c r="M2229" t="b">
        <v>0</v>
      </c>
      <c r="N2229" t="s">
        <v>8269</v>
      </c>
      <c r="O2229">
        <f t="shared" si="175"/>
        <v>2</v>
      </c>
      <c r="P2229">
        <f t="shared" si="176"/>
        <v>15.75</v>
      </c>
      <c r="Q2229" t="s">
        <v>8315</v>
      </c>
      <c r="R2229" t="s">
        <v>8316</v>
      </c>
      <c r="S2229" s="12">
        <f t="shared" si="172"/>
        <v>42128.615682870368</v>
      </c>
      <c r="T2229" s="12">
        <f t="shared" si="173"/>
        <v>42188.615682870368</v>
      </c>
      <c r="U2229">
        <f t="shared" si="174"/>
        <v>2015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2904</v>
      </c>
      <c r="B2235" s="3" t="s">
        <v>2904</v>
      </c>
      <c r="C2235" s="3" t="s">
        <v>7014</v>
      </c>
      <c r="D2235" s="6">
        <v>1500</v>
      </c>
      <c r="E2235" s="8">
        <v>75</v>
      </c>
      <c r="F2235" t="s">
        <v>8220</v>
      </c>
      <c r="G2235" t="s">
        <v>8224</v>
      </c>
      <c r="H2235" t="s">
        <v>8246</v>
      </c>
      <c r="I2235">
        <v>1415534400</v>
      </c>
      <c r="J2235">
        <v>1414538031</v>
      </c>
      <c r="K2235" t="b">
        <v>0</v>
      </c>
      <c r="L2235">
        <v>4</v>
      </c>
      <c r="M2235" t="b">
        <v>0</v>
      </c>
      <c r="N2235" t="s">
        <v>8269</v>
      </c>
      <c r="O2235">
        <f t="shared" si="175"/>
        <v>5</v>
      </c>
      <c r="P2235">
        <f t="shared" si="176"/>
        <v>18.75</v>
      </c>
      <c r="Q2235" t="s">
        <v>8315</v>
      </c>
      <c r="R2235" t="s">
        <v>8316</v>
      </c>
      <c r="S2235" s="12">
        <f t="shared" si="172"/>
        <v>41940.967951388891</v>
      </c>
      <c r="T2235" s="12">
        <f t="shared" si="173"/>
        <v>41952.5</v>
      </c>
      <c r="U2235">
        <f t="shared" si="174"/>
        <v>2014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2910</v>
      </c>
      <c r="B2243" s="3" t="s">
        <v>2910</v>
      </c>
      <c r="C2243" s="3" t="s">
        <v>7020</v>
      </c>
      <c r="D2243" s="6">
        <v>30000</v>
      </c>
      <c r="E2243" s="8">
        <v>1</v>
      </c>
      <c r="F2243" t="s">
        <v>8220</v>
      </c>
      <c r="G2243" t="s">
        <v>8224</v>
      </c>
      <c r="H2243" t="s">
        <v>8246</v>
      </c>
      <c r="I2243">
        <v>1434139887</v>
      </c>
      <c r="J2243">
        <v>1428955887</v>
      </c>
      <c r="K2243" t="b">
        <v>0</v>
      </c>
      <c r="L2243">
        <v>1</v>
      </c>
      <c r="M2243" t="b">
        <v>0</v>
      </c>
      <c r="N2243" t="s">
        <v>8269</v>
      </c>
      <c r="O2243">
        <f t="shared" si="175"/>
        <v>0</v>
      </c>
      <c r="P2243">
        <f t="shared" si="176"/>
        <v>1</v>
      </c>
      <c r="Q2243" t="s">
        <v>8315</v>
      </c>
      <c r="R2243" t="s">
        <v>8316</v>
      </c>
      <c r="S2243" s="12">
        <f t="shared" ref="S2243:S2306" si="177">(((J2243/60)/60)/24)+DATE(1970,1,1)</f>
        <v>42107.841284722221</v>
      </c>
      <c r="T2243" s="12">
        <f t="shared" ref="T2243:T2306" si="178">(((I2243/60)/60)/24)+DATE(1970,1,1)</f>
        <v>42167.841284722221</v>
      </c>
      <c r="U2243">
        <f t="shared" ref="U2243:U2306" si="179">YEAR(S2243)</f>
        <v>2015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80">ROUND(E2244/D2244*100,0)</f>
        <v>1360</v>
      </c>
      <c r="P2244">
        <f t="shared" ref="P2244:P2307" si="181">IFERROR(ROUND(E2244/L2244,2),0)</f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0"/>
        <v>930250</v>
      </c>
      <c r="P2245">
        <f t="shared" si="181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0"/>
        <v>377</v>
      </c>
      <c r="P2246">
        <f t="shared" si="181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0"/>
        <v>2647</v>
      </c>
      <c r="P2247">
        <f t="shared" si="181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29" x14ac:dyDescent="0.35">
      <c r="A2248">
        <v>2914</v>
      </c>
      <c r="B2248" s="3" t="s">
        <v>2914</v>
      </c>
      <c r="C2248" s="3" t="s">
        <v>7024</v>
      </c>
      <c r="D2248" s="6">
        <v>25000</v>
      </c>
      <c r="E2248" s="8">
        <v>1</v>
      </c>
      <c r="F2248" t="s">
        <v>8220</v>
      </c>
      <c r="G2248" t="s">
        <v>8224</v>
      </c>
      <c r="H2248" t="s">
        <v>8246</v>
      </c>
      <c r="I2248">
        <v>1426365994</v>
      </c>
      <c r="J2248">
        <v>1421185594</v>
      </c>
      <c r="K2248" t="b">
        <v>0</v>
      </c>
      <c r="L2248">
        <v>1</v>
      </c>
      <c r="M2248" t="b">
        <v>0</v>
      </c>
      <c r="N2248" t="s">
        <v>8269</v>
      </c>
      <c r="O2248">
        <f t="shared" si="180"/>
        <v>0</v>
      </c>
      <c r="P2248">
        <f t="shared" si="181"/>
        <v>1</v>
      </c>
      <c r="Q2248" t="s">
        <v>8315</v>
      </c>
      <c r="R2248" t="s">
        <v>8316</v>
      </c>
      <c r="S2248" s="12">
        <f t="shared" si="177"/>
        <v>42017.907337962963</v>
      </c>
      <c r="T2248" s="12">
        <f t="shared" si="178"/>
        <v>42077.865671296298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0"/>
        <v>104</v>
      </c>
      <c r="P2249">
        <f t="shared" si="181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2915</v>
      </c>
      <c r="B2250" s="3" t="s">
        <v>2915</v>
      </c>
      <c r="C2250" s="3" t="s">
        <v>7025</v>
      </c>
      <c r="D2250" s="6">
        <v>1000</v>
      </c>
      <c r="E2250" s="8">
        <v>611</v>
      </c>
      <c r="F2250" t="s">
        <v>8220</v>
      </c>
      <c r="G2250" t="s">
        <v>8224</v>
      </c>
      <c r="H2250" t="s">
        <v>8246</v>
      </c>
      <c r="I2250">
        <v>1458117190</v>
      </c>
      <c r="J2250">
        <v>1455528790</v>
      </c>
      <c r="K2250" t="b">
        <v>0</v>
      </c>
      <c r="L2250">
        <v>3</v>
      </c>
      <c r="M2250" t="b">
        <v>0</v>
      </c>
      <c r="N2250" t="s">
        <v>8269</v>
      </c>
      <c r="O2250">
        <f t="shared" si="180"/>
        <v>61</v>
      </c>
      <c r="P2250">
        <f t="shared" si="181"/>
        <v>203.67</v>
      </c>
      <c r="Q2250" t="s">
        <v>8315</v>
      </c>
      <c r="R2250" t="s">
        <v>8316</v>
      </c>
      <c r="S2250" s="12">
        <f t="shared" si="177"/>
        <v>42415.398032407407</v>
      </c>
      <c r="T2250" s="12">
        <f t="shared" si="178"/>
        <v>42445.356365740736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2916</v>
      </c>
      <c r="B2258" s="3" t="s">
        <v>2916</v>
      </c>
      <c r="C2258" s="3" t="s">
        <v>7026</v>
      </c>
      <c r="D2258" s="6">
        <v>1850</v>
      </c>
      <c r="E2258" s="8">
        <v>145</v>
      </c>
      <c r="F2258" t="s">
        <v>8220</v>
      </c>
      <c r="G2258" t="s">
        <v>8224</v>
      </c>
      <c r="H2258" t="s">
        <v>8246</v>
      </c>
      <c r="I2258">
        <v>1400498789</v>
      </c>
      <c r="J2258">
        <v>1398511589</v>
      </c>
      <c r="K2258" t="b">
        <v>0</v>
      </c>
      <c r="L2258">
        <v>7</v>
      </c>
      <c r="M2258" t="b">
        <v>0</v>
      </c>
      <c r="N2258" t="s">
        <v>8269</v>
      </c>
      <c r="O2258">
        <f t="shared" si="180"/>
        <v>8</v>
      </c>
      <c r="P2258">
        <f t="shared" si="181"/>
        <v>20.71</v>
      </c>
      <c r="Q2258" t="s">
        <v>8315</v>
      </c>
      <c r="R2258" t="s">
        <v>8316</v>
      </c>
      <c r="S2258" s="12">
        <f t="shared" si="177"/>
        <v>41755.476724537039</v>
      </c>
      <c r="T2258" s="12">
        <f t="shared" si="178"/>
        <v>41778.476724537039</v>
      </c>
      <c r="U2258">
        <f t="shared" si="179"/>
        <v>2014</v>
      </c>
    </row>
    <row r="2259" spans="1:21" ht="43.5" x14ac:dyDescent="0.35">
      <c r="A2259">
        <v>2976</v>
      </c>
      <c r="B2259" s="3" t="s">
        <v>2976</v>
      </c>
      <c r="C2259" s="3" t="s">
        <v>7086</v>
      </c>
      <c r="D2259" s="6">
        <v>70</v>
      </c>
      <c r="E2259" s="8">
        <v>120</v>
      </c>
      <c r="F2259" t="s">
        <v>8218</v>
      </c>
      <c r="G2259" t="s">
        <v>8224</v>
      </c>
      <c r="H2259" t="s">
        <v>8246</v>
      </c>
      <c r="I2259">
        <v>1457870400</v>
      </c>
      <c r="J2259">
        <v>1456421530</v>
      </c>
      <c r="K2259" t="b">
        <v>0</v>
      </c>
      <c r="L2259">
        <v>14</v>
      </c>
      <c r="M2259" t="b">
        <v>1</v>
      </c>
      <c r="N2259" t="s">
        <v>8269</v>
      </c>
      <c r="O2259">
        <f t="shared" si="180"/>
        <v>171</v>
      </c>
      <c r="P2259">
        <f t="shared" si="181"/>
        <v>8.57</v>
      </c>
      <c r="Q2259" t="s">
        <v>8315</v>
      </c>
      <c r="R2259" t="s">
        <v>8316</v>
      </c>
      <c r="S2259" s="12">
        <f t="shared" si="177"/>
        <v>42425.730671296296</v>
      </c>
      <c r="T2259" s="12">
        <f t="shared" si="178"/>
        <v>42442.5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3133</v>
      </c>
      <c r="B2261" s="3" t="s">
        <v>3133</v>
      </c>
      <c r="C2261" s="3" t="s">
        <v>7243</v>
      </c>
      <c r="D2261" s="6">
        <v>500</v>
      </c>
      <c r="E2261" s="8">
        <v>540</v>
      </c>
      <c r="F2261" t="s">
        <v>8221</v>
      </c>
      <c r="G2261" t="s">
        <v>8224</v>
      </c>
      <c r="H2261" t="s">
        <v>8246</v>
      </c>
      <c r="I2261">
        <v>1490358834</v>
      </c>
      <c r="J2261">
        <v>1487770434</v>
      </c>
      <c r="K2261" t="b">
        <v>0</v>
      </c>
      <c r="L2261">
        <v>16</v>
      </c>
      <c r="M2261" t="b">
        <v>0</v>
      </c>
      <c r="N2261" t="s">
        <v>8269</v>
      </c>
      <c r="O2261">
        <f t="shared" si="180"/>
        <v>108</v>
      </c>
      <c r="P2261">
        <f t="shared" si="181"/>
        <v>33.75</v>
      </c>
      <c r="Q2261" t="s">
        <v>8315</v>
      </c>
      <c r="R2261" t="s">
        <v>8316</v>
      </c>
      <c r="S2261" s="12">
        <f t="shared" si="177"/>
        <v>42788.565208333333</v>
      </c>
      <c r="T2261" s="12">
        <f t="shared" si="178"/>
        <v>42818.523541666669</v>
      </c>
      <c r="U2261">
        <f t="shared" si="179"/>
        <v>2017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58" x14ac:dyDescent="0.35">
      <c r="A2267">
        <v>3134</v>
      </c>
      <c r="B2267" s="3" t="s">
        <v>3134</v>
      </c>
      <c r="C2267" s="3" t="s">
        <v>7244</v>
      </c>
      <c r="D2267" s="6">
        <v>1000</v>
      </c>
      <c r="E2267" s="8">
        <v>225</v>
      </c>
      <c r="F2267" t="s">
        <v>8221</v>
      </c>
      <c r="G2267" t="s">
        <v>8224</v>
      </c>
      <c r="H2267" t="s">
        <v>8246</v>
      </c>
      <c r="I2267">
        <v>1490631419</v>
      </c>
      <c r="J2267">
        <v>1488820619</v>
      </c>
      <c r="K2267" t="b">
        <v>0</v>
      </c>
      <c r="L2267">
        <v>12</v>
      </c>
      <c r="M2267" t="b">
        <v>0</v>
      </c>
      <c r="N2267" t="s">
        <v>8269</v>
      </c>
      <c r="O2267">
        <f t="shared" si="180"/>
        <v>23</v>
      </c>
      <c r="P2267">
        <f t="shared" si="181"/>
        <v>18.75</v>
      </c>
      <c r="Q2267" t="s">
        <v>8315</v>
      </c>
      <c r="R2267" t="s">
        <v>8316</v>
      </c>
      <c r="S2267" s="12">
        <f t="shared" si="177"/>
        <v>42800.720127314817</v>
      </c>
      <c r="T2267" s="12">
        <f t="shared" si="178"/>
        <v>42821.678460648152</v>
      </c>
      <c r="U2267">
        <f t="shared" si="179"/>
        <v>2017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3136</v>
      </c>
      <c r="B2277" s="3" t="s">
        <v>3136</v>
      </c>
      <c r="C2277" s="3" t="s">
        <v>7246</v>
      </c>
      <c r="D2277" s="6">
        <v>500</v>
      </c>
      <c r="E2277" s="8">
        <v>639</v>
      </c>
      <c r="F2277" t="s">
        <v>8221</v>
      </c>
      <c r="G2277" t="s">
        <v>8224</v>
      </c>
      <c r="H2277" t="s">
        <v>8246</v>
      </c>
      <c r="I2277">
        <v>1491001140</v>
      </c>
      <c r="J2277">
        <v>1487847954</v>
      </c>
      <c r="K2277" t="b">
        <v>0</v>
      </c>
      <c r="L2277">
        <v>22</v>
      </c>
      <c r="M2277" t="b">
        <v>0</v>
      </c>
      <c r="N2277" t="s">
        <v>8269</v>
      </c>
      <c r="O2277">
        <f t="shared" si="180"/>
        <v>128</v>
      </c>
      <c r="P2277">
        <f t="shared" si="181"/>
        <v>29.05</v>
      </c>
      <c r="Q2277" t="s">
        <v>8315</v>
      </c>
      <c r="R2277" t="s">
        <v>8316</v>
      </c>
      <c r="S2277" s="12">
        <f t="shared" si="177"/>
        <v>42789.462430555555</v>
      </c>
      <c r="T2277" s="12">
        <f t="shared" si="178"/>
        <v>42825.957638888889</v>
      </c>
      <c r="U2277">
        <f t="shared" si="179"/>
        <v>2017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5">ROUND(E2308/D2308*100,0)</f>
        <v>107</v>
      </c>
      <c r="P2308">
        <f t="shared" ref="P2308:P2371" si="186">IFERROR(ROUND(E2308/L2308,2),0)</f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5"/>
        <v>107</v>
      </c>
      <c r="P2309">
        <f t="shared" si="186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5"/>
        <v>101</v>
      </c>
      <c r="P2310">
        <f t="shared" si="186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5"/>
        <v>107</v>
      </c>
      <c r="P2311">
        <f t="shared" si="186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5"/>
        <v>429</v>
      </c>
      <c r="P2312">
        <f t="shared" si="186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5"/>
        <v>104</v>
      </c>
      <c r="P2313">
        <f t="shared" si="186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5"/>
        <v>108</v>
      </c>
      <c r="P2314">
        <f t="shared" si="186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58" x14ac:dyDescent="0.35">
      <c r="A2326">
        <v>3138</v>
      </c>
      <c r="B2326" s="3" t="s">
        <v>3138</v>
      </c>
      <c r="C2326" s="3" t="s">
        <v>7248</v>
      </c>
      <c r="D2326" s="6">
        <v>200</v>
      </c>
      <c r="E2326" s="8">
        <v>0</v>
      </c>
      <c r="F2326" t="s">
        <v>8221</v>
      </c>
      <c r="G2326" t="s">
        <v>8224</v>
      </c>
      <c r="H2326" t="s">
        <v>8246</v>
      </c>
      <c r="I2326">
        <v>1491233407</v>
      </c>
      <c r="J2326">
        <v>1489591807</v>
      </c>
      <c r="K2326" t="b">
        <v>0</v>
      </c>
      <c r="L2326">
        <v>0</v>
      </c>
      <c r="M2326" t="b">
        <v>0</v>
      </c>
      <c r="N2326" t="s">
        <v>8269</v>
      </c>
      <c r="O2326">
        <f t="shared" si="185"/>
        <v>0</v>
      </c>
      <c r="P2326">
        <f t="shared" si="186"/>
        <v>0</v>
      </c>
      <c r="Q2326" t="s">
        <v>8315</v>
      </c>
      <c r="R2326" t="s">
        <v>8316</v>
      </c>
      <c r="S2326" s="12">
        <f t="shared" si="182"/>
        <v>42809.645914351851</v>
      </c>
      <c r="T2326" s="12">
        <f t="shared" si="183"/>
        <v>42828.645914351851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3142</v>
      </c>
      <c r="B2359" s="3" t="s">
        <v>3142</v>
      </c>
      <c r="C2359" s="3" t="s">
        <v>7252</v>
      </c>
      <c r="D2359" s="6">
        <v>2750</v>
      </c>
      <c r="E2359" s="8">
        <v>45</v>
      </c>
      <c r="F2359" t="s">
        <v>8221</v>
      </c>
      <c r="G2359" t="s">
        <v>8224</v>
      </c>
      <c r="H2359" t="s">
        <v>8246</v>
      </c>
      <c r="I2359">
        <v>1489922339</v>
      </c>
      <c r="J2359">
        <v>1487333939</v>
      </c>
      <c r="K2359" t="b">
        <v>0</v>
      </c>
      <c r="L2359">
        <v>3</v>
      </c>
      <c r="M2359" t="b">
        <v>0</v>
      </c>
      <c r="N2359" t="s">
        <v>8269</v>
      </c>
      <c r="O2359">
        <f t="shared" si="185"/>
        <v>2</v>
      </c>
      <c r="P2359">
        <f t="shared" si="186"/>
        <v>15</v>
      </c>
      <c r="Q2359" t="s">
        <v>8315</v>
      </c>
      <c r="R2359" t="s">
        <v>8316</v>
      </c>
      <c r="S2359" s="12">
        <f t="shared" si="182"/>
        <v>42783.513182870374</v>
      </c>
      <c r="T2359" s="12">
        <f t="shared" si="183"/>
        <v>42813.471516203703</v>
      </c>
      <c r="U2359">
        <f t="shared" si="184"/>
        <v>2017</v>
      </c>
    </row>
    <row r="2360" spans="1:21" ht="58" x14ac:dyDescent="0.35">
      <c r="A2360">
        <v>3143</v>
      </c>
      <c r="B2360" s="3" t="s">
        <v>3143</v>
      </c>
      <c r="C2360" s="3" t="s">
        <v>7253</v>
      </c>
      <c r="D2360" s="6">
        <v>700</v>
      </c>
      <c r="E2360" s="8">
        <v>0</v>
      </c>
      <c r="F2360" t="s">
        <v>8221</v>
      </c>
      <c r="G2360" t="s">
        <v>8224</v>
      </c>
      <c r="H2360" t="s">
        <v>8246</v>
      </c>
      <c r="I2360">
        <v>1491726956</v>
      </c>
      <c r="J2360">
        <v>1489480556</v>
      </c>
      <c r="K2360" t="b">
        <v>0</v>
      </c>
      <c r="L2360">
        <v>0</v>
      </c>
      <c r="M2360" t="b">
        <v>0</v>
      </c>
      <c r="N2360" t="s">
        <v>8269</v>
      </c>
      <c r="O2360">
        <f t="shared" si="185"/>
        <v>0</v>
      </c>
      <c r="P2360">
        <f t="shared" si="186"/>
        <v>0</v>
      </c>
      <c r="Q2360" t="s">
        <v>8315</v>
      </c>
      <c r="R2360" t="s">
        <v>8316</v>
      </c>
      <c r="S2360" s="12">
        <f t="shared" si="182"/>
        <v>42808.358287037037</v>
      </c>
      <c r="T2360" s="12">
        <f t="shared" si="183"/>
        <v>42834.358287037037</v>
      </c>
      <c r="U2360">
        <f t="shared" si="184"/>
        <v>2017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3152</v>
      </c>
      <c r="B2368" s="3" t="s">
        <v>3152</v>
      </c>
      <c r="C2368" s="3" t="s">
        <v>7262</v>
      </c>
      <c r="D2368" s="6">
        <v>2200</v>
      </c>
      <c r="E2368" s="8">
        <v>2331</v>
      </c>
      <c r="F2368" t="s">
        <v>8218</v>
      </c>
      <c r="G2368" t="s">
        <v>8224</v>
      </c>
      <c r="H2368" t="s">
        <v>8246</v>
      </c>
      <c r="I2368">
        <v>1383425367</v>
      </c>
      <c r="J2368">
        <v>1380833367</v>
      </c>
      <c r="K2368" t="b">
        <v>1</v>
      </c>
      <c r="L2368">
        <v>67</v>
      </c>
      <c r="M2368" t="b">
        <v>1</v>
      </c>
      <c r="N2368" t="s">
        <v>8269</v>
      </c>
      <c r="O2368">
        <f t="shared" si="185"/>
        <v>106</v>
      </c>
      <c r="P2368">
        <f t="shared" si="186"/>
        <v>34.79</v>
      </c>
      <c r="Q2368" t="s">
        <v>8315</v>
      </c>
      <c r="R2368" t="s">
        <v>8316</v>
      </c>
      <c r="S2368" s="12">
        <f t="shared" si="182"/>
        <v>41550.867673611108</v>
      </c>
      <c r="T2368" s="12">
        <f t="shared" si="183"/>
        <v>41580.867673611108</v>
      </c>
      <c r="U2368">
        <f t="shared" si="184"/>
        <v>2013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90">ROUND(E2372/D2372*100,0)</f>
        <v>0</v>
      </c>
      <c r="P2372">
        <f t="shared" ref="P2372:P2435" si="191">IFERROR(ROUND(E2372/L2372,2),0)</f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0"/>
        <v>0</v>
      </c>
      <c r="P2373">
        <f t="shared" si="191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0"/>
        <v>3</v>
      </c>
      <c r="P2374">
        <f t="shared" si="191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0"/>
        <v>0</v>
      </c>
      <c r="P2375">
        <f t="shared" si="191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0"/>
        <v>0</v>
      </c>
      <c r="P2376">
        <f t="shared" si="191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0"/>
        <v>0</v>
      </c>
      <c r="P2377">
        <f t="shared" si="191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0"/>
        <v>11</v>
      </c>
      <c r="P2378">
        <f t="shared" si="191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3155</v>
      </c>
      <c r="B2405" s="3" t="s">
        <v>3155</v>
      </c>
      <c r="C2405" s="3" t="s">
        <v>7265</v>
      </c>
      <c r="D2405" s="6">
        <v>5000</v>
      </c>
      <c r="E2405" s="8">
        <v>9425.23</v>
      </c>
      <c r="F2405" t="s">
        <v>8218</v>
      </c>
      <c r="G2405" t="s">
        <v>8224</v>
      </c>
      <c r="H2405" t="s">
        <v>8246</v>
      </c>
      <c r="I2405">
        <v>1356004725</v>
      </c>
      <c r="J2405">
        <v>1353412725</v>
      </c>
      <c r="K2405" t="b">
        <v>1</v>
      </c>
      <c r="L2405">
        <v>302</v>
      </c>
      <c r="M2405" t="b">
        <v>1</v>
      </c>
      <c r="N2405" t="s">
        <v>8269</v>
      </c>
      <c r="O2405">
        <f t="shared" si="190"/>
        <v>189</v>
      </c>
      <c r="P2405">
        <f t="shared" si="191"/>
        <v>31.21</v>
      </c>
      <c r="Q2405" t="s">
        <v>8315</v>
      </c>
      <c r="R2405" t="s">
        <v>8316</v>
      </c>
      <c r="S2405" s="12">
        <f t="shared" si="187"/>
        <v>41233.499131944445</v>
      </c>
      <c r="T2405" s="12">
        <f t="shared" si="188"/>
        <v>41263.499131944445</v>
      </c>
      <c r="U2405">
        <f t="shared" si="189"/>
        <v>2012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5">ROUND(E2436/D2436*100,0)</f>
        <v>0</v>
      </c>
      <c r="P2436">
        <f t="shared" ref="P2436:P2499" si="196">IFERROR(ROUND(E2436/L2436,2),0)</f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5"/>
        <v>0</v>
      </c>
      <c r="P2437">
        <f t="shared" si="196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5"/>
        <v>0</v>
      </c>
      <c r="P2438">
        <f t="shared" si="196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5"/>
        <v>0</v>
      </c>
      <c r="P2439">
        <f t="shared" si="196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5"/>
        <v>0</v>
      </c>
      <c r="P2440">
        <f t="shared" si="196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5"/>
        <v>0</v>
      </c>
      <c r="P2441">
        <f t="shared" si="196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5"/>
        <v>0</v>
      </c>
      <c r="P2442">
        <f t="shared" si="196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200">ROUND(E2500/D2500*100,0)</f>
        <v>106</v>
      </c>
      <c r="P2500">
        <f t="shared" ref="P2500:P2563" si="201">IFERROR(ROUND(E2500/L2500,2),0)</f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0"/>
        <v>203</v>
      </c>
      <c r="P2501">
        <f t="shared" si="201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0"/>
        <v>113</v>
      </c>
      <c r="P2502">
        <f t="shared" si="201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0"/>
        <v>3</v>
      </c>
      <c r="P2503">
        <f t="shared" si="201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0"/>
        <v>0</v>
      </c>
      <c r="P2504">
        <f t="shared" si="201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0"/>
        <v>0</v>
      </c>
      <c r="P2505">
        <f t="shared" si="201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0"/>
        <v>0</v>
      </c>
      <c r="P2506">
        <f t="shared" si="201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58" x14ac:dyDescent="0.35">
      <c r="A2508">
        <v>3161</v>
      </c>
      <c r="B2508" s="3" t="s">
        <v>3161</v>
      </c>
      <c r="C2508" s="3" t="s">
        <v>7271</v>
      </c>
      <c r="D2508" s="6">
        <v>2000</v>
      </c>
      <c r="E2508" s="8">
        <v>2102</v>
      </c>
      <c r="F2508" t="s">
        <v>8218</v>
      </c>
      <c r="G2508" t="s">
        <v>8224</v>
      </c>
      <c r="H2508" t="s">
        <v>8246</v>
      </c>
      <c r="I2508">
        <v>1413377522</v>
      </c>
      <c r="J2508">
        <v>1410785522</v>
      </c>
      <c r="K2508" t="b">
        <v>1</v>
      </c>
      <c r="L2508">
        <v>74</v>
      </c>
      <c r="M2508" t="b">
        <v>1</v>
      </c>
      <c r="N2508" t="s">
        <v>8269</v>
      </c>
      <c r="O2508">
        <f t="shared" si="200"/>
        <v>105</v>
      </c>
      <c r="P2508">
        <f t="shared" si="201"/>
        <v>28.41</v>
      </c>
      <c r="Q2508" t="s">
        <v>8315</v>
      </c>
      <c r="R2508" t="s">
        <v>8316</v>
      </c>
      <c r="S2508" s="12">
        <f t="shared" si="197"/>
        <v>41897.536134259259</v>
      </c>
      <c r="T2508" s="12">
        <f t="shared" si="198"/>
        <v>41927.536134259259</v>
      </c>
      <c r="U2508">
        <f t="shared" si="199"/>
        <v>2014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58" x14ac:dyDescent="0.35">
      <c r="A2511">
        <v>3171</v>
      </c>
      <c r="B2511" s="3" t="s">
        <v>3171</v>
      </c>
      <c r="C2511" s="3" t="s">
        <v>7281</v>
      </c>
      <c r="D2511" s="6">
        <v>7000</v>
      </c>
      <c r="E2511" s="8">
        <v>7617</v>
      </c>
      <c r="F2511" t="s">
        <v>8218</v>
      </c>
      <c r="G2511" t="s">
        <v>8224</v>
      </c>
      <c r="H2511" t="s">
        <v>8246</v>
      </c>
      <c r="I2511">
        <v>1462545358</v>
      </c>
      <c r="J2511">
        <v>1459953358</v>
      </c>
      <c r="K2511" t="b">
        <v>1</v>
      </c>
      <c r="L2511">
        <v>117</v>
      </c>
      <c r="M2511" t="b">
        <v>1</v>
      </c>
      <c r="N2511" t="s">
        <v>8269</v>
      </c>
      <c r="O2511">
        <f t="shared" si="200"/>
        <v>109</v>
      </c>
      <c r="P2511">
        <f t="shared" si="201"/>
        <v>65.099999999999994</v>
      </c>
      <c r="Q2511" t="s">
        <v>8315</v>
      </c>
      <c r="R2511" t="s">
        <v>8316</v>
      </c>
      <c r="S2511" s="12">
        <f t="shared" si="197"/>
        <v>42466.608310185184</v>
      </c>
      <c r="T2511" s="12">
        <f t="shared" si="198"/>
        <v>42496.608310185184</v>
      </c>
      <c r="U2511">
        <f t="shared" si="199"/>
        <v>2016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58" x14ac:dyDescent="0.35">
      <c r="A2513">
        <v>3178</v>
      </c>
      <c r="B2513" s="3" t="s">
        <v>3178</v>
      </c>
      <c r="C2513" s="3" t="s">
        <v>7288</v>
      </c>
      <c r="D2513" s="6">
        <v>1500</v>
      </c>
      <c r="E2513" s="8">
        <v>2576</v>
      </c>
      <c r="F2513" t="s">
        <v>8218</v>
      </c>
      <c r="G2513" t="s">
        <v>8224</v>
      </c>
      <c r="H2513" t="s">
        <v>8246</v>
      </c>
      <c r="I2513">
        <v>1405521075</v>
      </c>
      <c r="J2513">
        <v>1402929075</v>
      </c>
      <c r="K2513" t="b">
        <v>1</v>
      </c>
      <c r="L2513">
        <v>78</v>
      </c>
      <c r="M2513" t="b">
        <v>1</v>
      </c>
      <c r="N2513" t="s">
        <v>8269</v>
      </c>
      <c r="O2513">
        <f t="shared" si="200"/>
        <v>172</v>
      </c>
      <c r="P2513">
        <f t="shared" si="201"/>
        <v>33.03</v>
      </c>
      <c r="Q2513" t="s">
        <v>8315</v>
      </c>
      <c r="R2513" t="s">
        <v>8316</v>
      </c>
      <c r="S2513" s="12">
        <f t="shared" si="197"/>
        <v>41806.605034722219</v>
      </c>
      <c r="T2513" s="12">
        <f t="shared" si="198"/>
        <v>41836.605034722219</v>
      </c>
      <c r="U2513">
        <f t="shared" si="199"/>
        <v>2014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3180</v>
      </c>
      <c r="B2530" s="3" t="s">
        <v>3180</v>
      </c>
      <c r="C2530" s="3" t="s">
        <v>7290</v>
      </c>
      <c r="D2530" s="6">
        <v>1200</v>
      </c>
      <c r="E2530" s="8">
        <v>1437</v>
      </c>
      <c r="F2530" t="s">
        <v>8218</v>
      </c>
      <c r="G2530" t="s">
        <v>8224</v>
      </c>
      <c r="H2530" t="s">
        <v>8246</v>
      </c>
      <c r="I2530">
        <v>1403258049</v>
      </c>
      <c r="J2530">
        <v>1400666049</v>
      </c>
      <c r="K2530" t="b">
        <v>1</v>
      </c>
      <c r="L2530">
        <v>45</v>
      </c>
      <c r="M2530" t="b">
        <v>1</v>
      </c>
      <c r="N2530" t="s">
        <v>8269</v>
      </c>
      <c r="O2530">
        <f t="shared" si="200"/>
        <v>120</v>
      </c>
      <c r="P2530">
        <f t="shared" si="201"/>
        <v>31.93</v>
      </c>
      <c r="Q2530" t="s">
        <v>8315</v>
      </c>
      <c r="R2530" t="s">
        <v>8316</v>
      </c>
      <c r="S2530" s="12">
        <f t="shared" si="197"/>
        <v>41780.412604166668</v>
      </c>
      <c r="T2530" s="12">
        <f t="shared" si="198"/>
        <v>41810.412604166668</v>
      </c>
      <c r="U2530">
        <f t="shared" si="199"/>
        <v>2014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3.5" x14ac:dyDescent="0.35">
      <c r="A2543">
        <v>3181</v>
      </c>
      <c r="B2543" s="3" t="s">
        <v>3181</v>
      </c>
      <c r="C2543" s="3" t="s">
        <v>7291</v>
      </c>
      <c r="D2543" s="6">
        <v>500</v>
      </c>
      <c r="E2543" s="8">
        <v>545</v>
      </c>
      <c r="F2543" t="s">
        <v>8218</v>
      </c>
      <c r="G2543" t="s">
        <v>8224</v>
      </c>
      <c r="H2543" t="s">
        <v>8246</v>
      </c>
      <c r="I2543">
        <v>1402848000</v>
      </c>
      <c r="J2543">
        <v>1400570787</v>
      </c>
      <c r="K2543" t="b">
        <v>1</v>
      </c>
      <c r="L2543">
        <v>15</v>
      </c>
      <c r="M2543" t="b">
        <v>1</v>
      </c>
      <c r="N2543" t="s">
        <v>8269</v>
      </c>
      <c r="O2543">
        <f t="shared" si="200"/>
        <v>109</v>
      </c>
      <c r="P2543">
        <f t="shared" si="201"/>
        <v>36.33</v>
      </c>
      <c r="Q2543" t="s">
        <v>8315</v>
      </c>
      <c r="R2543" t="s">
        <v>8316</v>
      </c>
      <c r="S2543" s="12">
        <f t="shared" si="197"/>
        <v>41779.310034722221</v>
      </c>
      <c r="T2543" s="12">
        <f t="shared" si="198"/>
        <v>41805.666666666664</v>
      </c>
      <c r="U2543">
        <f t="shared" si="199"/>
        <v>2014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3185</v>
      </c>
      <c r="B2551" s="3" t="s">
        <v>3185</v>
      </c>
      <c r="C2551" s="3" t="s">
        <v>7295</v>
      </c>
      <c r="D2551" s="6">
        <v>1000</v>
      </c>
      <c r="E2551" s="8">
        <v>1000</v>
      </c>
      <c r="F2551" t="s">
        <v>8218</v>
      </c>
      <c r="G2551" t="s">
        <v>8224</v>
      </c>
      <c r="H2551" t="s">
        <v>8246</v>
      </c>
      <c r="I2551">
        <v>1405553241</v>
      </c>
      <c r="J2551">
        <v>1404948441</v>
      </c>
      <c r="K2551" t="b">
        <v>1</v>
      </c>
      <c r="L2551">
        <v>24</v>
      </c>
      <c r="M2551" t="b">
        <v>1</v>
      </c>
      <c r="N2551" t="s">
        <v>8269</v>
      </c>
      <c r="O2551">
        <f t="shared" si="200"/>
        <v>100</v>
      </c>
      <c r="P2551">
        <f t="shared" si="201"/>
        <v>41.67</v>
      </c>
      <c r="Q2551" t="s">
        <v>8315</v>
      </c>
      <c r="R2551" t="s">
        <v>8316</v>
      </c>
      <c r="S2551" s="12">
        <f t="shared" si="197"/>
        <v>41829.977326388893</v>
      </c>
      <c r="T2551" s="12">
        <f t="shared" si="198"/>
        <v>41836.977326388893</v>
      </c>
      <c r="U2551">
        <f t="shared" si="199"/>
        <v>2014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43.5" x14ac:dyDescent="0.35">
      <c r="A2559">
        <v>3186</v>
      </c>
      <c r="B2559" s="3" t="s">
        <v>3186</v>
      </c>
      <c r="C2559" s="3" t="s">
        <v>7296</v>
      </c>
      <c r="D2559" s="6">
        <v>3200</v>
      </c>
      <c r="E2559" s="8">
        <v>3270</v>
      </c>
      <c r="F2559" t="s">
        <v>8218</v>
      </c>
      <c r="G2559" t="s">
        <v>8224</v>
      </c>
      <c r="H2559" t="s">
        <v>8246</v>
      </c>
      <c r="I2559">
        <v>1410901200</v>
      </c>
      <c r="J2559">
        <v>1408313438</v>
      </c>
      <c r="K2559" t="b">
        <v>1</v>
      </c>
      <c r="L2559">
        <v>70</v>
      </c>
      <c r="M2559" t="b">
        <v>1</v>
      </c>
      <c r="N2559" t="s">
        <v>8269</v>
      </c>
      <c r="O2559">
        <f t="shared" si="200"/>
        <v>102</v>
      </c>
      <c r="P2559">
        <f t="shared" si="201"/>
        <v>46.71</v>
      </c>
      <c r="Q2559" t="s">
        <v>8315</v>
      </c>
      <c r="R2559" t="s">
        <v>8316</v>
      </c>
      <c r="S2559" s="12">
        <f t="shared" si="197"/>
        <v>41868.924050925925</v>
      </c>
      <c r="T2559" s="12">
        <f t="shared" si="198"/>
        <v>41898.875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3213</v>
      </c>
      <c r="B2562" s="3" t="s">
        <v>3213</v>
      </c>
      <c r="C2562" s="3" t="s">
        <v>7323</v>
      </c>
      <c r="D2562" s="6">
        <v>6000</v>
      </c>
      <c r="E2562" s="8">
        <v>6007</v>
      </c>
      <c r="F2562" t="s">
        <v>8218</v>
      </c>
      <c r="G2562" t="s">
        <v>8224</v>
      </c>
      <c r="H2562" t="s">
        <v>8246</v>
      </c>
      <c r="I2562">
        <v>1437934759</v>
      </c>
      <c r="J2562">
        <v>1434478759</v>
      </c>
      <c r="K2562" t="b">
        <v>1</v>
      </c>
      <c r="L2562">
        <v>47</v>
      </c>
      <c r="M2562" t="b">
        <v>1</v>
      </c>
      <c r="N2562" t="s">
        <v>8269</v>
      </c>
      <c r="O2562">
        <f t="shared" si="200"/>
        <v>100</v>
      </c>
      <c r="P2562">
        <f t="shared" si="201"/>
        <v>127.81</v>
      </c>
      <c r="Q2562" t="s">
        <v>8315</v>
      </c>
      <c r="R2562" t="s">
        <v>8316</v>
      </c>
      <c r="S2562" s="12">
        <f t="shared" si="197"/>
        <v>42171.763414351852</v>
      </c>
      <c r="T2562" s="12">
        <f t="shared" si="198"/>
        <v>42211.763414351852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5">ROUND(E2564/D2564*100,0)</f>
        <v>1</v>
      </c>
      <c r="P2564">
        <f t="shared" ref="P2564:P2627" si="206">IFERROR(ROUND(E2564/L2564,2),0)</f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5"/>
        <v>0</v>
      </c>
      <c r="P2565">
        <f t="shared" si="206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5"/>
        <v>0</v>
      </c>
      <c r="P2566">
        <f t="shared" si="206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5"/>
        <v>1</v>
      </c>
      <c r="P2567">
        <f t="shared" si="206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5"/>
        <v>0</v>
      </c>
      <c r="P2568">
        <f t="shared" si="206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5"/>
        <v>0</v>
      </c>
      <c r="P2569">
        <f t="shared" si="206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58" x14ac:dyDescent="0.35">
      <c r="A2570">
        <v>3214</v>
      </c>
      <c r="B2570" s="3" t="s">
        <v>3214</v>
      </c>
      <c r="C2570" s="3" t="s">
        <v>7324</v>
      </c>
      <c r="D2570" s="6">
        <v>12000</v>
      </c>
      <c r="E2570" s="8">
        <v>12256</v>
      </c>
      <c r="F2570" t="s">
        <v>8218</v>
      </c>
      <c r="G2570" t="s">
        <v>8224</v>
      </c>
      <c r="H2570" t="s">
        <v>8246</v>
      </c>
      <c r="I2570">
        <v>1452038100</v>
      </c>
      <c r="J2570">
        <v>1448823673</v>
      </c>
      <c r="K2570" t="b">
        <v>1</v>
      </c>
      <c r="L2570">
        <v>115</v>
      </c>
      <c r="M2570" t="b">
        <v>1</v>
      </c>
      <c r="N2570" t="s">
        <v>8269</v>
      </c>
      <c r="O2570">
        <f t="shared" si="205"/>
        <v>102</v>
      </c>
      <c r="P2570">
        <f t="shared" si="206"/>
        <v>106.57</v>
      </c>
      <c r="Q2570" t="s">
        <v>8315</v>
      </c>
      <c r="R2570" t="s">
        <v>8316</v>
      </c>
      <c r="S2570" s="12">
        <f t="shared" si="202"/>
        <v>42337.792511574073</v>
      </c>
      <c r="T2570" s="12">
        <f t="shared" si="203"/>
        <v>42374.996527777781</v>
      </c>
      <c r="U2570">
        <f t="shared" si="204"/>
        <v>2015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43.5" x14ac:dyDescent="0.35">
      <c r="A2588">
        <v>3216</v>
      </c>
      <c r="B2588" s="3" t="s">
        <v>3216</v>
      </c>
      <c r="C2588" s="3" t="s">
        <v>7326</v>
      </c>
      <c r="D2588" s="6">
        <v>2000</v>
      </c>
      <c r="E2588" s="8">
        <v>2001</v>
      </c>
      <c r="F2588" t="s">
        <v>8218</v>
      </c>
      <c r="G2588" t="s">
        <v>8224</v>
      </c>
      <c r="H2588" t="s">
        <v>8246</v>
      </c>
      <c r="I2588">
        <v>1436625000</v>
      </c>
      <c r="J2588">
        <v>1433934371</v>
      </c>
      <c r="K2588" t="b">
        <v>1</v>
      </c>
      <c r="L2588">
        <v>35</v>
      </c>
      <c r="M2588" t="b">
        <v>1</v>
      </c>
      <c r="N2588" t="s">
        <v>8269</v>
      </c>
      <c r="O2588">
        <f t="shared" si="205"/>
        <v>100</v>
      </c>
      <c r="P2588">
        <f t="shared" si="206"/>
        <v>57.17</v>
      </c>
      <c r="Q2588" t="s">
        <v>8315</v>
      </c>
      <c r="R2588" t="s">
        <v>8316</v>
      </c>
      <c r="S2588" s="12">
        <f t="shared" si="202"/>
        <v>42165.462627314817</v>
      </c>
      <c r="T2588" s="12">
        <f t="shared" si="203"/>
        <v>42196.604166666672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3218</v>
      </c>
      <c r="B2599" s="3" t="s">
        <v>3218</v>
      </c>
      <c r="C2599" s="3" t="s">
        <v>7328</v>
      </c>
      <c r="D2599" s="6">
        <v>12000</v>
      </c>
      <c r="E2599" s="8">
        <v>12252</v>
      </c>
      <c r="F2599" t="s">
        <v>8218</v>
      </c>
      <c r="G2599" t="s">
        <v>8224</v>
      </c>
      <c r="H2599" t="s">
        <v>8246</v>
      </c>
      <c r="I2599">
        <v>1419984000</v>
      </c>
      <c r="J2599">
        <v>1417132986</v>
      </c>
      <c r="K2599" t="b">
        <v>1</v>
      </c>
      <c r="L2599">
        <v>184</v>
      </c>
      <c r="M2599" t="b">
        <v>1</v>
      </c>
      <c r="N2599" t="s">
        <v>8269</v>
      </c>
      <c r="O2599">
        <f t="shared" si="205"/>
        <v>102</v>
      </c>
      <c r="P2599">
        <f t="shared" si="206"/>
        <v>66.59</v>
      </c>
      <c r="Q2599" t="s">
        <v>8315</v>
      </c>
      <c r="R2599" t="s">
        <v>8316</v>
      </c>
      <c r="S2599" s="12">
        <f t="shared" si="202"/>
        <v>41971.002152777779</v>
      </c>
      <c r="T2599" s="12">
        <f t="shared" si="203"/>
        <v>42004</v>
      </c>
      <c r="U2599">
        <f t="shared" si="20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58" x14ac:dyDescent="0.35">
      <c r="A2617">
        <v>3221</v>
      </c>
      <c r="B2617" s="3" t="s">
        <v>3221</v>
      </c>
      <c r="C2617" s="3" t="s">
        <v>7331</v>
      </c>
      <c r="D2617" s="6">
        <v>4000</v>
      </c>
      <c r="E2617" s="8">
        <v>4137</v>
      </c>
      <c r="F2617" t="s">
        <v>8218</v>
      </c>
      <c r="G2617" t="s">
        <v>8224</v>
      </c>
      <c r="H2617" t="s">
        <v>8246</v>
      </c>
      <c r="I2617">
        <v>1436114603</v>
      </c>
      <c r="J2617">
        <v>1433090603</v>
      </c>
      <c r="K2617" t="b">
        <v>1</v>
      </c>
      <c r="L2617">
        <v>113</v>
      </c>
      <c r="M2617" t="b">
        <v>1</v>
      </c>
      <c r="N2617" t="s">
        <v>8269</v>
      </c>
      <c r="O2617">
        <f t="shared" si="205"/>
        <v>103</v>
      </c>
      <c r="P2617">
        <f t="shared" si="206"/>
        <v>36.61</v>
      </c>
      <c r="Q2617" t="s">
        <v>8315</v>
      </c>
      <c r="R2617" t="s">
        <v>8316</v>
      </c>
      <c r="S2617" s="12">
        <f t="shared" si="202"/>
        <v>42155.696793981479</v>
      </c>
      <c r="T2617" s="12">
        <f t="shared" si="203"/>
        <v>42190.696793981479</v>
      </c>
      <c r="U2617">
        <f t="shared" si="204"/>
        <v>2015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10">ROUND(E2628/D2628*100,0)</f>
        <v>112</v>
      </c>
      <c r="P2628">
        <f t="shared" ref="P2628:P2691" si="211">IFERROR(ROUND(E2628/L2628,2),0)</f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0"/>
        <v>647</v>
      </c>
      <c r="P2629">
        <f t="shared" si="211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0"/>
        <v>110</v>
      </c>
      <c r="P2630">
        <f t="shared" si="211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3.5" x14ac:dyDescent="0.35">
      <c r="A2631">
        <v>3226</v>
      </c>
      <c r="B2631" s="3" t="s">
        <v>3226</v>
      </c>
      <c r="C2631" s="3" t="s">
        <v>7336</v>
      </c>
      <c r="D2631" s="6">
        <v>1200</v>
      </c>
      <c r="E2631" s="8">
        <v>1250</v>
      </c>
      <c r="F2631" t="s">
        <v>8218</v>
      </c>
      <c r="G2631" t="s">
        <v>8224</v>
      </c>
      <c r="H2631" t="s">
        <v>8246</v>
      </c>
      <c r="I2631">
        <v>1446213612</v>
      </c>
      <c r="J2631">
        <v>1443621612</v>
      </c>
      <c r="K2631" t="b">
        <v>1</v>
      </c>
      <c r="L2631">
        <v>21</v>
      </c>
      <c r="M2631" t="b">
        <v>1</v>
      </c>
      <c r="N2631" t="s">
        <v>8269</v>
      </c>
      <c r="O2631">
        <f t="shared" si="210"/>
        <v>104</v>
      </c>
      <c r="P2631">
        <f t="shared" si="211"/>
        <v>59.52</v>
      </c>
      <c r="Q2631" t="s">
        <v>8315</v>
      </c>
      <c r="R2631" t="s">
        <v>8316</v>
      </c>
      <c r="S2631" s="12">
        <f t="shared" si="207"/>
        <v>42277.583472222221</v>
      </c>
      <c r="T2631" s="12">
        <f t="shared" si="208"/>
        <v>42307.583472222221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0"/>
        <v>158</v>
      </c>
      <c r="P2632">
        <f t="shared" si="211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0"/>
        <v>115</v>
      </c>
      <c r="P2633">
        <f t="shared" si="211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0"/>
        <v>137</v>
      </c>
      <c r="P2634">
        <f t="shared" si="211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3227</v>
      </c>
      <c r="B2641" s="3" t="s">
        <v>3227</v>
      </c>
      <c r="C2641" s="3" t="s">
        <v>7337</v>
      </c>
      <c r="D2641" s="6">
        <v>1200</v>
      </c>
      <c r="E2641" s="8">
        <v>1500</v>
      </c>
      <c r="F2641" t="s">
        <v>8218</v>
      </c>
      <c r="G2641" t="s">
        <v>8224</v>
      </c>
      <c r="H2641" t="s">
        <v>8246</v>
      </c>
      <c r="I2641">
        <v>1484687436</v>
      </c>
      <c r="J2641">
        <v>1482095436</v>
      </c>
      <c r="K2641" t="b">
        <v>0</v>
      </c>
      <c r="L2641">
        <v>30</v>
      </c>
      <c r="M2641" t="b">
        <v>1</v>
      </c>
      <c r="N2641" t="s">
        <v>8269</v>
      </c>
      <c r="O2641">
        <f t="shared" si="210"/>
        <v>125</v>
      </c>
      <c r="P2641">
        <f t="shared" si="211"/>
        <v>50</v>
      </c>
      <c r="Q2641" t="s">
        <v>8315</v>
      </c>
      <c r="R2641" t="s">
        <v>8316</v>
      </c>
      <c r="S2641" s="12">
        <f t="shared" si="207"/>
        <v>42722.882361111115</v>
      </c>
      <c r="T2641" s="12">
        <f t="shared" si="208"/>
        <v>42752.882361111115</v>
      </c>
      <c r="U2641">
        <f t="shared" si="209"/>
        <v>2016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5">ROUND(E2692/D2692*100,0)</f>
        <v>11</v>
      </c>
      <c r="P2692">
        <f t="shared" ref="P2692:P2755" si="216">IFERROR(ROUND(E2692/L2692,2),0)</f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5"/>
        <v>0</v>
      </c>
      <c r="P2693">
        <f t="shared" si="216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5"/>
        <v>1</v>
      </c>
      <c r="P2694">
        <f t="shared" si="216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5"/>
        <v>1</v>
      </c>
      <c r="P2695">
        <f t="shared" si="216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5"/>
        <v>0</v>
      </c>
      <c r="P2696">
        <f t="shared" si="216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5"/>
        <v>0</v>
      </c>
      <c r="P2697">
        <f t="shared" si="216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5"/>
        <v>6</v>
      </c>
      <c r="P2698">
        <f t="shared" si="216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3234</v>
      </c>
      <c r="B2710" s="3" t="s">
        <v>3234</v>
      </c>
      <c r="C2710" s="3" t="s">
        <v>7344</v>
      </c>
      <c r="D2710" s="6">
        <v>4000</v>
      </c>
      <c r="E2710" s="8">
        <v>4015.71</v>
      </c>
      <c r="F2710" t="s">
        <v>8218</v>
      </c>
      <c r="G2710" t="s">
        <v>8224</v>
      </c>
      <c r="H2710" t="s">
        <v>8246</v>
      </c>
      <c r="I2710">
        <v>1485991860</v>
      </c>
      <c r="J2710">
        <v>1483124208</v>
      </c>
      <c r="K2710" t="b">
        <v>0</v>
      </c>
      <c r="L2710">
        <v>115</v>
      </c>
      <c r="M2710" t="b">
        <v>1</v>
      </c>
      <c r="N2710" t="s">
        <v>8269</v>
      </c>
      <c r="O2710">
        <f t="shared" si="215"/>
        <v>100</v>
      </c>
      <c r="P2710">
        <f t="shared" si="216"/>
        <v>34.92</v>
      </c>
      <c r="Q2710" t="s">
        <v>8315</v>
      </c>
      <c r="R2710" t="s">
        <v>8316</v>
      </c>
      <c r="S2710" s="12">
        <f t="shared" si="212"/>
        <v>42734.789444444439</v>
      </c>
      <c r="T2710" s="12">
        <f t="shared" si="213"/>
        <v>42767.979861111111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58" x14ac:dyDescent="0.35">
      <c r="A2713">
        <v>3238</v>
      </c>
      <c r="B2713" s="3" t="s">
        <v>3238</v>
      </c>
      <c r="C2713" s="3" t="s">
        <v>7348</v>
      </c>
      <c r="D2713" s="6">
        <v>2800</v>
      </c>
      <c r="E2713" s="8">
        <v>3145</v>
      </c>
      <c r="F2713" t="s">
        <v>8218</v>
      </c>
      <c r="G2713" t="s">
        <v>8224</v>
      </c>
      <c r="H2713" t="s">
        <v>8246</v>
      </c>
      <c r="I2713">
        <v>1435752898</v>
      </c>
      <c r="J2713">
        <v>1433160898</v>
      </c>
      <c r="K2713" t="b">
        <v>1</v>
      </c>
      <c r="L2713">
        <v>79</v>
      </c>
      <c r="M2713" t="b">
        <v>1</v>
      </c>
      <c r="N2713" t="s">
        <v>8269</v>
      </c>
      <c r="O2713">
        <f t="shared" si="215"/>
        <v>112</v>
      </c>
      <c r="P2713">
        <f t="shared" si="216"/>
        <v>39.81</v>
      </c>
      <c r="Q2713" t="s">
        <v>8315</v>
      </c>
      <c r="R2713" t="s">
        <v>8316</v>
      </c>
      <c r="S2713" s="12">
        <f t="shared" si="212"/>
        <v>42156.510393518518</v>
      </c>
      <c r="T2713" s="12">
        <f t="shared" si="213"/>
        <v>42186.510393518518</v>
      </c>
      <c r="U2713">
        <f t="shared" si="214"/>
        <v>2015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58" x14ac:dyDescent="0.35">
      <c r="A2723">
        <v>3239</v>
      </c>
      <c r="B2723" s="3" t="s">
        <v>3239</v>
      </c>
      <c r="C2723" s="3" t="s">
        <v>7349</v>
      </c>
      <c r="D2723" s="6">
        <v>5862</v>
      </c>
      <c r="E2723" s="8">
        <v>6208.98</v>
      </c>
      <c r="F2723" t="s">
        <v>8218</v>
      </c>
      <c r="G2723" t="s">
        <v>8224</v>
      </c>
      <c r="H2723" t="s">
        <v>8246</v>
      </c>
      <c r="I2723">
        <v>1445817540</v>
      </c>
      <c r="J2723">
        <v>1443665293</v>
      </c>
      <c r="K2723" t="b">
        <v>1</v>
      </c>
      <c r="L2723">
        <v>104</v>
      </c>
      <c r="M2723" t="b">
        <v>1</v>
      </c>
      <c r="N2723" t="s">
        <v>8269</v>
      </c>
      <c r="O2723">
        <f t="shared" si="215"/>
        <v>106</v>
      </c>
      <c r="P2723">
        <f t="shared" si="216"/>
        <v>59.7</v>
      </c>
      <c r="Q2723" t="s">
        <v>8315</v>
      </c>
      <c r="R2723" t="s">
        <v>8316</v>
      </c>
      <c r="S2723" s="12">
        <f t="shared" si="212"/>
        <v>42278.089039351849</v>
      </c>
      <c r="T2723" s="12">
        <f t="shared" si="213"/>
        <v>42302.999305555553</v>
      </c>
      <c r="U2723">
        <f t="shared" si="214"/>
        <v>2015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58" x14ac:dyDescent="0.35">
      <c r="A2726">
        <v>3240</v>
      </c>
      <c r="B2726" s="3" t="s">
        <v>3240</v>
      </c>
      <c r="C2726" s="3" t="s">
        <v>7350</v>
      </c>
      <c r="D2726" s="6">
        <v>3000</v>
      </c>
      <c r="E2726" s="8">
        <v>3017</v>
      </c>
      <c r="F2726" t="s">
        <v>8218</v>
      </c>
      <c r="G2726" t="s">
        <v>8224</v>
      </c>
      <c r="H2726" t="s">
        <v>8246</v>
      </c>
      <c r="I2726">
        <v>1487286000</v>
      </c>
      <c r="J2726">
        <v>1484843948</v>
      </c>
      <c r="K2726" t="b">
        <v>0</v>
      </c>
      <c r="L2726">
        <v>34</v>
      </c>
      <c r="M2726" t="b">
        <v>1</v>
      </c>
      <c r="N2726" t="s">
        <v>8269</v>
      </c>
      <c r="O2726">
        <f t="shared" si="215"/>
        <v>101</v>
      </c>
      <c r="P2726">
        <f t="shared" si="216"/>
        <v>88.74</v>
      </c>
      <c r="Q2726" t="s">
        <v>8315</v>
      </c>
      <c r="R2726" t="s">
        <v>8316</v>
      </c>
      <c r="S2726" s="12">
        <f t="shared" si="212"/>
        <v>42754.693842592591</v>
      </c>
      <c r="T2726" s="12">
        <f t="shared" si="213"/>
        <v>42782.958333333328</v>
      </c>
      <c r="U2726">
        <f t="shared" si="214"/>
        <v>2017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3244</v>
      </c>
      <c r="B2737" s="3" t="s">
        <v>3244</v>
      </c>
      <c r="C2737" s="3" t="s">
        <v>7354</v>
      </c>
      <c r="D2737" s="6">
        <v>1600</v>
      </c>
      <c r="E2737" s="8">
        <v>1647</v>
      </c>
      <c r="F2737" t="s">
        <v>8218</v>
      </c>
      <c r="G2737" t="s">
        <v>8224</v>
      </c>
      <c r="H2737" t="s">
        <v>8246</v>
      </c>
      <c r="I2737">
        <v>1480613982</v>
      </c>
      <c r="J2737">
        <v>1478018382</v>
      </c>
      <c r="K2737" t="b">
        <v>0</v>
      </c>
      <c r="L2737">
        <v>69</v>
      </c>
      <c r="M2737" t="b">
        <v>1</v>
      </c>
      <c r="N2737" t="s">
        <v>8269</v>
      </c>
      <c r="O2737">
        <f t="shared" si="215"/>
        <v>103</v>
      </c>
      <c r="P2737">
        <f t="shared" si="216"/>
        <v>23.87</v>
      </c>
      <c r="Q2737" t="s">
        <v>8315</v>
      </c>
      <c r="R2737" t="s">
        <v>8316</v>
      </c>
      <c r="S2737" s="12">
        <f t="shared" si="212"/>
        <v>42675.694236111114</v>
      </c>
      <c r="T2737" s="12">
        <f t="shared" si="213"/>
        <v>42705.735902777778</v>
      </c>
      <c r="U2737">
        <f t="shared" si="214"/>
        <v>2016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3247</v>
      </c>
      <c r="B2741" s="3" t="s">
        <v>3247</v>
      </c>
      <c r="C2741" s="3" t="s">
        <v>7357</v>
      </c>
      <c r="D2741" s="6">
        <v>2500</v>
      </c>
      <c r="E2741" s="8">
        <v>2646.5</v>
      </c>
      <c r="F2741" t="s">
        <v>8218</v>
      </c>
      <c r="G2741" t="s">
        <v>8224</v>
      </c>
      <c r="H2741" t="s">
        <v>8246</v>
      </c>
      <c r="I2741">
        <v>1436696712</v>
      </c>
      <c r="J2741">
        <v>1434104712</v>
      </c>
      <c r="K2741" t="b">
        <v>1</v>
      </c>
      <c r="L2741">
        <v>57</v>
      </c>
      <c r="M2741" t="b">
        <v>1</v>
      </c>
      <c r="N2741" t="s">
        <v>8269</v>
      </c>
      <c r="O2741">
        <f t="shared" si="215"/>
        <v>106</v>
      </c>
      <c r="P2741">
        <f t="shared" si="216"/>
        <v>46.43</v>
      </c>
      <c r="Q2741" t="s">
        <v>8315</v>
      </c>
      <c r="R2741" t="s">
        <v>8316</v>
      </c>
      <c r="S2741" s="12">
        <f t="shared" si="212"/>
        <v>42167.434166666666</v>
      </c>
      <c r="T2741" s="12">
        <f t="shared" si="213"/>
        <v>42197.434166666666</v>
      </c>
      <c r="U2741">
        <f t="shared" si="214"/>
        <v>2015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20">ROUND(E2756/D2756*100,0)</f>
        <v>0</v>
      </c>
      <c r="P2756">
        <f t="shared" ref="P2756:P2819" si="221">IFERROR(ROUND(E2756/L2756,2),0)</f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0"/>
        <v>52</v>
      </c>
      <c r="P2757">
        <f t="shared" si="221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0"/>
        <v>10</v>
      </c>
      <c r="P2758">
        <f t="shared" si="221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0"/>
        <v>1</v>
      </c>
      <c r="P2759">
        <f t="shared" si="221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0"/>
        <v>12</v>
      </c>
      <c r="P2760">
        <f t="shared" si="221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0"/>
        <v>11</v>
      </c>
      <c r="P2761">
        <f t="shared" si="221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5" x14ac:dyDescent="0.35">
      <c r="A2762">
        <v>3252</v>
      </c>
      <c r="B2762" s="3" t="s">
        <v>3252</v>
      </c>
      <c r="C2762" s="3" t="s">
        <v>7362</v>
      </c>
      <c r="D2762" s="6">
        <v>2250</v>
      </c>
      <c r="E2762" s="8">
        <v>2876</v>
      </c>
      <c r="F2762" t="s">
        <v>8218</v>
      </c>
      <c r="G2762" t="s">
        <v>8224</v>
      </c>
      <c r="H2762" t="s">
        <v>8246</v>
      </c>
      <c r="I2762">
        <v>1473247240</v>
      </c>
      <c r="J2762">
        <v>1470655240</v>
      </c>
      <c r="K2762" t="b">
        <v>1</v>
      </c>
      <c r="L2762">
        <v>50</v>
      </c>
      <c r="M2762" t="b">
        <v>1</v>
      </c>
      <c r="N2762" t="s">
        <v>8269</v>
      </c>
      <c r="O2762">
        <f t="shared" si="220"/>
        <v>128</v>
      </c>
      <c r="P2762">
        <f t="shared" si="221"/>
        <v>57.52</v>
      </c>
      <c r="Q2762" t="s">
        <v>8315</v>
      </c>
      <c r="R2762" t="s">
        <v>8316</v>
      </c>
      <c r="S2762" s="12">
        <f t="shared" si="217"/>
        <v>42590.472685185188</v>
      </c>
      <c r="T2762" s="12">
        <f t="shared" si="218"/>
        <v>42620.472685185188</v>
      </c>
      <c r="U2762">
        <f t="shared" si="219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3254</v>
      </c>
      <c r="B2771" s="3" t="s">
        <v>3254</v>
      </c>
      <c r="C2771" s="3" t="s">
        <v>7364</v>
      </c>
      <c r="D2771" s="6">
        <v>13000</v>
      </c>
      <c r="E2771" s="8">
        <v>13163.5</v>
      </c>
      <c r="F2771" t="s">
        <v>8218</v>
      </c>
      <c r="G2771" t="s">
        <v>8224</v>
      </c>
      <c r="H2771" t="s">
        <v>8246</v>
      </c>
      <c r="I2771">
        <v>1427331809</v>
      </c>
      <c r="J2771">
        <v>1424743409</v>
      </c>
      <c r="K2771" t="b">
        <v>1</v>
      </c>
      <c r="L2771">
        <v>186</v>
      </c>
      <c r="M2771" t="b">
        <v>1</v>
      </c>
      <c r="N2771" t="s">
        <v>8269</v>
      </c>
      <c r="O2771">
        <f t="shared" si="220"/>
        <v>101</v>
      </c>
      <c r="P2771">
        <f t="shared" si="221"/>
        <v>70.77</v>
      </c>
      <c r="Q2771" t="s">
        <v>8315</v>
      </c>
      <c r="R2771" t="s">
        <v>8316</v>
      </c>
      <c r="S2771" s="12">
        <f t="shared" si="217"/>
        <v>42059.085752314815</v>
      </c>
      <c r="T2771" s="12">
        <f t="shared" si="218"/>
        <v>42089.044085648144</v>
      </c>
      <c r="U2771">
        <f t="shared" si="219"/>
        <v>2015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58" x14ac:dyDescent="0.35">
      <c r="A2785">
        <v>3255</v>
      </c>
      <c r="B2785" s="3" t="s">
        <v>3255</v>
      </c>
      <c r="C2785" s="3" t="s">
        <v>7365</v>
      </c>
      <c r="D2785" s="6">
        <v>300</v>
      </c>
      <c r="E2785" s="8">
        <v>525</v>
      </c>
      <c r="F2785" t="s">
        <v>8218</v>
      </c>
      <c r="G2785" t="s">
        <v>8224</v>
      </c>
      <c r="H2785" t="s">
        <v>8246</v>
      </c>
      <c r="I2785">
        <v>1412706375</v>
      </c>
      <c r="J2785">
        <v>1410114375</v>
      </c>
      <c r="K2785" t="b">
        <v>1</v>
      </c>
      <c r="L2785">
        <v>18</v>
      </c>
      <c r="M2785" t="b">
        <v>1</v>
      </c>
      <c r="N2785" t="s">
        <v>8269</v>
      </c>
      <c r="O2785">
        <f t="shared" si="220"/>
        <v>175</v>
      </c>
      <c r="P2785">
        <f t="shared" si="221"/>
        <v>29.17</v>
      </c>
      <c r="Q2785" t="s">
        <v>8315</v>
      </c>
      <c r="R2785" t="s">
        <v>8316</v>
      </c>
      <c r="S2785" s="12">
        <f t="shared" si="217"/>
        <v>41889.768229166664</v>
      </c>
      <c r="T2785" s="12">
        <f t="shared" si="218"/>
        <v>41919.768229166664</v>
      </c>
      <c r="U2785">
        <f t="shared" si="219"/>
        <v>2014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43.5" x14ac:dyDescent="0.35">
      <c r="A2788">
        <v>3257</v>
      </c>
      <c r="B2788" s="3" t="s">
        <v>3257</v>
      </c>
      <c r="C2788" s="3" t="s">
        <v>7367</v>
      </c>
      <c r="D2788" s="6">
        <v>2000</v>
      </c>
      <c r="E2788" s="8">
        <v>2125.9899999999998</v>
      </c>
      <c r="F2788" t="s">
        <v>8218</v>
      </c>
      <c r="G2788" t="s">
        <v>8224</v>
      </c>
      <c r="H2788" t="s">
        <v>8246</v>
      </c>
      <c r="I2788">
        <v>1487769952</v>
      </c>
      <c r="J2788">
        <v>1485177952</v>
      </c>
      <c r="K2788" t="b">
        <v>0</v>
      </c>
      <c r="L2788">
        <v>41</v>
      </c>
      <c r="M2788" t="b">
        <v>1</v>
      </c>
      <c r="N2788" t="s">
        <v>8269</v>
      </c>
      <c r="O2788">
        <f t="shared" si="220"/>
        <v>106</v>
      </c>
      <c r="P2788">
        <f t="shared" si="221"/>
        <v>51.85</v>
      </c>
      <c r="Q2788" t="s">
        <v>8315</v>
      </c>
      <c r="R2788" t="s">
        <v>8316</v>
      </c>
      <c r="S2788" s="12">
        <f t="shared" si="217"/>
        <v>42758.559629629628</v>
      </c>
      <c r="T2788" s="12">
        <f t="shared" si="218"/>
        <v>42788.559629629628</v>
      </c>
      <c r="U2788">
        <f t="shared" si="219"/>
        <v>2017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3.5" x14ac:dyDescent="0.35">
      <c r="A2796">
        <v>3269</v>
      </c>
      <c r="B2796" s="3" t="s">
        <v>3269</v>
      </c>
      <c r="C2796" s="3" t="s">
        <v>7379</v>
      </c>
      <c r="D2796" s="6">
        <v>8000</v>
      </c>
      <c r="E2796" s="8">
        <v>8120</v>
      </c>
      <c r="F2796" t="s">
        <v>8218</v>
      </c>
      <c r="G2796" t="s">
        <v>8224</v>
      </c>
      <c r="H2796" t="s">
        <v>8246</v>
      </c>
      <c r="I2796">
        <v>1434452400</v>
      </c>
      <c r="J2796">
        <v>1431509397</v>
      </c>
      <c r="K2796" t="b">
        <v>1</v>
      </c>
      <c r="L2796">
        <v>70</v>
      </c>
      <c r="M2796" t="b">
        <v>1</v>
      </c>
      <c r="N2796" t="s">
        <v>8269</v>
      </c>
      <c r="O2796">
        <f t="shared" si="220"/>
        <v>102</v>
      </c>
      <c r="P2796">
        <f t="shared" si="221"/>
        <v>116</v>
      </c>
      <c r="Q2796" t="s">
        <v>8315</v>
      </c>
      <c r="R2796" t="s">
        <v>8316</v>
      </c>
      <c r="S2796" s="12">
        <f t="shared" si="217"/>
        <v>42137.395798611105</v>
      </c>
      <c r="T2796" s="12">
        <f t="shared" si="218"/>
        <v>42171.458333333328</v>
      </c>
      <c r="U2796">
        <f t="shared" si="219"/>
        <v>2015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58" x14ac:dyDescent="0.35">
      <c r="A2798">
        <v>3270</v>
      </c>
      <c r="B2798" s="3" t="s">
        <v>3270</v>
      </c>
      <c r="C2798" s="3" t="s">
        <v>7380</v>
      </c>
      <c r="D2798" s="6">
        <v>1800</v>
      </c>
      <c r="E2798" s="8">
        <v>1830</v>
      </c>
      <c r="F2798" t="s">
        <v>8218</v>
      </c>
      <c r="G2798" t="s">
        <v>8224</v>
      </c>
      <c r="H2798" t="s">
        <v>8246</v>
      </c>
      <c r="I2798">
        <v>1436705265</v>
      </c>
      <c r="J2798">
        <v>1434113265</v>
      </c>
      <c r="K2798" t="b">
        <v>1</v>
      </c>
      <c r="L2798">
        <v>30</v>
      </c>
      <c r="M2798" t="b">
        <v>1</v>
      </c>
      <c r="N2798" t="s">
        <v>8269</v>
      </c>
      <c r="O2798">
        <f t="shared" si="220"/>
        <v>102</v>
      </c>
      <c r="P2798">
        <f t="shared" si="221"/>
        <v>61</v>
      </c>
      <c r="Q2798" t="s">
        <v>8315</v>
      </c>
      <c r="R2798" t="s">
        <v>8316</v>
      </c>
      <c r="S2798" s="12">
        <f t="shared" si="217"/>
        <v>42167.533159722225</v>
      </c>
      <c r="T2798" s="12">
        <f t="shared" si="218"/>
        <v>42197.533159722225</v>
      </c>
      <c r="U2798">
        <f t="shared" si="219"/>
        <v>2015</v>
      </c>
    </row>
    <row r="2799" spans="1:21" x14ac:dyDescent="0.35">
      <c r="A2799">
        <v>3271</v>
      </c>
      <c r="B2799" s="3" t="s">
        <v>3271</v>
      </c>
      <c r="C2799" s="3" t="s">
        <v>7381</v>
      </c>
      <c r="D2799" s="6">
        <v>1500</v>
      </c>
      <c r="E2799" s="8">
        <v>1950</v>
      </c>
      <c r="F2799" t="s">
        <v>8218</v>
      </c>
      <c r="G2799" t="s">
        <v>8224</v>
      </c>
      <c r="H2799" t="s">
        <v>8246</v>
      </c>
      <c r="I2799">
        <v>1414927775</v>
      </c>
      <c r="J2799">
        <v>1412332175</v>
      </c>
      <c r="K2799" t="b">
        <v>1</v>
      </c>
      <c r="L2799">
        <v>51</v>
      </c>
      <c r="M2799" t="b">
        <v>1</v>
      </c>
      <c r="N2799" t="s">
        <v>8269</v>
      </c>
      <c r="O2799">
        <f t="shared" si="220"/>
        <v>130</v>
      </c>
      <c r="P2799">
        <f t="shared" si="221"/>
        <v>38.24</v>
      </c>
      <c r="Q2799" t="s">
        <v>8315</v>
      </c>
      <c r="R2799" t="s">
        <v>8316</v>
      </c>
      <c r="S2799" s="12">
        <f t="shared" si="217"/>
        <v>41915.437210648146</v>
      </c>
      <c r="T2799" s="12">
        <f t="shared" si="218"/>
        <v>41945.478877314818</v>
      </c>
      <c r="U2799">
        <f t="shared" si="219"/>
        <v>2014</v>
      </c>
    </row>
    <row r="2800" spans="1:21" ht="58" x14ac:dyDescent="0.35">
      <c r="A2800">
        <v>3277</v>
      </c>
      <c r="B2800" s="3" t="s">
        <v>3277</v>
      </c>
      <c r="C2800" s="3" t="s">
        <v>7387</v>
      </c>
      <c r="D2800" s="6">
        <v>5000</v>
      </c>
      <c r="E2800" s="8">
        <v>5430</v>
      </c>
      <c r="F2800" t="s">
        <v>8218</v>
      </c>
      <c r="G2800" t="s">
        <v>8224</v>
      </c>
      <c r="H2800" t="s">
        <v>8246</v>
      </c>
      <c r="I2800">
        <v>1416331406</v>
      </c>
      <c r="J2800">
        <v>1413735806</v>
      </c>
      <c r="K2800" t="b">
        <v>1</v>
      </c>
      <c r="L2800">
        <v>100</v>
      </c>
      <c r="M2800" t="b">
        <v>1</v>
      </c>
      <c r="N2800" t="s">
        <v>8269</v>
      </c>
      <c r="O2800">
        <f t="shared" si="220"/>
        <v>109</v>
      </c>
      <c r="P2800">
        <f t="shared" si="221"/>
        <v>54.3</v>
      </c>
      <c r="Q2800" t="s">
        <v>8315</v>
      </c>
      <c r="R2800" t="s">
        <v>8316</v>
      </c>
      <c r="S2800" s="12">
        <f t="shared" si="217"/>
        <v>41931.682939814818</v>
      </c>
      <c r="T2800" s="12">
        <f t="shared" si="218"/>
        <v>41961.724606481483</v>
      </c>
      <c r="U2800">
        <f t="shared" si="219"/>
        <v>2014</v>
      </c>
    </row>
    <row r="2801" spans="1:21" ht="58" x14ac:dyDescent="0.35">
      <c r="A2801">
        <v>3278</v>
      </c>
      <c r="B2801" s="3" t="s">
        <v>3278</v>
      </c>
      <c r="C2801" s="3" t="s">
        <v>7388</v>
      </c>
      <c r="D2801" s="6">
        <v>2500</v>
      </c>
      <c r="E2801" s="8">
        <v>2585</v>
      </c>
      <c r="F2801" t="s">
        <v>8218</v>
      </c>
      <c r="G2801" t="s">
        <v>8224</v>
      </c>
      <c r="H2801" t="s">
        <v>8246</v>
      </c>
      <c r="I2801">
        <v>1433017303</v>
      </c>
      <c r="J2801">
        <v>1430425303</v>
      </c>
      <c r="K2801" t="b">
        <v>1</v>
      </c>
      <c r="L2801">
        <v>34</v>
      </c>
      <c r="M2801" t="b">
        <v>1</v>
      </c>
      <c r="N2801" t="s">
        <v>8269</v>
      </c>
      <c r="O2801">
        <f t="shared" si="220"/>
        <v>103</v>
      </c>
      <c r="P2801">
        <f t="shared" si="221"/>
        <v>76.03</v>
      </c>
      <c r="Q2801" t="s">
        <v>8315</v>
      </c>
      <c r="R2801" t="s">
        <v>8316</v>
      </c>
      <c r="S2801" s="12">
        <f t="shared" si="217"/>
        <v>42124.848414351851</v>
      </c>
      <c r="T2801" s="12">
        <f t="shared" si="218"/>
        <v>42154.848414351851</v>
      </c>
      <c r="U2801">
        <f t="shared" si="219"/>
        <v>2015</v>
      </c>
    </row>
    <row r="2802" spans="1:21" ht="58" x14ac:dyDescent="0.35">
      <c r="A2802">
        <v>3283</v>
      </c>
      <c r="B2802" s="3" t="s">
        <v>3283</v>
      </c>
      <c r="C2802" s="3" t="s">
        <v>7393</v>
      </c>
      <c r="D2802" s="6">
        <v>800</v>
      </c>
      <c r="E2802" s="8">
        <v>838</v>
      </c>
      <c r="F2802" t="s">
        <v>8218</v>
      </c>
      <c r="G2802" t="s">
        <v>8224</v>
      </c>
      <c r="H2802" t="s">
        <v>8246</v>
      </c>
      <c r="I2802">
        <v>1455138000</v>
      </c>
      <c r="J2802">
        <v>1452448298</v>
      </c>
      <c r="K2802" t="b">
        <v>0</v>
      </c>
      <c r="L2802">
        <v>47</v>
      </c>
      <c r="M2802" t="b">
        <v>1</v>
      </c>
      <c r="N2802" t="s">
        <v>8269</v>
      </c>
      <c r="O2802">
        <f t="shared" si="220"/>
        <v>105</v>
      </c>
      <c r="P2802">
        <f t="shared" si="221"/>
        <v>17.829999999999998</v>
      </c>
      <c r="Q2802" t="s">
        <v>8315</v>
      </c>
      <c r="R2802" t="s">
        <v>8316</v>
      </c>
      <c r="S2802" s="12">
        <f t="shared" si="217"/>
        <v>42379.74418981481</v>
      </c>
      <c r="T2802" s="12">
        <f t="shared" si="218"/>
        <v>42410.875</v>
      </c>
      <c r="U2802">
        <f t="shared" si="219"/>
        <v>2016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3288</v>
      </c>
      <c r="B2804" s="3" t="s">
        <v>3288</v>
      </c>
      <c r="C2804" s="3" t="s">
        <v>7398</v>
      </c>
      <c r="D2804" s="6">
        <v>10000</v>
      </c>
      <c r="E2804" s="8">
        <v>10026.49</v>
      </c>
      <c r="F2804" t="s">
        <v>8218</v>
      </c>
      <c r="G2804" t="s">
        <v>8224</v>
      </c>
      <c r="H2804" t="s">
        <v>8246</v>
      </c>
      <c r="I2804">
        <v>1466463600</v>
      </c>
      <c r="J2804">
        <v>1463337315</v>
      </c>
      <c r="K2804" t="b">
        <v>0</v>
      </c>
      <c r="L2804">
        <v>207</v>
      </c>
      <c r="M2804" t="b">
        <v>1</v>
      </c>
      <c r="N2804" t="s">
        <v>8269</v>
      </c>
      <c r="O2804">
        <f t="shared" si="220"/>
        <v>100</v>
      </c>
      <c r="P2804">
        <f t="shared" si="221"/>
        <v>48.44</v>
      </c>
      <c r="Q2804" t="s">
        <v>8315</v>
      </c>
      <c r="R2804" t="s">
        <v>8316</v>
      </c>
      <c r="S2804" s="12">
        <f t="shared" si="217"/>
        <v>42505.774479166663</v>
      </c>
      <c r="T2804" s="12">
        <f t="shared" si="218"/>
        <v>42541.958333333328</v>
      </c>
      <c r="U2804">
        <f t="shared" si="219"/>
        <v>2016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58" x14ac:dyDescent="0.35">
      <c r="A2806">
        <v>3289</v>
      </c>
      <c r="B2806" s="3" t="s">
        <v>3289</v>
      </c>
      <c r="C2806" s="3" t="s">
        <v>7399</v>
      </c>
      <c r="D2806" s="6">
        <v>500</v>
      </c>
      <c r="E2806" s="8">
        <v>665.21</v>
      </c>
      <c r="F2806" t="s">
        <v>8218</v>
      </c>
      <c r="G2806" t="s">
        <v>8224</v>
      </c>
      <c r="H2806" t="s">
        <v>8246</v>
      </c>
      <c r="I2806">
        <v>1487580602</v>
      </c>
      <c r="J2806">
        <v>1485161402</v>
      </c>
      <c r="K2806" t="b">
        <v>0</v>
      </c>
      <c r="L2806">
        <v>25</v>
      </c>
      <c r="M2806" t="b">
        <v>1</v>
      </c>
      <c r="N2806" t="s">
        <v>8269</v>
      </c>
      <c r="O2806">
        <f t="shared" si="220"/>
        <v>133</v>
      </c>
      <c r="P2806">
        <f t="shared" si="221"/>
        <v>26.61</v>
      </c>
      <c r="Q2806" t="s">
        <v>8315</v>
      </c>
      <c r="R2806" t="s">
        <v>8316</v>
      </c>
      <c r="S2806" s="12">
        <f t="shared" si="217"/>
        <v>42758.368078703701</v>
      </c>
      <c r="T2806" s="12">
        <f t="shared" si="218"/>
        <v>42786.368078703701</v>
      </c>
      <c r="U2806">
        <f t="shared" si="219"/>
        <v>2017</v>
      </c>
    </row>
    <row r="2807" spans="1:21" ht="72.5" x14ac:dyDescent="0.35">
      <c r="A2807">
        <v>3290</v>
      </c>
      <c r="B2807" s="3" t="s">
        <v>3290</v>
      </c>
      <c r="C2807" s="3" t="s">
        <v>7400</v>
      </c>
      <c r="D2807" s="6">
        <v>2000</v>
      </c>
      <c r="E2807" s="8">
        <v>2424</v>
      </c>
      <c r="F2807" t="s">
        <v>8218</v>
      </c>
      <c r="G2807" t="s">
        <v>8224</v>
      </c>
      <c r="H2807" t="s">
        <v>8246</v>
      </c>
      <c r="I2807">
        <v>1489234891</v>
      </c>
      <c r="J2807">
        <v>1486642891</v>
      </c>
      <c r="K2807" t="b">
        <v>0</v>
      </c>
      <c r="L2807">
        <v>72</v>
      </c>
      <c r="M2807" t="b">
        <v>1</v>
      </c>
      <c r="N2807" t="s">
        <v>8269</v>
      </c>
      <c r="O2807">
        <f t="shared" si="220"/>
        <v>121</v>
      </c>
      <c r="P2807">
        <f t="shared" si="221"/>
        <v>33.67</v>
      </c>
      <c r="Q2807" t="s">
        <v>8315</v>
      </c>
      <c r="R2807" t="s">
        <v>8316</v>
      </c>
      <c r="S2807" s="12">
        <f t="shared" si="217"/>
        <v>42775.51494212963</v>
      </c>
      <c r="T2807" s="12">
        <f t="shared" si="218"/>
        <v>42805.51494212963</v>
      </c>
      <c r="U2807">
        <f t="shared" si="219"/>
        <v>2017</v>
      </c>
    </row>
    <row r="2808" spans="1:21" ht="43.5" x14ac:dyDescent="0.35">
      <c r="A2808">
        <v>3292</v>
      </c>
      <c r="B2808" s="3" t="s">
        <v>3292</v>
      </c>
      <c r="C2808" s="3" t="s">
        <v>7402</v>
      </c>
      <c r="D2808" s="6">
        <v>101</v>
      </c>
      <c r="E2808" s="8">
        <v>289</v>
      </c>
      <c r="F2808" t="s">
        <v>8218</v>
      </c>
      <c r="G2808" t="s">
        <v>8224</v>
      </c>
      <c r="H2808" t="s">
        <v>8246</v>
      </c>
      <c r="I2808">
        <v>1449257348</v>
      </c>
      <c r="J2808">
        <v>1444069748</v>
      </c>
      <c r="K2808" t="b">
        <v>0</v>
      </c>
      <c r="L2808">
        <v>15</v>
      </c>
      <c r="M2808" t="b">
        <v>1</v>
      </c>
      <c r="N2808" t="s">
        <v>8269</v>
      </c>
      <c r="O2808">
        <f t="shared" si="220"/>
        <v>286</v>
      </c>
      <c r="P2808">
        <f t="shared" si="221"/>
        <v>19.27</v>
      </c>
      <c r="Q2808" t="s">
        <v>8315</v>
      </c>
      <c r="R2808" t="s">
        <v>8316</v>
      </c>
      <c r="S2808" s="12">
        <f t="shared" si="217"/>
        <v>42282.770231481481</v>
      </c>
      <c r="T2808" s="12">
        <f t="shared" si="218"/>
        <v>42342.811898148153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3294</v>
      </c>
      <c r="B2813" s="3" t="s">
        <v>3294</v>
      </c>
      <c r="C2813" s="3" t="s">
        <v>7404</v>
      </c>
      <c r="D2813" s="6">
        <v>600</v>
      </c>
      <c r="E2813" s="8">
        <v>710</v>
      </c>
      <c r="F2813" t="s">
        <v>8218</v>
      </c>
      <c r="G2813" t="s">
        <v>8224</v>
      </c>
      <c r="H2813" t="s">
        <v>8246</v>
      </c>
      <c r="I2813">
        <v>1434459554</v>
      </c>
      <c r="J2813">
        <v>1431867554</v>
      </c>
      <c r="K2813" t="b">
        <v>0</v>
      </c>
      <c r="L2813">
        <v>24</v>
      </c>
      <c r="M2813" t="b">
        <v>1</v>
      </c>
      <c r="N2813" t="s">
        <v>8269</v>
      </c>
      <c r="O2813">
        <f t="shared" si="220"/>
        <v>118</v>
      </c>
      <c r="P2813">
        <f t="shared" si="221"/>
        <v>29.58</v>
      </c>
      <c r="Q2813" t="s">
        <v>8315</v>
      </c>
      <c r="R2813" t="s">
        <v>8316</v>
      </c>
      <c r="S2813" s="12">
        <f t="shared" si="217"/>
        <v>42141.541134259256</v>
      </c>
      <c r="T2813" s="12">
        <f t="shared" si="218"/>
        <v>42171.541134259256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3295</v>
      </c>
      <c r="B2816" s="3" t="s">
        <v>3295</v>
      </c>
      <c r="C2816" s="3" t="s">
        <v>7405</v>
      </c>
      <c r="D2816" s="6">
        <v>700</v>
      </c>
      <c r="E2816" s="8">
        <v>720.01</v>
      </c>
      <c r="F2816" t="s">
        <v>8218</v>
      </c>
      <c r="G2816" t="s">
        <v>8224</v>
      </c>
      <c r="H2816" t="s">
        <v>8246</v>
      </c>
      <c r="I2816">
        <v>1474886229</v>
      </c>
      <c r="J2816">
        <v>1472294229</v>
      </c>
      <c r="K2816" t="b">
        <v>0</v>
      </c>
      <c r="L2816">
        <v>27</v>
      </c>
      <c r="M2816" t="b">
        <v>1</v>
      </c>
      <c r="N2816" t="s">
        <v>8269</v>
      </c>
      <c r="O2816">
        <f t="shared" si="220"/>
        <v>103</v>
      </c>
      <c r="P2816">
        <f t="shared" si="221"/>
        <v>26.67</v>
      </c>
      <c r="Q2816" t="s">
        <v>8315</v>
      </c>
      <c r="R2816" t="s">
        <v>8316</v>
      </c>
      <c r="S2816" s="12">
        <f t="shared" si="217"/>
        <v>42609.442465277782</v>
      </c>
      <c r="T2816" s="12">
        <f t="shared" si="218"/>
        <v>42639.442465277782</v>
      </c>
      <c r="U2816">
        <f t="shared" si="219"/>
        <v>2016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t="s">
        <v>8218</v>
      </c>
      <c r="G2818" t="s">
        <v>8224</v>
      </c>
      <c r="H2818" t="s">
        <v>8246</v>
      </c>
      <c r="I2818">
        <v>1448229600</v>
      </c>
      <c r="J2818">
        <v>1446401372</v>
      </c>
      <c r="K2818" t="b">
        <v>0</v>
      </c>
      <c r="L2818">
        <v>47</v>
      </c>
      <c r="M2818" t="b">
        <v>1</v>
      </c>
      <c r="N2818" t="s">
        <v>8269</v>
      </c>
      <c r="O2818">
        <f t="shared" si="220"/>
        <v>144</v>
      </c>
      <c r="P2818">
        <f t="shared" si="221"/>
        <v>45.98</v>
      </c>
      <c r="Q2818" t="s">
        <v>8315</v>
      </c>
      <c r="R2818" t="s">
        <v>8316</v>
      </c>
      <c r="S2818" s="12">
        <f t="shared" si="217"/>
        <v>42309.756620370375</v>
      </c>
      <c r="T2818" s="12">
        <f t="shared" si="218"/>
        <v>42330.916666666672</v>
      </c>
      <c r="U2818">
        <f t="shared" si="219"/>
        <v>2015</v>
      </c>
    </row>
    <row r="2819" spans="1:21" ht="43.5" x14ac:dyDescent="0.35">
      <c r="A2819">
        <v>3297</v>
      </c>
      <c r="B2819" s="3" t="s">
        <v>3297</v>
      </c>
      <c r="C2819" s="3" t="s">
        <v>7407</v>
      </c>
      <c r="D2819" s="6">
        <v>5500</v>
      </c>
      <c r="E2819" s="8">
        <v>5504</v>
      </c>
      <c r="F2819" t="s">
        <v>8218</v>
      </c>
      <c r="G2819" t="s">
        <v>8224</v>
      </c>
      <c r="H2819" t="s">
        <v>8246</v>
      </c>
      <c r="I2819">
        <v>1438037940</v>
      </c>
      <c r="J2819">
        <v>1436380256</v>
      </c>
      <c r="K2819" t="b">
        <v>0</v>
      </c>
      <c r="L2819">
        <v>44</v>
      </c>
      <c r="M2819" t="b">
        <v>1</v>
      </c>
      <c r="N2819" t="s">
        <v>8269</v>
      </c>
      <c r="O2819">
        <f t="shared" si="220"/>
        <v>100</v>
      </c>
      <c r="P2819">
        <f t="shared" si="221"/>
        <v>125.09</v>
      </c>
      <c r="Q2819" t="s">
        <v>8315</v>
      </c>
      <c r="R2819" t="s">
        <v>8316</v>
      </c>
      <c r="S2819" s="12">
        <f t="shared" ref="S2819:S2882" si="222">(((J2819/60)/60)/24)+DATE(1970,1,1)</f>
        <v>42193.771481481483</v>
      </c>
      <c r="T2819" s="12">
        <f t="shared" ref="T2819:T2882" si="223">(((I2819/60)/60)/24)+DATE(1970,1,1)</f>
        <v>42212.957638888889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5">ROUND(E2820/D2820*100,0)</f>
        <v>106</v>
      </c>
      <c r="P2820">
        <f t="shared" ref="P2820:P2883" si="226">IFERROR(ROUND(E2820/L2820,2),0)</f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29" x14ac:dyDescent="0.35">
      <c r="A2821">
        <v>3309</v>
      </c>
      <c r="B2821" s="3" t="s">
        <v>3309</v>
      </c>
      <c r="C2821" s="3" t="s">
        <v>7419</v>
      </c>
      <c r="D2821" s="6">
        <v>350</v>
      </c>
      <c r="E2821" s="8">
        <v>558</v>
      </c>
      <c r="F2821" t="s">
        <v>8218</v>
      </c>
      <c r="G2821" t="s">
        <v>8224</v>
      </c>
      <c r="H2821" t="s">
        <v>8246</v>
      </c>
      <c r="I2821">
        <v>1476632178</v>
      </c>
      <c r="J2821">
        <v>1473953778</v>
      </c>
      <c r="K2821" t="b">
        <v>0</v>
      </c>
      <c r="L2821">
        <v>31</v>
      </c>
      <c r="M2821" t="b">
        <v>1</v>
      </c>
      <c r="N2821" t="s">
        <v>8269</v>
      </c>
      <c r="O2821">
        <f t="shared" si="225"/>
        <v>159</v>
      </c>
      <c r="P2821">
        <f t="shared" si="226"/>
        <v>18</v>
      </c>
      <c r="Q2821" t="s">
        <v>8315</v>
      </c>
      <c r="R2821" t="s">
        <v>8316</v>
      </c>
      <c r="S2821" s="12">
        <f t="shared" si="222"/>
        <v>42628.650208333333</v>
      </c>
      <c r="T2821" s="12">
        <f t="shared" si="223"/>
        <v>42659.650208333333</v>
      </c>
      <c r="U2821">
        <f t="shared" si="224"/>
        <v>2016</v>
      </c>
    </row>
    <row r="2822" spans="1:21" ht="43.5" x14ac:dyDescent="0.35">
      <c r="A2822">
        <v>3314</v>
      </c>
      <c r="B2822" s="3" t="s">
        <v>3314</v>
      </c>
      <c r="C2822" s="3" t="s">
        <v>7424</v>
      </c>
      <c r="D2822" s="6">
        <v>800</v>
      </c>
      <c r="E2822" s="8">
        <v>1686</v>
      </c>
      <c r="F2822" t="s">
        <v>8218</v>
      </c>
      <c r="G2822" t="s">
        <v>8224</v>
      </c>
      <c r="H2822" t="s">
        <v>8246</v>
      </c>
      <c r="I2822">
        <v>1431115500</v>
      </c>
      <c r="J2822">
        <v>1428733511</v>
      </c>
      <c r="K2822" t="b">
        <v>0</v>
      </c>
      <c r="L2822">
        <v>58</v>
      </c>
      <c r="M2822" t="b">
        <v>1</v>
      </c>
      <c r="N2822" t="s">
        <v>8269</v>
      </c>
      <c r="O2822">
        <f t="shared" si="225"/>
        <v>211</v>
      </c>
      <c r="P2822">
        <f t="shared" si="226"/>
        <v>29.07</v>
      </c>
      <c r="Q2822" t="s">
        <v>8315</v>
      </c>
      <c r="R2822" t="s">
        <v>8316</v>
      </c>
      <c r="S2822" s="12">
        <f t="shared" si="222"/>
        <v>42105.267488425925</v>
      </c>
      <c r="T2822" s="12">
        <f t="shared" si="223"/>
        <v>42132.836805555555</v>
      </c>
      <c r="U2822">
        <f t="shared" si="224"/>
        <v>2015</v>
      </c>
    </row>
    <row r="2823" spans="1:21" ht="43.5" x14ac:dyDescent="0.35">
      <c r="A2823">
        <v>3315</v>
      </c>
      <c r="B2823" s="3" t="s">
        <v>3315</v>
      </c>
      <c r="C2823" s="3" t="s">
        <v>7425</v>
      </c>
      <c r="D2823" s="6">
        <v>4000</v>
      </c>
      <c r="E2823" s="8">
        <v>4400</v>
      </c>
      <c r="F2823" t="s">
        <v>8218</v>
      </c>
      <c r="G2823" t="s">
        <v>8224</v>
      </c>
      <c r="H2823" t="s">
        <v>8246</v>
      </c>
      <c r="I2823">
        <v>1462519041</v>
      </c>
      <c r="J2823">
        <v>1459927041</v>
      </c>
      <c r="K2823" t="b">
        <v>0</v>
      </c>
      <c r="L2823">
        <v>89</v>
      </c>
      <c r="M2823" t="b">
        <v>1</v>
      </c>
      <c r="N2823" t="s">
        <v>8269</v>
      </c>
      <c r="O2823">
        <f t="shared" si="225"/>
        <v>110</v>
      </c>
      <c r="P2823">
        <f t="shared" si="226"/>
        <v>49.44</v>
      </c>
      <c r="Q2823" t="s">
        <v>8315</v>
      </c>
      <c r="R2823" t="s">
        <v>8316</v>
      </c>
      <c r="S2823" s="12">
        <f t="shared" si="222"/>
        <v>42466.303715277783</v>
      </c>
      <c r="T2823" s="12">
        <f t="shared" si="223"/>
        <v>42496.303715277783</v>
      </c>
      <c r="U2823">
        <f t="shared" si="224"/>
        <v>2016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5"/>
        <v>100</v>
      </c>
      <c r="P2824">
        <f t="shared" si="226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3319</v>
      </c>
      <c r="B2825" s="3" t="s">
        <v>3319</v>
      </c>
      <c r="C2825" s="3" t="s">
        <v>7429</v>
      </c>
      <c r="D2825" s="6">
        <v>500</v>
      </c>
      <c r="E2825" s="8">
        <v>540</v>
      </c>
      <c r="F2825" t="s">
        <v>8218</v>
      </c>
      <c r="G2825" t="s">
        <v>8224</v>
      </c>
      <c r="H2825" t="s">
        <v>8246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8269</v>
      </c>
      <c r="O2825">
        <f t="shared" si="225"/>
        <v>108</v>
      </c>
      <c r="P2825">
        <f t="shared" si="226"/>
        <v>33.75</v>
      </c>
      <c r="Q2825" t="s">
        <v>8315</v>
      </c>
      <c r="R2825" t="s">
        <v>8316</v>
      </c>
      <c r="S2825" s="12">
        <f t="shared" si="222"/>
        <v>41990.585486111115</v>
      </c>
      <c r="T2825" s="12">
        <f t="shared" si="223"/>
        <v>42035.585486111115</v>
      </c>
      <c r="U2825">
        <f t="shared" si="224"/>
        <v>2014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5"/>
        <v>117</v>
      </c>
      <c r="P2826">
        <f t="shared" si="226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5" x14ac:dyDescent="0.35">
      <c r="A2827">
        <v>3323</v>
      </c>
      <c r="B2827" s="3" t="s">
        <v>3323</v>
      </c>
      <c r="C2827" s="3" t="s">
        <v>7433</v>
      </c>
      <c r="D2827" s="6">
        <v>1000</v>
      </c>
      <c r="E2827" s="8">
        <v>1259</v>
      </c>
      <c r="F2827" t="s">
        <v>8218</v>
      </c>
      <c r="G2827" t="s">
        <v>8224</v>
      </c>
      <c r="H2827" t="s">
        <v>8246</v>
      </c>
      <c r="I2827">
        <v>1474793208</v>
      </c>
      <c r="J2827">
        <v>1472201208</v>
      </c>
      <c r="K2827" t="b">
        <v>0</v>
      </c>
      <c r="L2827">
        <v>49</v>
      </c>
      <c r="M2827" t="b">
        <v>1</v>
      </c>
      <c r="N2827" t="s">
        <v>8269</v>
      </c>
      <c r="O2827">
        <f t="shared" si="225"/>
        <v>126</v>
      </c>
      <c r="P2827">
        <f t="shared" si="226"/>
        <v>25.69</v>
      </c>
      <c r="Q2827" t="s">
        <v>8315</v>
      </c>
      <c r="R2827" t="s">
        <v>8316</v>
      </c>
      <c r="S2827" s="12">
        <f t="shared" si="222"/>
        <v>42608.36583333333</v>
      </c>
      <c r="T2827" s="12">
        <f t="shared" si="223"/>
        <v>42638.36583333333</v>
      </c>
      <c r="U2827">
        <f t="shared" si="224"/>
        <v>2016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3325</v>
      </c>
      <c r="B2830" s="3" t="s">
        <v>3325</v>
      </c>
      <c r="C2830" s="3" t="s">
        <v>7435</v>
      </c>
      <c r="D2830" s="6">
        <v>400</v>
      </c>
      <c r="E2830" s="8">
        <v>450</v>
      </c>
      <c r="F2830" t="s">
        <v>8218</v>
      </c>
      <c r="G2830" t="s">
        <v>8224</v>
      </c>
      <c r="H2830" t="s">
        <v>8246</v>
      </c>
      <c r="I2830">
        <v>1428256277</v>
      </c>
      <c r="J2830">
        <v>1425235877</v>
      </c>
      <c r="K2830" t="b">
        <v>0</v>
      </c>
      <c r="L2830">
        <v>15</v>
      </c>
      <c r="M2830" t="b">
        <v>1</v>
      </c>
      <c r="N2830" t="s">
        <v>8269</v>
      </c>
      <c r="O2830">
        <f t="shared" si="225"/>
        <v>113</v>
      </c>
      <c r="P2830">
        <f t="shared" si="226"/>
        <v>30</v>
      </c>
      <c r="Q2830" t="s">
        <v>8315</v>
      </c>
      <c r="R2830" t="s">
        <v>8316</v>
      </c>
      <c r="S2830" s="12">
        <f t="shared" si="222"/>
        <v>42064.785613425927</v>
      </c>
      <c r="T2830" s="12">
        <f t="shared" si="223"/>
        <v>42099.743946759263</v>
      </c>
      <c r="U2830">
        <f t="shared" si="224"/>
        <v>2015</v>
      </c>
    </row>
    <row r="2831" spans="1:21" ht="43.5" x14ac:dyDescent="0.35">
      <c r="A2831">
        <v>3327</v>
      </c>
      <c r="B2831" s="3" t="s">
        <v>3327</v>
      </c>
      <c r="C2831" s="3" t="s">
        <v>7437</v>
      </c>
      <c r="D2831" s="6">
        <v>800</v>
      </c>
      <c r="E2831" s="8">
        <v>810</v>
      </c>
      <c r="F2831" t="s">
        <v>8218</v>
      </c>
      <c r="G2831" t="s">
        <v>8224</v>
      </c>
      <c r="H2831" t="s">
        <v>8246</v>
      </c>
      <c r="I2831">
        <v>1462697966</v>
      </c>
      <c r="J2831">
        <v>1460105966</v>
      </c>
      <c r="K2831" t="b">
        <v>0</v>
      </c>
      <c r="L2831">
        <v>33</v>
      </c>
      <c r="M2831" t="b">
        <v>1</v>
      </c>
      <c r="N2831" t="s">
        <v>8269</v>
      </c>
      <c r="O2831">
        <f t="shared" si="225"/>
        <v>101</v>
      </c>
      <c r="P2831">
        <f t="shared" si="226"/>
        <v>24.55</v>
      </c>
      <c r="Q2831" t="s">
        <v>8315</v>
      </c>
      <c r="R2831" t="s">
        <v>8316</v>
      </c>
      <c r="S2831" s="12">
        <f t="shared" si="222"/>
        <v>42468.374606481477</v>
      </c>
      <c r="T2831" s="12">
        <f t="shared" si="223"/>
        <v>42498.374606481477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5" x14ac:dyDescent="0.35">
      <c r="A2834">
        <v>3329</v>
      </c>
      <c r="B2834" s="3" t="s">
        <v>3329</v>
      </c>
      <c r="C2834" s="3" t="s">
        <v>7439</v>
      </c>
      <c r="D2834" s="6">
        <v>1000</v>
      </c>
      <c r="E2834" s="8">
        <v>1168</v>
      </c>
      <c r="F2834" t="s">
        <v>8218</v>
      </c>
      <c r="G2834" t="s">
        <v>8224</v>
      </c>
      <c r="H2834" t="s">
        <v>8246</v>
      </c>
      <c r="I2834">
        <v>1406502000</v>
      </c>
      <c r="J2834">
        <v>1405583108</v>
      </c>
      <c r="K2834" t="b">
        <v>0</v>
      </c>
      <c r="L2834">
        <v>26</v>
      </c>
      <c r="M2834" t="b">
        <v>1</v>
      </c>
      <c r="N2834" t="s">
        <v>8269</v>
      </c>
      <c r="O2834">
        <f t="shared" si="225"/>
        <v>117</v>
      </c>
      <c r="P2834">
        <f t="shared" si="226"/>
        <v>44.92</v>
      </c>
      <c r="Q2834" t="s">
        <v>8315</v>
      </c>
      <c r="R2834" t="s">
        <v>8316</v>
      </c>
      <c r="S2834" s="12">
        <f t="shared" si="222"/>
        <v>41837.323009259257</v>
      </c>
      <c r="T2834" s="12">
        <f t="shared" si="223"/>
        <v>41847.958333333336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3330</v>
      </c>
      <c r="B2836" s="3" t="s">
        <v>3330</v>
      </c>
      <c r="C2836" s="3" t="s">
        <v>7440</v>
      </c>
      <c r="D2836" s="6">
        <v>1500</v>
      </c>
      <c r="E2836" s="8">
        <v>1594</v>
      </c>
      <c r="F2836" t="s">
        <v>8218</v>
      </c>
      <c r="G2836" t="s">
        <v>8224</v>
      </c>
      <c r="H2836" t="s">
        <v>8246</v>
      </c>
      <c r="I2836">
        <v>1427919468</v>
      </c>
      <c r="J2836">
        <v>1425331068</v>
      </c>
      <c r="K2836" t="b">
        <v>0</v>
      </c>
      <c r="L2836">
        <v>69</v>
      </c>
      <c r="M2836" t="b">
        <v>1</v>
      </c>
      <c r="N2836" t="s">
        <v>8269</v>
      </c>
      <c r="O2836">
        <f t="shared" si="225"/>
        <v>106</v>
      </c>
      <c r="P2836">
        <f t="shared" si="226"/>
        <v>23.1</v>
      </c>
      <c r="Q2836" t="s">
        <v>8315</v>
      </c>
      <c r="R2836" t="s">
        <v>8316</v>
      </c>
      <c r="S2836" s="12">
        <f t="shared" si="222"/>
        <v>42065.887361111112</v>
      </c>
      <c r="T2836" s="12">
        <f t="shared" si="223"/>
        <v>42095.845694444448</v>
      </c>
      <c r="U2836">
        <f t="shared" si="224"/>
        <v>2015</v>
      </c>
    </row>
    <row r="2837" spans="1:21" ht="58" x14ac:dyDescent="0.35">
      <c r="A2837">
        <v>3335</v>
      </c>
      <c r="B2837" s="3" t="s">
        <v>3335</v>
      </c>
      <c r="C2837" s="3" t="s">
        <v>7445</v>
      </c>
      <c r="D2837" s="6">
        <v>5000</v>
      </c>
      <c r="E2837" s="8">
        <v>5016</v>
      </c>
      <c r="F2837" t="s">
        <v>8218</v>
      </c>
      <c r="G2837" t="s">
        <v>8224</v>
      </c>
      <c r="H2837" t="s">
        <v>8246</v>
      </c>
      <c r="I2837">
        <v>1407106800</v>
      </c>
      <c r="J2837">
        <v>1404749446</v>
      </c>
      <c r="K2837" t="b">
        <v>0</v>
      </c>
      <c r="L2837">
        <v>63</v>
      </c>
      <c r="M2837" t="b">
        <v>1</v>
      </c>
      <c r="N2837" t="s">
        <v>8269</v>
      </c>
      <c r="O2837">
        <f t="shared" si="225"/>
        <v>100</v>
      </c>
      <c r="P2837">
        <f t="shared" si="226"/>
        <v>79.62</v>
      </c>
      <c r="Q2837" t="s">
        <v>8315</v>
      </c>
      <c r="R2837" t="s">
        <v>8316</v>
      </c>
      <c r="S2837" s="12">
        <f t="shared" si="222"/>
        <v>41827.674143518518</v>
      </c>
      <c r="T2837" s="12">
        <f t="shared" si="223"/>
        <v>41854.958333333336</v>
      </c>
      <c r="U2837">
        <f t="shared" si="224"/>
        <v>2014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3.5" x14ac:dyDescent="0.35">
      <c r="A2842">
        <v>3336</v>
      </c>
      <c r="B2842" s="3" t="s">
        <v>3336</v>
      </c>
      <c r="C2842" s="3" t="s">
        <v>7446</v>
      </c>
      <c r="D2842" s="6">
        <v>250</v>
      </c>
      <c r="E2842" s="8">
        <v>250</v>
      </c>
      <c r="F2842" t="s">
        <v>8218</v>
      </c>
      <c r="G2842" t="s">
        <v>8224</v>
      </c>
      <c r="H2842" t="s">
        <v>8246</v>
      </c>
      <c r="I2842">
        <v>1459845246</v>
      </c>
      <c r="J2842">
        <v>1457429646</v>
      </c>
      <c r="K2842" t="b">
        <v>0</v>
      </c>
      <c r="L2842">
        <v>9</v>
      </c>
      <c r="M2842" t="b">
        <v>1</v>
      </c>
      <c r="N2842" t="s">
        <v>8269</v>
      </c>
      <c r="O2842">
        <f t="shared" si="225"/>
        <v>100</v>
      </c>
      <c r="P2842">
        <f t="shared" si="226"/>
        <v>27.78</v>
      </c>
      <c r="Q2842" t="s">
        <v>8315</v>
      </c>
      <c r="R2842" t="s">
        <v>8316</v>
      </c>
      <c r="S2842" s="12">
        <f t="shared" si="222"/>
        <v>42437.398680555561</v>
      </c>
      <c r="T2842" s="12">
        <f t="shared" si="223"/>
        <v>42465.35701388889</v>
      </c>
      <c r="U2842">
        <f t="shared" si="224"/>
        <v>2016</v>
      </c>
    </row>
    <row r="2843" spans="1:21" ht="43.5" x14ac:dyDescent="0.35">
      <c r="A2843">
        <v>3337</v>
      </c>
      <c r="B2843" s="3" t="s">
        <v>3337</v>
      </c>
      <c r="C2843" s="3" t="s">
        <v>7447</v>
      </c>
      <c r="D2843" s="6">
        <v>2500</v>
      </c>
      <c r="E2843" s="8">
        <v>2755</v>
      </c>
      <c r="F2843" t="s">
        <v>8218</v>
      </c>
      <c r="G2843" t="s">
        <v>8224</v>
      </c>
      <c r="H2843" t="s">
        <v>8246</v>
      </c>
      <c r="I2843">
        <v>1412974800</v>
      </c>
      <c r="J2843">
        <v>1411109167</v>
      </c>
      <c r="K2843" t="b">
        <v>0</v>
      </c>
      <c r="L2843">
        <v>34</v>
      </c>
      <c r="M2843" t="b">
        <v>1</v>
      </c>
      <c r="N2843" t="s">
        <v>8269</v>
      </c>
      <c r="O2843">
        <f t="shared" si="225"/>
        <v>110</v>
      </c>
      <c r="P2843">
        <f t="shared" si="226"/>
        <v>81.03</v>
      </c>
      <c r="Q2843" t="s">
        <v>8315</v>
      </c>
      <c r="R2843" t="s">
        <v>8316</v>
      </c>
      <c r="S2843" s="12">
        <f t="shared" si="222"/>
        <v>41901.282025462962</v>
      </c>
      <c r="T2843" s="12">
        <f t="shared" si="223"/>
        <v>41922.875</v>
      </c>
      <c r="U2843">
        <f t="shared" si="224"/>
        <v>2014</v>
      </c>
    </row>
    <row r="2844" spans="1:21" ht="43.5" x14ac:dyDescent="0.35">
      <c r="A2844">
        <v>3341</v>
      </c>
      <c r="B2844" s="3" t="s">
        <v>3341</v>
      </c>
      <c r="C2844" s="3" t="s">
        <v>7451</v>
      </c>
      <c r="D2844" s="6">
        <v>3350</v>
      </c>
      <c r="E2844" s="8">
        <v>3350</v>
      </c>
      <c r="F2844" t="s">
        <v>8218</v>
      </c>
      <c r="G2844" t="s">
        <v>8224</v>
      </c>
      <c r="H2844" t="s">
        <v>8246</v>
      </c>
      <c r="I2844">
        <v>1465750800</v>
      </c>
      <c r="J2844">
        <v>1463771421</v>
      </c>
      <c r="K2844" t="b">
        <v>0</v>
      </c>
      <c r="L2844">
        <v>28</v>
      </c>
      <c r="M2844" t="b">
        <v>1</v>
      </c>
      <c r="N2844" t="s">
        <v>8269</v>
      </c>
      <c r="O2844">
        <f t="shared" si="225"/>
        <v>100</v>
      </c>
      <c r="P2844">
        <f t="shared" si="226"/>
        <v>119.64</v>
      </c>
      <c r="Q2844" t="s">
        <v>8315</v>
      </c>
      <c r="R2844" t="s">
        <v>8316</v>
      </c>
      <c r="S2844" s="12">
        <f t="shared" si="222"/>
        <v>42510.798854166671</v>
      </c>
      <c r="T2844" s="12">
        <f t="shared" si="223"/>
        <v>42533.708333333328</v>
      </c>
      <c r="U2844">
        <f t="shared" si="224"/>
        <v>2016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3343</v>
      </c>
      <c r="B2851" s="3" t="s">
        <v>3343</v>
      </c>
      <c r="C2851" s="3" t="s">
        <v>7453</v>
      </c>
      <c r="D2851" s="6">
        <v>700</v>
      </c>
      <c r="E2851" s="8">
        <v>1200</v>
      </c>
      <c r="F2851" t="s">
        <v>8218</v>
      </c>
      <c r="G2851" t="s">
        <v>8224</v>
      </c>
      <c r="H2851" t="s">
        <v>8246</v>
      </c>
      <c r="I2851">
        <v>1460553480</v>
      </c>
      <c r="J2851">
        <v>1458770384</v>
      </c>
      <c r="K2851" t="b">
        <v>0</v>
      </c>
      <c r="L2851">
        <v>23</v>
      </c>
      <c r="M2851" t="b">
        <v>1</v>
      </c>
      <c r="N2851" t="s">
        <v>8269</v>
      </c>
      <c r="O2851">
        <f t="shared" si="225"/>
        <v>171</v>
      </c>
      <c r="P2851">
        <f t="shared" si="226"/>
        <v>52.17</v>
      </c>
      <c r="Q2851" t="s">
        <v>8315</v>
      </c>
      <c r="R2851" t="s">
        <v>8316</v>
      </c>
      <c r="S2851" s="12">
        <f t="shared" si="222"/>
        <v>42452.916481481487</v>
      </c>
      <c r="T2851" s="12">
        <f t="shared" si="223"/>
        <v>42473.554166666669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58" x14ac:dyDescent="0.35">
      <c r="A2856">
        <v>3347</v>
      </c>
      <c r="B2856" s="3" t="s">
        <v>3347</v>
      </c>
      <c r="C2856" s="3" t="s">
        <v>7457</v>
      </c>
      <c r="D2856" s="6">
        <v>2000</v>
      </c>
      <c r="E2856" s="8">
        <v>2389</v>
      </c>
      <c r="F2856" t="s">
        <v>8218</v>
      </c>
      <c r="G2856" t="s">
        <v>8224</v>
      </c>
      <c r="H2856" t="s">
        <v>8246</v>
      </c>
      <c r="I2856">
        <v>1462741200</v>
      </c>
      <c r="J2856">
        <v>1461503654</v>
      </c>
      <c r="K2856" t="b">
        <v>0</v>
      </c>
      <c r="L2856">
        <v>22</v>
      </c>
      <c r="M2856" t="b">
        <v>1</v>
      </c>
      <c r="N2856" t="s">
        <v>8269</v>
      </c>
      <c r="O2856">
        <f t="shared" si="225"/>
        <v>119</v>
      </c>
      <c r="P2856">
        <f t="shared" si="226"/>
        <v>108.59</v>
      </c>
      <c r="Q2856" t="s">
        <v>8315</v>
      </c>
      <c r="R2856" t="s">
        <v>8316</v>
      </c>
      <c r="S2856" s="12">
        <f t="shared" si="222"/>
        <v>42484.551550925928</v>
      </c>
      <c r="T2856" s="12">
        <f t="shared" si="223"/>
        <v>42498.875</v>
      </c>
      <c r="U2856">
        <f t="shared" si="224"/>
        <v>2016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58" x14ac:dyDescent="0.35">
      <c r="A2866">
        <v>3351</v>
      </c>
      <c r="B2866" s="3" t="s">
        <v>3350</v>
      </c>
      <c r="C2866" s="3" t="s">
        <v>7461</v>
      </c>
      <c r="D2866" s="6">
        <v>5000</v>
      </c>
      <c r="E2866" s="8">
        <v>5055</v>
      </c>
      <c r="F2866" t="s">
        <v>8218</v>
      </c>
      <c r="G2866" t="s">
        <v>8224</v>
      </c>
      <c r="H2866" t="s">
        <v>8246</v>
      </c>
      <c r="I2866">
        <v>1406113200</v>
      </c>
      <c r="J2866">
        <v>1402910965</v>
      </c>
      <c r="K2866" t="b">
        <v>0</v>
      </c>
      <c r="L2866">
        <v>54</v>
      </c>
      <c r="M2866" t="b">
        <v>1</v>
      </c>
      <c r="N2866" t="s">
        <v>8269</v>
      </c>
      <c r="O2866">
        <f t="shared" si="225"/>
        <v>101</v>
      </c>
      <c r="P2866">
        <f t="shared" si="226"/>
        <v>93.61</v>
      </c>
      <c r="Q2866" t="s">
        <v>8315</v>
      </c>
      <c r="R2866" t="s">
        <v>8316</v>
      </c>
      <c r="S2866" s="12">
        <f t="shared" si="222"/>
        <v>41806.395428240743</v>
      </c>
      <c r="T2866" s="12">
        <f t="shared" si="223"/>
        <v>41843.458333333336</v>
      </c>
      <c r="U2866">
        <f t="shared" si="224"/>
        <v>2014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58" x14ac:dyDescent="0.35">
      <c r="A2880">
        <v>3352</v>
      </c>
      <c r="B2880" s="3" t="s">
        <v>3351</v>
      </c>
      <c r="C2880" s="3" t="s">
        <v>7462</v>
      </c>
      <c r="D2880" s="6">
        <v>5000</v>
      </c>
      <c r="E2880" s="8">
        <v>5376</v>
      </c>
      <c r="F2880" t="s">
        <v>8218</v>
      </c>
      <c r="G2880" t="s">
        <v>8224</v>
      </c>
      <c r="H2880" t="s">
        <v>8246</v>
      </c>
      <c r="I2880">
        <v>1467414000</v>
      </c>
      <c r="J2880">
        <v>1462492178</v>
      </c>
      <c r="K2880" t="b">
        <v>0</v>
      </c>
      <c r="L2880">
        <v>70</v>
      </c>
      <c r="M2880" t="b">
        <v>1</v>
      </c>
      <c r="N2880" t="s">
        <v>8269</v>
      </c>
      <c r="O2880">
        <f t="shared" si="225"/>
        <v>108</v>
      </c>
      <c r="P2880">
        <f t="shared" si="226"/>
        <v>76.8</v>
      </c>
      <c r="Q2880" t="s">
        <v>8315</v>
      </c>
      <c r="R2880" t="s">
        <v>8316</v>
      </c>
      <c r="S2880" s="12">
        <f t="shared" si="222"/>
        <v>42495.992800925931</v>
      </c>
      <c r="T2880" s="12">
        <f t="shared" si="223"/>
        <v>42552.958333333328</v>
      </c>
      <c r="U2880">
        <f t="shared" si="224"/>
        <v>2016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30">ROUND(E2884/D2884*100,0)</f>
        <v>34</v>
      </c>
      <c r="P2884">
        <f t="shared" ref="P2884:P2947" si="231">IFERROR(ROUND(E2884/L2884,2),0)</f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3353</v>
      </c>
      <c r="B2906" s="3" t="s">
        <v>3352</v>
      </c>
      <c r="C2906" s="3" t="s">
        <v>7463</v>
      </c>
      <c r="D2906" s="6">
        <v>500</v>
      </c>
      <c r="E2906" s="8">
        <v>1575</v>
      </c>
      <c r="F2906" t="s">
        <v>8218</v>
      </c>
      <c r="G2906" t="s">
        <v>8224</v>
      </c>
      <c r="H2906" t="s">
        <v>8246</v>
      </c>
      <c r="I2906">
        <v>1462230000</v>
      </c>
      <c r="J2906">
        <v>1461061350</v>
      </c>
      <c r="K2906" t="b">
        <v>0</v>
      </c>
      <c r="L2906">
        <v>44</v>
      </c>
      <c r="M2906" t="b">
        <v>1</v>
      </c>
      <c r="N2906" t="s">
        <v>8269</v>
      </c>
      <c r="O2906">
        <f t="shared" si="230"/>
        <v>315</v>
      </c>
      <c r="P2906">
        <f t="shared" si="231"/>
        <v>35.799999999999997</v>
      </c>
      <c r="Q2906" t="s">
        <v>8315</v>
      </c>
      <c r="R2906" t="s">
        <v>8316</v>
      </c>
      <c r="S2906" s="12">
        <f t="shared" si="227"/>
        <v>42479.432291666672</v>
      </c>
      <c r="T2906" s="12">
        <f t="shared" si="228"/>
        <v>42492.958333333328</v>
      </c>
      <c r="U2906">
        <f t="shared" si="229"/>
        <v>2016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3355</v>
      </c>
      <c r="B2912" s="3" t="s">
        <v>3354</v>
      </c>
      <c r="C2912" s="3" t="s">
        <v>7465</v>
      </c>
      <c r="D2912" s="6">
        <v>1750</v>
      </c>
      <c r="E2912" s="8">
        <v>2210</v>
      </c>
      <c r="F2912" t="s">
        <v>8218</v>
      </c>
      <c r="G2912" t="s">
        <v>8224</v>
      </c>
      <c r="H2912" t="s">
        <v>8246</v>
      </c>
      <c r="I2912">
        <v>1462879020</v>
      </c>
      <c r="J2912">
        <v>1461941527</v>
      </c>
      <c r="K2912" t="b">
        <v>0</v>
      </c>
      <c r="L2912">
        <v>15</v>
      </c>
      <c r="M2912" t="b">
        <v>1</v>
      </c>
      <c r="N2912" t="s">
        <v>8269</v>
      </c>
      <c r="O2912">
        <f t="shared" si="230"/>
        <v>126</v>
      </c>
      <c r="P2912">
        <f t="shared" si="231"/>
        <v>147.33000000000001</v>
      </c>
      <c r="Q2912" t="s">
        <v>8315</v>
      </c>
      <c r="R2912" t="s">
        <v>8316</v>
      </c>
      <c r="S2912" s="12">
        <f t="shared" si="227"/>
        <v>42489.619525462964</v>
      </c>
      <c r="T2912" s="12">
        <f t="shared" si="228"/>
        <v>42500.470138888893</v>
      </c>
      <c r="U2912">
        <f t="shared" si="229"/>
        <v>2016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43.5" x14ac:dyDescent="0.35">
      <c r="A2916">
        <v>3356</v>
      </c>
      <c r="B2916" s="3" t="s">
        <v>3355</v>
      </c>
      <c r="C2916" s="3" t="s">
        <v>7466</v>
      </c>
      <c r="D2916" s="6">
        <v>1500</v>
      </c>
      <c r="E2916" s="8">
        <v>1521</v>
      </c>
      <c r="F2916" t="s">
        <v>8218</v>
      </c>
      <c r="G2916" t="s">
        <v>8224</v>
      </c>
      <c r="H2916" t="s">
        <v>8246</v>
      </c>
      <c r="I2916">
        <v>1468611272</v>
      </c>
      <c r="J2916">
        <v>1466019272</v>
      </c>
      <c r="K2916" t="b">
        <v>0</v>
      </c>
      <c r="L2916">
        <v>27</v>
      </c>
      <c r="M2916" t="b">
        <v>1</v>
      </c>
      <c r="N2916" t="s">
        <v>8269</v>
      </c>
      <c r="O2916">
        <f t="shared" si="230"/>
        <v>101</v>
      </c>
      <c r="P2916">
        <f t="shared" si="231"/>
        <v>56.33</v>
      </c>
      <c r="Q2916" t="s">
        <v>8315</v>
      </c>
      <c r="R2916" t="s">
        <v>8316</v>
      </c>
      <c r="S2916" s="12">
        <f t="shared" si="227"/>
        <v>42536.815648148149</v>
      </c>
      <c r="T2916" s="12">
        <f t="shared" si="228"/>
        <v>42566.815648148149</v>
      </c>
      <c r="U2916">
        <f t="shared" si="229"/>
        <v>2016</v>
      </c>
    </row>
    <row r="2917" spans="1:21" ht="43.5" x14ac:dyDescent="0.35">
      <c r="A2917">
        <v>3357</v>
      </c>
      <c r="B2917" s="3" t="s">
        <v>3356</v>
      </c>
      <c r="C2917" s="3" t="s">
        <v>7467</v>
      </c>
      <c r="D2917" s="6">
        <v>2000</v>
      </c>
      <c r="E2917" s="8">
        <v>2020</v>
      </c>
      <c r="F2917" t="s">
        <v>8218</v>
      </c>
      <c r="G2917" t="s">
        <v>8224</v>
      </c>
      <c r="H2917" t="s">
        <v>8246</v>
      </c>
      <c r="I2917">
        <v>1406887310</v>
      </c>
      <c r="J2917">
        <v>1404295310</v>
      </c>
      <c r="K2917" t="b">
        <v>0</v>
      </c>
      <c r="L2917">
        <v>21</v>
      </c>
      <c r="M2917" t="b">
        <v>1</v>
      </c>
      <c r="N2917" t="s">
        <v>8269</v>
      </c>
      <c r="O2917">
        <f t="shared" si="230"/>
        <v>101</v>
      </c>
      <c r="P2917">
        <f t="shared" si="231"/>
        <v>96.19</v>
      </c>
      <c r="Q2917" t="s">
        <v>8315</v>
      </c>
      <c r="R2917" t="s">
        <v>8316</v>
      </c>
      <c r="S2917" s="12">
        <f t="shared" si="227"/>
        <v>41822.417939814812</v>
      </c>
      <c r="T2917" s="12">
        <f t="shared" si="228"/>
        <v>41852.417939814812</v>
      </c>
      <c r="U2917">
        <f t="shared" si="229"/>
        <v>2014</v>
      </c>
    </row>
    <row r="2918" spans="1:21" ht="43.5" x14ac:dyDescent="0.35">
      <c r="A2918">
        <v>3364</v>
      </c>
      <c r="B2918" s="3" t="s">
        <v>3363</v>
      </c>
      <c r="C2918" s="3" t="s">
        <v>7474</v>
      </c>
      <c r="D2918" s="6">
        <v>3000</v>
      </c>
      <c r="E2918" s="8">
        <v>3178</v>
      </c>
      <c r="F2918" t="s">
        <v>8218</v>
      </c>
      <c r="G2918" t="s">
        <v>8224</v>
      </c>
      <c r="H2918" t="s">
        <v>8246</v>
      </c>
      <c r="I2918">
        <v>1458075600</v>
      </c>
      <c r="J2918">
        <v>1456183649</v>
      </c>
      <c r="K2918" t="b">
        <v>0</v>
      </c>
      <c r="L2918">
        <v>72</v>
      </c>
      <c r="M2918" t="b">
        <v>1</v>
      </c>
      <c r="N2918" t="s">
        <v>8269</v>
      </c>
      <c r="O2918">
        <f t="shared" si="230"/>
        <v>106</v>
      </c>
      <c r="P2918">
        <f t="shared" si="231"/>
        <v>44.14</v>
      </c>
      <c r="Q2918" t="s">
        <v>8315</v>
      </c>
      <c r="R2918" t="s">
        <v>8316</v>
      </c>
      <c r="S2918" s="12">
        <f t="shared" si="227"/>
        <v>42422.977418981478</v>
      </c>
      <c r="T2918" s="12">
        <f t="shared" si="228"/>
        <v>42444.875</v>
      </c>
      <c r="U2918">
        <f t="shared" si="229"/>
        <v>2016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5" x14ac:dyDescent="0.35">
      <c r="A2924">
        <v>3367</v>
      </c>
      <c r="B2924" s="3" t="s">
        <v>3366</v>
      </c>
      <c r="C2924" s="3" t="s">
        <v>7477</v>
      </c>
      <c r="D2924" s="6">
        <v>750</v>
      </c>
      <c r="E2924" s="8">
        <v>890</v>
      </c>
      <c r="F2924" t="s">
        <v>8218</v>
      </c>
      <c r="G2924" t="s">
        <v>8224</v>
      </c>
      <c r="H2924" t="s">
        <v>8246</v>
      </c>
      <c r="I2924">
        <v>1438467894</v>
      </c>
      <c r="J2924">
        <v>1436307894</v>
      </c>
      <c r="K2924" t="b">
        <v>0</v>
      </c>
      <c r="L2924">
        <v>30</v>
      </c>
      <c r="M2924" t="b">
        <v>1</v>
      </c>
      <c r="N2924" t="s">
        <v>8269</v>
      </c>
      <c r="O2924">
        <f t="shared" si="230"/>
        <v>119</v>
      </c>
      <c r="P2924">
        <f t="shared" si="231"/>
        <v>29.67</v>
      </c>
      <c r="Q2924" t="s">
        <v>8315</v>
      </c>
      <c r="R2924" t="s">
        <v>8316</v>
      </c>
      <c r="S2924" s="12">
        <f t="shared" si="227"/>
        <v>42192.933958333335</v>
      </c>
      <c r="T2924" s="12">
        <f t="shared" si="228"/>
        <v>42217.933958333335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3373</v>
      </c>
      <c r="B2932" s="3" t="s">
        <v>3372</v>
      </c>
      <c r="C2932" s="3" t="s">
        <v>7483</v>
      </c>
      <c r="D2932" s="6">
        <v>2000</v>
      </c>
      <c r="E2932" s="8">
        <v>2005</v>
      </c>
      <c r="F2932" t="s">
        <v>8218</v>
      </c>
      <c r="G2932" t="s">
        <v>8224</v>
      </c>
      <c r="H2932" t="s">
        <v>8246</v>
      </c>
      <c r="I2932">
        <v>1437235200</v>
      </c>
      <c r="J2932">
        <v>1435177840</v>
      </c>
      <c r="K2932" t="b">
        <v>0</v>
      </c>
      <c r="L2932">
        <v>30</v>
      </c>
      <c r="M2932" t="b">
        <v>1</v>
      </c>
      <c r="N2932" t="s">
        <v>8269</v>
      </c>
      <c r="O2932">
        <f t="shared" si="230"/>
        <v>100</v>
      </c>
      <c r="P2932">
        <f t="shared" si="231"/>
        <v>66.83</v>
      </c>
      <c r="Q2932" t="s">
        <v>8315</v>
      </c>
      <c r="R2932" t="s">
        <v>8316</v>
      </c>
      <c r="S2932" s="12">
        <f t="shared" si="227"/>
        <v>42179.854629629626</v>
      </c>
      <c r="T2932" s="12">
        <f t="shared" si="228"/>
        <v>42203.666666666672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43.5" x14ac:dyDescent="0.35">
      <c r="A2939">
        <v>3375</v>
      </c>
      <c r="B2939" s="3" t="s">
        <v>3374</v>
      </c>
      <c r="C2939" s="3" t="s">
        <v>7485</v>
      </c>
      <c r="D2939" s="6">
        <v>3000</v>
      </c>
      <c r="E2939" s="8">
        <v>3000</v>
      </c>
      <c r="F2939" t="s">
        <v>8218</v>
      </c>
      <c r="G2939" t="s">
        <v>8224</v>
      </c>
      <c r="H2939" t="s">
        <v>8246</v>
      </c>
      <c r="I2939">
        <v>1400423973</v>
      </c>
      <c r="J2939">
        <v>1399387173</v>
      </c>
      <c r="K2939" t="b">
        <v>0</v>
      </c>
      <c r="L2939">
        <v>17</v>
      </c>
      <c r="M2939" t="b">
        <v>1</v>
      </c>
      <c r="N2939" t="s">
        <v>8269</v>
      </c>
      <c r="O2939">
        <f t="shared" si="230"/>
        <v>100</v>
      </c>
      <c r="P2939">
        <f t="shared" si="231"/>
        <v>176.47</v>
      </c>
      <c r="Q2939" t="s">
        <v>8315</v>
      </c>
      <c r="R2939" t="s">
        <v>8316</v>
      </c>
      <c r="S2939" s="12">
        <f t="shared" si="227"/>
        <v>41765.610798611109</v>
      </c>
      <c r="T2939" s="12">
        <f t="shared" si="228"/>
        <v>41777.610798611109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3377</v>
      </c>
      <c r="B2948" s="3" t="s">
        <v>3376</v>
      </c>
      <c r="C2948" s="3" t="s">
        <v>7487</v>
      </c>
      <c r="D2948" s="6">
        <v>8000</v>
      </c>
      <c r="E2948" s="8">
        <v>8084</v>
      </c>
      <c r="F2948" t="s">
        <v>8218</v>
      </c>
      <c r="G2948" t="s">
        <v>8224</v>
      </c>
      <c r="H2948" t="s">
        <v>8246</v>
      </c>
      <c r="I2948">
        <v>1426870560</v>
      </c>
      <c r="J2948">
        <v>1424280899</v>
      </c>
      <c r="K2948" t="b">
        <v>0</v>
      </c>
      <c r="L2948">
        <v>77</v>
      </c>
      <c r="M2948" t="b">
        <v>1</v>
      </c>
      <c r="N2948" t="s">
        <v>8269</v>
      </c>
      <c r="O2948">
        <f t="shared" ref="O2948:O3011" si="235">ROUND(E2948/D2948*100,0)</f>
        <v>101</v>
      </c>
      <c r="P2948">
        <f t="shared" ref="P2948:P3011" si="236">IFERROR(ROUND(E2948/L2948,2),0)</f>
        <v>104.99</v>
      </c>
      <c r="Q2948" t="s">
        <v>8315</v>
      </c>
      <c r="R2948" t="s">
        <v>8316</v>
      </c>
      <c r="S2948" s="12">
        <f t="shared" si="232"/>
        <v>42053.732627314821</v>
      </c>
      <c r="T2948" s="12">
        <f t="shared" si="233"/>
        <v>42083.705555555556</v>
      </c>
      <c r="U2948">
        <f t="shared" si="234"/>
        <v>2015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5"/>
        <v>4</v>
      </c>
      <c r="P2949">
        <f t="shared" si="236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5"/>
        <v>0</v>
      </c>
      <c r="P2950">
        <f t="shared" si="236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5"/>
        <v>3</v>
      </c>
      <c r="P2951">
        <f t="shared" si="236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5"/>
        <v>0</v>
      </c>
      <c r="P2952">
        <f t="shared" si="236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5"/>
        <v>2</v>
      </c>
      <c r="P2953">
        <f t="shared" si="236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5"/>
        <v>8</v>
      </c>
      <c r="P2954">
        <f t="shared" si="236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3378</v>
      </c>
      <c r="B2961" s="3" t="s">
        <v>3377</v>
      </c>
      <c r="C2961" s="3" t="s">
        <v>7488</v>
      </c>
      <c r="D2961" s="6">
        <v>550</v>
      </c>
      <c r="E2961" s="8">
        <v>592</v>
      </c>
      <c r="F2961" t="s">
        <v>8218</v>
      </c>
      <c r="G2961" t="s">
        <v>8224</v>
      </c>
      <c r="H2961" t="s">
        <v>8246</v>
      </c>
      <c r="I2961">
        <v>1409490480</v>
      </c>
      <c r="J2961">
        <v>1407400306</v>
      </c>
      <c r="K2961" t="b">
        <v>0</v>
      </c>
      <c r="L2961">
        <v>21</v>
      </c>
      <c r="M2961" t="b">
        <v>1</v>
      </c>
      <c r="N2961" t="s">
        <v>8269</v>
      </c>
      <c r="O2961">
        <f t="shared" si="235"/>
        <v>108</v>
      </c>
      <c r="P2961">
        <f t="shared" si="236"/>
        <v>28.19</v>
      </c>
      <c r="Q2961" t="s">
        <v>8315</v>
      </c>
      <c r="R2961" t="s">
        <v>8316</v>
      </c>
      <c r="S2961" s="12">
        <f t="shared" si="232"/>
        <v>41858.355393518519</v>
      </c>
      <c r="T2961" s="12">
        <f t="shared" si="233"/>
        <v>41882.547222222223</v>
      </c>
      <c r="U2961">
        <f t="shared" si="234"/>
        <v>2014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58" x14ac:dyDescent="0.35">
      <c r="A2978">
        <v>3379</v>
      </c>
      <c r="B2978" s="3" t="s">
        <v>3378</v>
      </c>
      <c r="C2978" s="3" t="s">
        <v>7489</v>
      </c>
      <c r="D2978" s="6">
        <v>2000</v>
      </c>
      <c r="E2978" s="8">
        <v>2073</v>
      </c>
      <c r="F2978" t="s">
        <v>8218</v>
      </c>
      <c r="G2978" t="s">
        <v>8224</v>
      </c>
      <c r="H2978" t="s">
        <v>8246</v>
      </c>
      <c r="I2978">
        <v>1440630000</v>
      </c>
      <c r="J2978">
        <v>1439122800</v>
      </c>
      <c r="K2978" t="b">
        <v>0</v>
      </c>
      <c r="L2978">
        <v>38</v>
      </c>
      <c r="M2978" t="b">
        <v>1</v>
      </c>
      <c r="N2978" t="s">
        <v>8269</v>
      </c>
      <c r="O2978">
        <f t="shared" si="235"/>
        <v>104</v>
      </c>
      <c r="P2978">
        <f t="shared" si="236"/>
        <v>54.55</v>
      </c>
      <c r="Q2978" t="s">
        <v>8315</v>
      </c>
      <c r="R2978" t="s">
        <v>8316</v>
      </c>
      <c r="S2978" s="12">
        <f t="shared" si="232"/>
        <v>42225.513888888891</v>
      </c>
      <c r="T2978" s="12">
        <f t="shared" si="233"/>
        <v>42242.958333333328</v>
      </c>
      <c r="U2978">
        <f t="shared" si="234"/>
        <v>2015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58" x14ac:dyDescent="0.35">
      <c r="A2984">
        <v>3382</v>
      </c>
      <c r="B2984" s="3" t="s">
        <v>3381</v>
      </c>
      <c r="C2984" s="3" t="s">
        <v>7492</v>
      </c>
      <c r="D2984" s="6">
        <v>3500</v>
      </c>
      <c r="E2984" s="8">
        <v>3526</v>
      </c>
      <c r="F2984" t="s">
        <v>8218</v>
      </c>
      <c r="G2984" t="s">
        <v>8224</v>
      </c>
      <c r="H2984" t="s">
        <v>8246</v>
      </c>
      <c r="I2984">
        <v>1470092340</v>
      </c>
      <c r="J2984">
        <v>1467973256</v>
      </c>
      <c r="K2984" t="b">
        <v>0</v>
      </c>
      <c r="L2984">
        <v>46</v>
      </c>
      <c r="M2984" t="b">
        <v>1</v>
      </c>
      <c r="N2984" t="s">
        <v>8269</v>
      </c>
      <c r="O2984">
        <f t="shared" si="235"/>
        <v>101</v>
      </c>
      <c r="P2984">
        <f t="shared" si="236"/>
        <v>76.650000000000006</v>
      </c>
      <c r="Q2984" t="s">
        <v>8315</v>
      </c>
      <c r="R2984" t="s">
        <v>8316</v>
      </c>
      <c r="S2984" s="12">
        <f t="shared" si="232"/>
        <v>42559.431203703702</v>
      </c>
      <c r="T2984" s="12">
        <f t="shared" si="233"/>
        <v>42583.957638888889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58" x14ac:dyDescent="0.35">
      <c r="A2988">
        <v>3388</v>
      </c>
      <c r="B2988" s="3" t="s">
        <v>3387</v>
      </c>
      <c r="C2988" s="3" t="s">
        <v>7498</v>
      </c>
      <c r="D2988" s="6">
        <v>1500</v>
      </c>
      <c r="E2988" s="8">
        <v>1557</v>
      </c>
      <c r="F2988" t="s">
        <v>8218</v>
      </c>
      <c r="G2988" t="s">
        <v>8224</v>
      </c>
      <c r="H2988" t="s">
        <v>8246</v>
      </c>
      <c r="I2988">
        <v>1434625441</v>
      </c>
      <c r="J2988">
        <v>1432033441</v>
      </c>
      <c r="K2988" t="b">
        <v>0</v>
      </c>
      <c r="L2988">
        <v>45</v>
      </c>
      <c r="M2988" t="b">
        <v>1</v>
      </c>
      <c r="N2988" t="s">
        <v>8269</v>
      </c>
      <c r="O2988">
        <f t="shared" si="235"/>
        <v>104</v>
      </c>
      <c r="P2988">
        <f t="shared" si="236"/>
        <v>34.6</v>
      </c>
      <c r="Q2988" t="s">
        <v>8315</v>
      </c>
      <c r="R2988" t="s">
        <v>8316</v>
      </c>
      <c r="S2988" s="12">
        <f t="shared" si="232"/>
        <v>42143.461122685185</v>
      </c>
      <c r="T2988" s="12">
        <f t="shared" si="233"/>
        <v>42173.461122685185</v>
      </c>
      <c r="U2988">
        <f t="shared" si="234"/>
        <v>2015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58" x14ac:dyDescent="0.35">
      <c r="A2990">
        <v>3392</v>
      </c>
      <c r="B2990" s="3" t="s">
        <v>3391</v>
      </c>
      <c r="C2990" s="3" t="s">
        <v>7502</v>
      </c>
      <c r="D2990" s="6">
        <v>500</v>
      </c>
      <c r="E2990" s="8">
        <v>500</v>
      </c>
      <c r="F2990" t="s">
        <v>8218</v>
      </c>
      <c r="G2990" t="s">
        <v>8224</v>
      </c>
      <c r="H2990" t="s">
        <v>8246</v>
      </c>
      <c r="I2990">
        <v>1462565855</v>
      </c>
      <c r="J2990">
        <v>1458245855</v>
      </c>
      <c r="K2990" t="b">
        <v>0</v>
      </c>
      <c r="L2990">
        <v>12</v>
      </c>
      <c r="M2990" t="b">
        <v>1</v>
      </c>
      <c r="N2990" t="s">
        <v>8269</v>
      </c>
      <c r="O2990">
        <f t="shared" si="235"/>
        <v>100</v>
      </c>
      <c r="P2990">
        <f t="shared" si="236"/>
        <v>41.67</v>
      </c>
      <c r="Q2990" t="s">
        <v>8315</v>
      </c>
      <c r="R2990" t="s">
        <v>8316</v>
      </c>
      <c r="S2990" s="12">
        <f t="shared" si="232"/>
        <v>42446.845543981486</v>
      </c>
      <c r="T2990" s="12">
        <f t="shared" si="233"/>
        <v>42496.845543981486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3394</v>
      </c>
      <c r="B2996" s="3" t="s">
        <v>3393</v>
      </c>
      <c r="C2996" s="3" t="s">
        <v>7504</v>
      </c>
      <c r="D2996" s="6">
        <v>550</v>
      </c>
      <c r="E2996" s="8">
        <v>783</v>
      </c>
      <c r="F2996" t="s">
        <v>8218</v>
      </c>
      <c r="G2996" t="s">
        <v>8224</v>
      </c>
      <c r="H2996" t="s">
        <v>8246</v>
      </c>
      <c r="I2996">
        <v>1406470645</v>
      </c>
      <c r="J2996">
        <v>1403878645</v>
      </c>
      <c r="K2996" t="b">
        <v>0</v>
      </c>
      <c r="L2996">
        <v>27</v>
      </c>
      <c r="M2996" t="b">
        <v>1</v>
      </c>
      <c r="N2996" t="s">
        <v>8269</v>
      </c>
      <c r="O2996">
        <f t="shared" si="235"/>
        <v>142</v>
      </c>
      <c r="P2996">
        <f t="shared" si="236"/>
        <v>29</v>
      </c>
      <c r="Q2996" t="s">
        <v>8315</v>
      </c>
      <c r="R2996" t="s">
        <v>8316</v>
      </c>
      <c r="S2996" s="12">
        <f t="shared" si="232"/>
        <v>41817.59542824074</v>
      </c>
      <c r="T2996" s="12">
        <f t="shared" si="233"/>
        <v>41847.59542824074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40">ROUND(E3012/D3012*100,0)</f>
        <v>158</v>
      </c>
      <c r="P3012">
        <f t="shared" ref="P3012:P3075" si="241">IFERROR(ROUND(E3012/L3012,2),0)</f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41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41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si="241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1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1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1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29" x14ac:dyDescent="0.35">
      <c r="A3025">
        <v>3395</v>
      </c>
      <c r="B3025" s="3" t="s">
        <v>3394</v>
      </c>
      <c r="C3025" s="3" t="s">
        <v>7505</v>
      </c>
      <c r="D3025" s="6">
        <v>500</v>
      </c>
      <c r="E3025" s="8">
        <v>920</v>
      </c>
      <c r="F3025" t="s">
        <v>8218</v>
      </c>
      <c r="G3025" t="s">
        <v>8224</v>
      </c>
      <c r="H3025" t="s">
        <v>8246</v>
      </c>
      <c r="I3025">
        <v>1433009400</v>
      </c>
      <c r="J3025">
        <v>1431795944</v>
      </c>
      <c r="K3025" t="b">
        <v>0</v>
      </c>
      <c r="L3025">
        <v>38</v>
      </c>
      <c r="M3025" t="b">
        <v>1</v>
      </c>
      <c r="N3025" t="s">
        <v>8269</v>
      </c>
      <c r="O3025">
        <f t="shared" si="240"/>
        <v>184</v>
      </c>
      <c r="P3025">
        <f t="shared" si="241"/>
        <v>24.21</v>
      </c>
      <c r="Q3025" t="s">
        <v>8315</v>
      </c>
      <c r="R3025" t="s">
        <v>8316</v>
      </c>
      <c r="S3025" s="12">
        <f t="shared" si="237"/>
        <v>42140.712314814817</v>
      </c>
      <c r="T3025" s="12">
        <f t="shared" si="238"/>
        <v>42154.756944444445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29" x14ac:dyDescent="0.35">
      <c r="A3027">
        <v>3397</v>
      </c>
      <c r="B3027" s="3" t="s">
        <v>3396</v>
      </c>
      <c r="C3027" s="3" t="s">
        <v>7507</v>
      </c>
      <c r="D3027" s="6">
        <v>250</v>
      </c>
      <c r="E3027" s="8">
        <v>280</v>
      </c>
      <c r="F3027" t="s">
        <v>8218</v>
      </c>
      <c r="G3027" t="s">
        <v>8224</v>
      </c>
      <c r="H3027" t="s">
        <v>8246</v>
      </c>
      <c r="I3027">
        <v>1455832800</v>
      </c>
      <c r="J3027">
        <v>1452338929</v>
      </c>
      <c r="K3027" t="b">
        <v>0</v>
      </c>
      <c r="L3027">
        <v>24</v>
      </c>
      <c r="M3027" t="b">
        <v>1</v>
      </c>
      <c r="N3027" t="s">
        <v>8269</v>
      </c>
      <c r="O3027">
        <f t="shared" si="240"/>
        <v>112</v>
      </c>
      <c r="P3027">
        <f t="shared" si="241"/>
        <v>11.67</v>
      </c>
      <c r="Q3027" t="s">
        <v>8315</v>
      </c>
      <c r="R3027" t="s">
        <v>8316</v>
      </c>
      <c r="S3027" s="12">
        <f t="shared" si="237"/>
        <v>42378.478344907402</v>
      </c>
      <c r="T3027" s="12">
        <f t="shared" si="238"/>
        <v>42418.916666666672</v>
      </c>
      <c r="U3027">
        <f t="shared" si="239"/>
        <v>2016</v>
      </c>
    </row>
    <row r="3028" spans="1:21" ht="43.5" x14ac:dyDescent="0.35">
      <c r="A3028">
        <v>3399</v>
      </c>
      <c r="B3028" s="3" t="s">
        <v>3398</v>
      </c>
      <c r="C3028" s="3" t="s">
        <v>7509</v>
      </c>
      <c r="D3028" s="6">
        <v>1200</v>
      </c>
      <c r="E3028" s="8">
        <v>1245</v>
      </c>
      <c r="F3028" t="s">
        <v>8218</v>
      </c>
      <c r="G3028" t="s">
        <v>8224</v>
      </c>
      <c r="H3028" t="s">
        <v>8246</v>
      </c>
      <c r="I3028">
        <v>1424556325</v>
      </c>
      <c r="J3028">
        <v>1421964325</v>
      </c>
      <c r="K3028" t="b">
        <v>0</v>
      </c>
      <c r="L3028">
        <v>46</v>
      </c>
      <c r="M3028" t="b">
        <v>1</v>
      </c>
      <c r="N3028" t="s">
        <v>8269</v>
      </c>
      <c r="O3028">
        <f t="shared" si="240"/>
        <v>104</v>
      </c>
      <c r="P3028">
        <f t="shared" si="241"/>
        <v>27.07</v>
      </c>
      <c r="Q3028" t="s">
        <v>8315</v>
      </c>
      <c r="R3028" t="s">
        <v>8316</v>
      </c>
      <c r="S3028" s="12">
        <f t="shared" si="237"/>
        <v>42026.920428240745</v>
      </c>
      <c r="T3028" s="12">
        <f t="shared" si="238"/>
        <v>42056.920428240745</v>
      </c>
      <c r="U3028">
        <f t="shared" si="239"/>
        <v>2015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3401</v>
      </c>
      <c r="B3044" s="3" t="s">
        <v>3400</v>
      </c>
      <c r="C3044" s="3" t="s">
        <v>7511</v>
      </c>
      <c r="D3044" s="6">
        <v>2900</v>
      </c>
      <c r="E3044" s="8">
        <v>2954</v>
      </c>
      <c r="F3044" t="s">
        <v>8218</v>
      </c>
      <c r="G3044" t="s">
        <v>8224</v>
      </c>
      <c r="H3044" t="s">
        <v>8246</v>
      </c>
      <c r="I3044">
        <v>1438968146</v>
      </c>
      <c r="J3044">
        <v>1436376146</v>
      </c>
      <c r="K3044" t="b">
        <v>0</v>
      </c>
      <c r="L3044">
        <v>66</v>
      </c>
      <c r="M3044" t="b">
        <v>1</v>
      </c>
      <c r="N3044" t="s">
        <v>8269</v>
      </c>
      <c r="O3044">
        <f t="shared" si="240"/>
        <v>102</v>
      </c>
      <c r="P3044">
        <f t="shared" si="241"/>
        <v>44.76</v>
      </c>
      <c r="Q3044" t="s">
        <v>8315</v>
      </c>
      <c r="R3044" t="s">
        <v>8316</v>
      </c>
      <c r="S3044" s="12">
        <f t="shared" si="237"/>
        <v>42193.723912037036</v>
      </c>
      <c r="T3044" s="12">
        <f t="shared" si="238"/>
        <v>42223.723912037036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5" x14ac:dyDescent="0.35">
      <c r="A3053">
        <v>3403</v>
      </c>
      <c r="B3053" s="3" t="s">
        <v>3402</v>
      </c>
      <c r="C3053" s="3" t="s">
        <v>7513</v>
      </c>
      <c r="D3053" s="6">
        <v>2000</v>
      </c>
      <c r="E3053" s="8">
        <v>2000</v>
      </c>
      <c r="F3053" t="s">
        <v>8218</v>
      </c>
      <c r="G3053" t="s">
        <v>8224</v>
      </c>
      <c r="H3053" t="s">
        <v>8246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8269</v>
      </c>
      <c r="O3053">
        <f t="shared" si="240"/>
        <v>100</v>
      </c>
      <c r="P3053">
        <f t="shared" si="241"/>
        <v>117.65</v>
      </c>
      <c r="Q3053" t="s">
        <v>8315</v>
      </c>
      <c r="R3053" t="s">
        <v>8316</v>
      </c>
      <c r="S3053" s="12">
        <f t="shared" si="237"/>
        <v>42150.462083333332</v>
      </c>
      <c r="T3053" s="12">
        <f t="shared" si="238"/>
        <v>42180.462083333332</v>
      </c>
      <c r="U3053">
        <f t="shared" si="239"/>
        <v>2015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3405</v>
      </c>
      <c r="B3059" s="3" t="s">
        <v>3404</v>
      </c>
      <c r="C3059" s="3" t="s">
        <v>7515</v>
      </c>
      <c r="D3059" s="6">
        <v>350</v>
      </c>
      <c r="E3059" s="8">
        <v>481.5</v>
      </c>
      <c r="F3059" t="s">
        <v>8218</v>
      </c>
      <c r="G3059" t="s">
        <v>8224</v>
      </c>
      <c r="H3059" t="s">
        <v>8246</v>
      </c>
      <c r="I3059">
        <v>1456876740</v>
      </c>
      <c r="J3059">
        <v>1455063886</v>
      </c>
      <c r="K3059" t="b">
        <v>0</v>
      </c>
      <c r="L3059">
        <v>17</v>
      </c>
      <c r="M3059" t="b">
        <v>1</v>
      </c>
      <c r="N3059" t="s">
        <v>8269</v>
      </c>
      <c r="O3059">
        <f t="shared" si="240"/>
        <v>138</v>
      </c>
      <c r="P3059">
        <f t="shared" si="241"/>
        <v>28.32</v>
      </c>
      <c r="Q3059" t="s">
        <v>8315</v>
      </c>
      <c r="R3059" t="s">
        <v>8316</v>
      </c>
      <c r="S3059" s="12">
        <f t="shared" si="237"/>
        <v>42410.017199074078</v>
      </c>
      <c r="T3059" s="12">
        <f t="shared" si="238"/>
        <v>42430.999305555553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58" x14ac:dyDescent="0.35">
      <c r="A3072">
        <v>3407</v>
      </c>
      <c r="B3072" s="3" t="s">
        <v>3406</v>
      </c>
      <c r="C3072" s="3" t="s">
        <v>7517</v>
      </c>
      <c r="D3072" s="6">
        <v>2000</v>
      </c>
      <c r="E3072" s="8">
        <v>2142</v>
      </c>
      <c r="F3072" t="s">
        <v>8218</v>
      </c>
      <c r="G3072" t="s">
        <v>8224</v>
      </c>
      <c r="H3072" t="s">
        <v>8246</v>
      </c>
      <c r="I3072">
        <v>1404641289</v>
      </c>
      <c r="J3072">
        <v>1402049289</v>
      </c>
      <c r="K3072" t="b">
        <v>0</v>
      </c>
      <c r="L3072">
        <v>67</v>
      </c>
      <c r="M3072" t="b">
        <v>1</v>
      </c>
      <c r="N3072" t="s">
        <v>8269</v>
      </c>
      <c r="O3072">
        <f t="shared" si="240"/>
        <v>107</v>
      </c>
      <c r="P3072">
        <f t="shared" si="241"/>
        <v>31.97</v>
      </c>
      <c r="Q3072" t="s">
        <v>8315</v>
      </c>
      <c r="R3072" t="s">
        <v>8316</v>
      </c>
      <c r="S3072" s="12">
        <f t="shared" si="237"/>
        <v>41796.422326388885</v>
      </c>
      <c r="T3072" s="12">
        <f t="shared" si="238"/>
        <v>41826.422326388885</v>
      </c>
      <c r="U3072">
        <f t="shared" si="239"/>
        <v>2014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5">ROUND(E3076/D3076*100,0)</f>
        <v>0</v>
      </c>
      <c r="P3076">
        <f t="shared" ref="P3076:P3139" si="246">IFERROR(ROUND(E3076/L3076,2),0)</f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3409</v>
      </c>
      <c r="B3099" s="3" t="s">
        <v>3408</v>
      </c>
      <c r="C3099" s="3" t="s">
        <v>7519</v>
      </c>
      <c r="D3099" s="6">
        <v>500</v>
      </c>
      <c r="E3099" s="8">
        <v>618</v>
      </c>
      <c r="F3099" t="s">
        <v>8218</v>
      </c>
      <c r="G3099" t="s">
        <v>8224</v>
      </c>
      <c r="H3099" t="s">
        <v>8246</v>
      </c>
      <c r="I3099">
        <v>1469998680</v>
      </c>
      <c r="J3099">
        <v>1466710358</v>
      </c>
      <c r="K3099" t="b">
        <v>0</v>
      </c>
      <c r="L3099">
        <v>21</v>
      </c>
      <c r="M3099" t="b">
        <v>1</v>
      </c>
      <c r="N3099" t="s">
        <v>8269</v>
      </c>
      <c r="O3099">
        <f t="shared" si="245"/>
        <v>124</v>
      </c>
      <c r="P3099">
        <f t="shared" si="246"/>
        <v>29.43</v>
      </c>
      <c r="Q3099" t="s">
        <v>8315</v>
      </c>
      <c r="R3099" t="s">
        <v>8316</v>
      </c>
      <c r="S3099" s="12">
        <f t="shared" si="242"/>
        <v>42544.814328703709</v>
      </c>
      <c r="T3099" s="12">
        <f t="shared" si="243"/>
        <v>42582.873611111107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5" x14ac:dyDescent="0.35">
      <c r="A3104">
        <v>3412</v>
      </c>
      <c r="B3104" s="3" t="s">
        <v>3411</v>
      </c>
      <c r="C3104" s="3" t="s">
        <v>7522</v>
      </c>
      <c r="D3104" s="6">
        <v>3000</v>
      </c>
      <c r="E3104" s="8">
        <v>3000</v>
      </c>
      <c r="F3104" t="s">
        <v>8218</v>
      </c>
      <c r="G3104" t="s">
        <v>8224</v>
      </c>
      <c r="H3104" t="s">
        <v>8246</v>
      </c>
      <c r="I3104">
        <v>1411858862</v>
      </c>
      <c r="J3104">
        <v>1409266862</v>
      </c>
      <c r="K3104" t="b">
        <v>0</v>
      </c>
      <c r="L3104">
        <v>26</v>
      </c>
      <c r="M3104" t="b">
        <v>1</v>
      </c>
      <c r="N3104" t="s">
        <v>8269</v>
      </c>
      <c r="O3104">
        <f t="shared" si="245"/>
        <v>100</v>
      </c>
      <c r="P3104">
        <f t="shared" si="246"/>
        <v>115.38</v>
      </c>
      <c r="Q3104" t="s">
        <v>8315</v>
      </c>
      <c r="R3104" t="s">
        <v>8316</v>
      </c>
      <c r="S3104" s="12">
        <f t="shared" si="242"/>
        <v>41879.959050925929</v>
      </c>
      <c r="T3104" s="12">
        <f t="shared" si="243"/>
        <v>41909.959050925929</v>
      </c>
      <c r="U3104">
        <f t="shared" si="244"/>
        <v>2014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3416</v>
      </c>
      <c r="B3108" s="3" t="s">
        <v>3415</v>
      </c>
      <c r="C3108" s="3" t="s">
        <v>7526</v>
      </c>
      <c r="D3108" s="6">
        <v>4000</v>
      </c>
      <c r="E3108" s="8">
        <v>4784</v>
      </c>
      <c r="F3108" t="s">
        <v>8218</v>
      </c>
      <c r="G3108" t="s">
        <v>8224</v>
      </c>
      <c r="H3108" t="s">
        <v>8246</v>
      </c>
      <c r="I3108">
        <v>1429813800</v>
      </c>
      <c r="J3108">
        <v>1427363645</v>
      </c>
      <c r="K3108" t="b">
        <v>0</v>
      </c>
      <c r="L3108">
        <v>30</v>
      </c>
      <c r="M3108" t="b">
        <v>1</v>
      </c>
      <c r="N3108" t="s">
        <v>8269</v>
      </c>
      <c r="O3108">
        <f t="shared" si="245"/>
        <v>120</v>
      </c>
      <c r="P3108">
        <f t="shared" si="246"/>
        <v>159.47</v>
      </c>
      <c r="Q3108" t="s">
        <v>8315</v>
      </c>
      <c r="R3108" t="s">
        <v>8316</v>
      </c>
      <c r="S3108" s="12">
        <f t="shared" si="242"/>
        <v>42089.412557870368</v>
      </c>
      <c r="T3108" s="12">
        <f t="shared" si="243"/>
        <v>42117.770833333328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3420</v>
      </c>
      <c r="B3119" s="3" t="s">
        <v>3419</v>
      </c>
      <c r="C3119" s="3" t="s">
        <v>7530</v>
      </c>
      <c r="D3119" s="6">
        <v>700</v>
      </c>
      <c r="E3119" s="8">
        <v>966</v>
      </c>
      <c r="F3119" t="s">
        <v>8218</v>
      </c>
      <c r="G3119" t="s">
        <v>8224</v>
      </c>
      <c r="H3119" t="s">
        <v>8246</v>
      </c>
      <c r="I3119">
        <v>1455408000</v>
      </c>
      <c r="J3119">
        <v>1454638202</v>
      </c>
      <c r="K3119" t="b">
        <v>0</v>
      </c>
      <c r="L3119">
        <v>34</v>
      </c>
      <c r="M3119" t="b">
        <v>1</v>
      </c>
      <c r="N3119" t="s">
        <v>8269</v>
      </c>
      <c r="O3119">
        <f t="shared" si="245"/>
        <v>138</v>
      </c>
      <c r="P3119">
        <f t="shared" si="246"/>
        <v>28.41</v>
      </c>
      <c r="Q3119" t="s">
        <v>8315</v>
      </c>
      <c r="R3119" t="s">
        <v>8316</v>
      </c>
      <c r="S3119" s="12">
        <f t="shared" si="242"/>
        <v>42405.090300925927</v>
      </c>
      <c r="T3119" s="12">
        <f t="shared" si="243"/>
        <v>42414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3422</v>
      </c>
      <c r="B3135" s="3" t="s">
        <v>3421</v>
      </c>
      <c r="C3135" s="3" t="s">
        <v>7532</v>
      </c>
      <c r="D3135" s="6">
        <v>3000</v>
      </c>
      <c r="E3135" s="8">
        <v>3273</v>
      </c>
      <c r="F3135" t="s">
        <v>8218</v>
      </c>
      <c r="G3135" t="s">
        <v>8224</v>
      </c>
      <c r="H3135" t="s">
        <v>8246</v>
      </c>
      <c r="I3135">
        <v>1450051200</v>
      </c>
      <c r="J3135">
        <v>1447594176</v>
      </c>
      <c r="K3135" t="b">
        <v>0</v>
      </c>
      <c r="L3135">
        <v>46</v>
      </c>
      <c r="M3135" t="b">
        <v>1</v>
      </c>
      <c r="N3135" t="s">
        <v>8269</v>
      </c>
      <c r="O3135">
        <f t="shared" si="245"/>
        <v>109</v>
      </c>
      <c r="P3135">
        <f t="shared" si="246"/>
        <v>71.150000000000006</v>
      </c>
      <c r="Q3135" t="s">
        <v>8315</v>
      </c>
      <c r="R3135" t="s">
        <v>8316</v>
      </c>
      <c r="S3135" s="12">
        <f t="shared" si="242"/>
        <v>42323.562222222223</v>
      </c>
      <c r="T3135" s="12">
        <f t="shared" si="243"/>
        <v>42352</v>
      </c>
      <c r="U3135">
        <f t="shared" si="244"/>
        <v>2015</v>
      </c>
    </row>
    <row r="3136" spans="1:21" ht="43.5" x14ac:dyDescent="0.35">
      <c r="A3136">
        <v>3427</v>
      </c>
      <c r="B3136" s="3" t="s">
        <v>3426</v>
      </c>
      <c r="C3136" s="3" t="s">
        <v>7537</v>
      </c>
      <c r="D3136" s="6">
        <v>1500</v>
      </c>
      <c r="E3136" s="8">
        <v>1500</v>
      </c>
      <c r="F3136" t="s">
        <v>8218</v>
      </c>
      <c r="G3136" t="s">
        <v>8224</v>
      </c>
      <c r="H3136" t="s">
        <v>8246</v>
      </c>
      <c r="I3136">
        <v>1404314952</v>
      </c>
      <c r="J3136">
        <v>1401722952</v>
      </c>
      <c r="K3136" t="b">
        <v>0</v>
      </c>
      <c r="L3136">
        <v>29</v>
      </c>
      <c r="M3136" t="b">
        <v>1</v>
      </c>
      <c r="N3136" t="s">
        <v>8269</v>
      </c>
      <c r="O3136">
        <f t="shared" si="245"/>
        <v>100</v>
      </c>
      <c r="P3136">
        <f t="shared" si="246"/>
        <v>51.72</v>
      </c>
      <c r="Q3136" t="s">
        <v>8315</v>
      </c>
      <c r="R3136" t="s">
        <v>8316</v>
      </c>
      <c r="S3136" s="12">
        <f t="shared" si="242"/>
        <v>41792.645277777774</v>
      </c>
      <c r="T3136" s="12">
        <f t="shared" si="243"/>
        <v>41822.645277777774</v>
      </c>
      <c r="U3136">
        <f t="shared" si="244"/>
        <v>2014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58" x14ac:dyDescent="0.35">
      <c r="A3138">
        <v>3428</v>
      </c>
      <c r="B3138" s="3" t="s">
        <v>3427</v>
      </c>
      <c r="C3138" s="3" t="s">
        <v>7538</v>
      </c>
      <c r="D3138" s="6">
        <v>2000</v>
      </c>
      <c r="E3138" s="8">
        <v>2055</v>
      </c>
      <c r="F3138" t="s">
        <v>8218</v>
      </c>
      <c r="G3138" t="s">
        <v>8224</v>
      </c>
      <c r="H3138" t="s">
        <v>8246</v>
      </c>
      <c r="I3138">
        <v>1425142800</v>
      </c>
      <c r="J3138">
        <v>1422983847</v>
      </c>
      <c r="K3138" t="b">
        <v>0</v>
      </c>
      <c r="L3138">
        <v>51</v>
      </c>
      <c r="M3138" t="b">
        <v>1</v>
      </c>
      <c r="N3138" t="s">
        <v>8269</v>
      </c>
      <c r="O3138">
        <f t="shared" si="245"/>
        <v>103</v>
      </c>
      <c r="P3138">
        <f t="shared" si="246"/>
        <v>40.29</v>
      </c>
      <c r="Q3138" t="s">
        <v>8315</v>
      </c>
      <c r="R3138" t="s">
        <v>8316</v>
      </c>
      <c r="S3138" s="12">
        <f t="shared" si="242"/>
        <v>42038.720451388886</v>
      </c>
      <c r="T3138" s="12">
        <f t="shared" si="243"/>
        <v>42063.708333333328</v>
      </c>
      <c r="U3138">
        <f t="shared" si="244"/>
        <v>2015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5" x14ac:dyDescent="0.35">
      <c r="A3140">
        <v>3429</v>
      </c>
      <c r="B3140" s="3" t="s">
        <v>3428</v>
      </c>
      <c r="C3140" s="3" t="s">
        <v>7539</v>
      </c>
      <c r="D3140" s="6">
        <v>150</v>
      </c>
      <c r="E3140" s="8">
        <v>195</v>
      </c>
      <c r="F3140" t="s">
        <v>8218</v>
      </c>
      <c r="G3140" t="s">
        <v>8224</v>
      </c>
      <c r="H3140" t="s">
        <v>8246</v>
      </c>
      <c r="I3140">
        <v>1478046661</v>
      </c>
      <c r="J3140">
        <v>1476837061</v>
      </c>
      <c r="K3140" t="b">
        <v>0</v>
      </c>
      <c r="L3140">
        <v>12</v>
      </c>
      <c r="M3140" t="b">
        <v>1</v>
      </c>
      <c r="N3140" t="s">
        <v>8269</v>
      </c>
      <c r="O3140">
        <f t="shared" ref="O3140:O3203" si="250">ROUND(E3140/D3140*100,0)</f>
        <v>130</v>
      </c>
      <c r="P3140">
        <f t="shared" ref="P3140:P3203" si="251">IFERROR(ROUND(E3140/L3140,2),0)</f>
        <v>16.25</v>
      </c>
      <c r="Q3140" t="s">
        <v>8315</v>
      </c>
      <c r="R3140" t="s">
        <v>8316</v>
      </c>
      <c r="S3140" s="12">
        <f t="shared" si="247"/>
        <v>42662.021539351852</v>
      </c>
      <c r="T3140" s="12">
        <f t="shared" si="248"/>
        <v>42676.021539351852</v>
      </c>
      <c r="U3140">
        <f t="shared" si="249"/>
        <v>2016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1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1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1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3430</v>
      </c>
      <c r="B3144" s="3" t="s">
        <v>3429</v>
      </c>
      <c r="C3144" s="3" t="s">
        <v>7540</v>
      </c>
      <c r="D3144" s="6">
        <v>2000</v>
      </c>
      <c r="E3144" s="8">
        <v>2170.9899999999998</v>
      </c>
      <c r="F3144" t="s">
        <v>8218</v>
      </c>
      <c r="G3144" t="s">
        <v>8224</v>
      </c>
      <c r="H3144" t="s">
        <v>8246</v>
      </c>
      <c r="I3144">
        <v>1406760101</v>
      </c>
      <c r="J3144">
        <v>1404168101</v>
      </c>
      <c r="K3144" t="b">
        <v>0</v>
      </c>
      <c r="L3144">
        <v>72</v>
      </c>
      <c r="M3144" t="b">
        <v>1</v>
      </c>
      <c r="N3144" t="s">
        <v>8269</v>
      </c>
      <c r="O3144">
        <f t="shared" si="250"/>
        <v>109</v>
      </c>
      <c r="P3144">
        <f t="shared" si="251"/>
        <v>30.15</v>
      </c>
      <c r="Q3144" t="s">
        <v>8315</v>
      </c>
      <c r="R3144" t="s">
        <v>8316</v>
      </c>
      <c r="S3144" s="12">
        <f t="shared" si="247"/>
        <v>41820.945613425924</v>
      </c>
      <c r="T3144" s="12">
        <f t="shared" si="248"/>
        <v>41850.945613425924</v>
      </c>
      <c r="U3144">
        <f t="shared" si="249"/>
        <v>2014</v>
      </c>
    </row>
    <row r="3145" spans="1:21" ht="43.5" x14ac:dyDescent="0.35">
      <c r="A3145">
        <v>3438</v>
      </c>
      <c r="B3145" s="3" t="s">
        <v>3437</v>
      </c>
      <c r="C3145" s="3" t="s">
        <v>7548</v>
      </c>
      <c r="D3145" s="6">
        <v>2500</v>
      </c>
      <c r="E3145" s="8">
        <v>2605</v>
      </c>
      <c r="F3145" t="s">
        <v>8218</v>
      </c>
      <c r="G3145" t="s">
        <v>8224</v>
      </c>
      <c r="H3145" t="s">
        <v>8246</v>
      </c>
      <c r="I3145">
        <v>1430600400</v>
      </c>
      <c r="J3145">
        <v>1428358567</v>
      </c>
      <c r="K3145" t="b">
        <v>0</v>
      </c>
      <c r="L3145">
        <v>14</v>
      </c>
      <c r="M3145" t="b">
        <v>1</v>
      </c>
      <c r="N3145" t="s">
        <v>8269</v>
      </c>
      <c r="O3145">
        <f t="shared" si="250"/>
        <v>104</v>
      </c>
      <c r="P3145">
        <f t="shared" si="251"/>
        <v>186.07</v>
      </c>
      <c r="Q3145" t="s">
        <v>8315</v>
      </c>
      <c r="R3145" t="s">
        <v>8316</v>
      </c>
      <c r="S3145" s="12">
        <f t="shared" si="247"/>
        <v>42100.927858796291</v>
      </c>
      <c r="T3145" s="12">
        <f t="shared" si="248"/>
        <v>42126.875</v>
      </c>
      <c r="U3145">
        <f t="shared" si="249"/>
        <v>2015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1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3445</v>
      </c>
      <c r="B3154" s="3" t="s">
        <v>3444</v>
      </c>
      <c r="C3154" s="3" t="s">
        <v>7555</v>
      </c>
      <c r="D3154" s="6">
        <v>2000</v>
      </c>
      <c r="E3154" s="8">
        <v>2000</v>
      </c>
      <c r="F3154" t="s">
        <v>8218</v>
      </c>
      <c r="G3154" t="s">
        <v>8224</v>
      </c>
      <c r="H3154" t="s">
        <v>8246</v>
      </c>
      <c r="I3154">
        <v>1445604236</v>
      </c>
      <c r="J3154">
        <v>1443185036</v>
      </c>
      <c r="K3154" t="b">
        <v>0</v>
      </c>
      <c r="L3154">
        <v>31</v>
      </c>
      <c r="M3154" t="b">
        <v>1</v>
      </c>
      <c r="N3154" t="s">
        <v>8269</v>
      </c>
      <c r="O3154">
        <f t="shared" si="250"/>
        <v>100</v>
      </c>
      <c r="P3154">
        <f t="shared" si="251"/>
        <v>64.52</v>
      </c>
      <c r="Q3154" t="s">
        <v>8315</v>
      </c>
      <c r="R3154" t="s">
        <v>8316</v>
      </c>
      <c r="S3154" s="12">
        <f t="shared" si="247"/>
        <v>42272.530509259261</v>
      </c>
      <c r="T3154" s="12">
        <f t="shared" si="248"/>
        <v>42300.530509259261</v>
      </c>
      <c r="U3154">
        <f t="shared" si="249"/>
        <v>2015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3446</v>
      </c>
      <c r="B3157" s="3" t="s">
        <v>3445</v>
      </c>
      <c r="C3157" s="3" t="s">
        <v>7556</v>
      </c>
      <c r="D3157" s="6">
        <v>1000</v>
      </c>
      <c r="E3157" s="8">
        <v>1082</v>
      </c>
      <c r="F3157" t="s">
        <v>8218</v>
      </c>
      <c r="G3157" t="s">
        <v>8224</v>
      </c>
      <c r="H3157" t="s">
        <v>8246</v>
      </c>
      <c r="I3157">
        <v>1423138800</v>
      </c>
      <c r="J3157">
        <v>1421092725</v>
      </c>
      <c r="K3157" t="b">
        <v>0</v>
      </c>
      <c r="L3157">
        <v>25</v>
      </c>
      <c r="M3157" t="b">
        <v>1</v>
      </c>
      <c r="N3157" t="s">
        <v>8269</v>
      </c>
      <c r="O3157">
        <f t="shared" si="250"/>
        <v>108</v>
      </c>
      <c r="P3157">
        <f t="shared" si="251"/>
        <v>43.28</v>
      </c>
      <c r="Q3157" t="s">
        <v>8315</v>
      </c>
      <c r="R3157" t="s">
        <v>8316</v>
      </c>
      <c r="S3157" s="12">
        <f t="shared" si="247"/>
        <v>42016.832465277781</v>
      </c>
      <c r="T3157" s="12">
        <f t="shared" si="248"/>
        <v>42040.513888888891</v>
      </c>
      <c r="U3157">
        <f t="shared" si="249"/>
        <v>2015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5" x14ac:dyDescent="0.35">
      <c r="A3163">
        <v>3450</v>
      </c>
      <c r="B3163" s="3" t="s">
        <v>3449</v>
      </c>
      <c r="C3163" s="3" t="s">
        <v>7560</v>
      </c>
      <c r="D3163" s="6">
        <v>500</v>
      </c>
      <c r="E3163" s="8">
        <v>760</v>
      </c>
      <c r="F3163" t="s">
        <v>8218</v>
      </c>
      <c r="G3163" t="s">
        <v>8224</v>
      </c>
      <c r="H3163" t="s">
        <v>8246</v>
      </c>
      <c r="I3163">
        <v>1427990071</v>
      </c>
      <c r="J3163">
        <v>1422809671</v>
      </c>
      <c r="K3163" t="b">
        <v>0</v>
      </c>
      <c r="L3163">
        <v>39</v>
      </c>
      <c r="M3163" t="b">
        <v>1</v>
      </c>
      <c r="N3163" t="s">
        <v>8269</v>
      </c>
      <c r="O3163">
        <f t="shared" si="250"/>
        <v>152</v>
      </c>
      <c r="P3163">
        <f t="shared" si="251"/>
        <v>19.489999999999998</v>
      </c>
      <c r="Q3163" t="s">
        <v>8315</v>
      </c>
      <c r="R3163" t="s">
        <v>8316</v>
      </c>
      <c r="S3163" s="12">
        <f t="shared" si="247"/>
        <v>42036.704525462963</v>
      </c>
      <c r="T3163" s="12">
        <f t="shared" si="248"/>
        <v>42096.662858796291</v>
      </c>
      <c r="U3163">
        <f t="shared" si="249"/>
        <v>2015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5" x14ac:dyDescent="0.35">
      <c r="A3173">
        <v>3453</v>
      </c>
      <c r="B3173" s="3" t="s">
        <v>3452</v>
      </c>
      <c r="C3173" s="3" t="s">
        <v>7563</v>
      </c>
      <c r="D3173" s="6">
        <v>300</v>
      </c>
      <c r="E3173" s="8">
        <v>385</v>
      </c>
      <c r="F3173" t="s">
        <v>8218</v>
      </c>
      <c r="G3173" t="s">
        <v>8224</v>
      </c>
      <c r="H3173" t="s">
        <v>8246</v>
      </c>
      <c r="I3173">
        <v>1471130956</v>
      </c>
      <c r="J3173">
        <v>1465946956</v>
      </c>
      <c r="K3173" t="b">
        <v>0</v>
      </c>
      <c r="L3173">
        <v>14</v>
      </c>
      <c r="M3173" t="b">
        <v>1</v>
      </c>
      <c r="N3173" t="s">
        <v>8269</v>
      </c>
      <c r="O3173">
        <f t="shared" si="250"/>
        <v>128</v>
      </c>
      <c r="P3173">
        <f t="shared" si="251"/>
        <v>27.5</v>
      </c>
      <c r="Q3173" t="s">
        <v>8315</v>
      </c>
      <c r="R3173" t="s">
        <v>8316</v>
      </c>
      <c r="S3173" s="12">
        <f t="shared" si="247"/>
        <v>42535.97865740741</v>
      </c>
      <c r="T3173" s="12">
        <f t="shared" si="248"/>
        <v>42595.97865740741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3454</v>
      </c>
      <c r="B3180" s="3" t="s">
        <v>3453</v>
      </c>
      <c r="C3180" s="3" t="s">
        <v>7564</v>
      </c>
      <c r="D3180" s="6">
        <v>700</v>
      </c>
      <c r="E3180" s="8">
        <v>705</v>
      </c>
      <c r="F3180" t="s">
        <v>8218</v>
      </c>
      <c r="G3180" t="s">
        <v>8224</v>
      </c>
      <c r="H3180" t="s">
        <v>8246</v>
      </c>
      <c r="I3180">
        <v>1406825159</v>
      </c>
      <c r="J3180">
        <v>1404233159</v>
      </c>
      <c r="K3180" t="b">
        <v>0</v>
      </c>
      <c r="L3180">
        <v>21</v>
      </c>
      <c r="M3180" t="b">
        <v>1</v>
      </c>
      <c r="N3180" t="s">
        <v>8269</v>
      </c>
      <c r="O3180">
        <f t="shared" si="250"/>
        <v>101</v>
      </c>
      <c r="P3180">
        <f t="shared" si="251"/>
        <v>33.57</v>
      </c>
      <c r="Q3180" t="s">
        <v>8315</v>
      </c>
      <c r="R3180" t="s">
        <v>8316</v>
      </c>
      <c r="S3180" s="12">
        <f t="shared" si="247"/>
        <v>41821.698599537034</v>
      </c>
      <c r="T3180" s="12">
        <f t="shared" si="248"/>
        <v>41851.698599537034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58" x14ac:dyDescent="0.35">
      <c r="A3182">
        <v>3459</v>
      </c>
      <c r="B3182" s="3" t="s">
        <v>3458</v>
      </c>
      <c r="C3182" s="3" t="s">
        <v>7569</v>
      </c>
      <c r="D3182" s="6">
        <v>500</v>
      </c>
      <c r="E3182" s="8">
        <v>631</v>
      </c>
      <c r="F3182" t="s">
        <v>8218</v>
      </c>
      <c r="G3182" t="s">
        <v>8224</v>
      </c>
      <c r="H3182" t="s">
        <v>8246</v>
      </c>
      <c r="I3182">
        <v>1463743860</v>
      </c>
      <c r="J3182">
        <v>1461151860</v>
      </c>
      <c r="K3182" t="b">
        <v>0</v>
      </c>
      <c r="L3182">
        <v>36</v>
      </c>
      <c r="M3182" t="b">
        <v>1</v>
      </c>
      <c r="N3182" t="s">
        <v>8269</v>
      </c>
      <c r="O3182">
        <f t="shared" si="250"/>
        <v>126</v>
      </c>
      <c r="P3182">
        <f t="shared" si="251"/>
        <v>17.53</v>
      </c>
      <c r="Q3182" t="s">
        <v>8315</v>
      </c>
      <c r="R3182" t="s">
        <v>8316</v>
      </c>
      <c r="S3182" s="12">
        <f t="shared" si="247"/>
        <v>42480.479861111111</v>
      </c>
      <c r="T3182" s="12">
        <f t="shared" si="248"/>
        <v>42510.479861111111</v>
      </c>
      <c r="U3182">
        <f t="shared" si="249"/>
        <v>2016</v>
      </c>
    </row>
    <row r="3183" spans="1:21" ht="43.5" x14ac:dyDescent="0.35">
      <c r="A3183">
        <v>3460</v>
      </c>
      <c r="B3183" s="3" t="s">
        <v>3459</v>
      </c>
      <c r="C3183" s="3" t="s">
        <v>7570</v>
      </c>
      <c r="D3183" s="6">
        <v>500</v>
      </c>
      <c r="E3183" s="8">
        <v>950</v>
      </c>
      <c r="F3183" t="s">
        <v>8218</v>
      </c>
      <c r="G3183" t="s">
        <v>8224</v>
      </c>
      <c r="H3183" t="s">
        <v>8246</v>
      </c>
      <c r="I3183">
        <v>1408106352</v>
      </c>
      <c r="J3183">
        <v>1406896752</v>
      </c>
      <c r="K3183" t="b">
        <v>0</v>
      </c>
      <c r="L3183">
        <v>19</v>
      </c>
      <c r="M3183" t="b">
        <v>1</v>
      </c>
      <c r="N3183" t="s">
        <v>8269</v>
      </c>
      <c r="O3183">
        <f t="shared" si="250"/>
        <v>190</v>
      </c>
      <c r="P3183">
        <f t="shared" si="251"/>
        <v>50</v>
      </c>
      <c r="Q3183" t="s">
        <v>8315</v>
      </c>
      <c r="R3183" t="s">
        <v>8316</v>
      </c>
      <c r="S3183" s="12">
        <f t="shared" si="247"/>
        <v>41852.527222222219</v>
      </c>
      <c r="T3183" s="12">
        <f t="shared" si="248"/>
        <v>41866.527222222219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3465</v>
      </c>
      <c r="B3187" s="3" t="s">
        <v>3464</v>
      </c>
      <c r="C3187" s="3" t="s">
        <v>7575</v>
      </c>
      <c r="D3187" s="6">
        <v>2000</v>
      </c>
      <c r="E3187" s="8">
        <v>2060</v>
      </c>
      <c r="F3187" t="s">
        <v>8218</v>
      </c>
      <c r="G3187" t="s">
        <v>8224</v>
      </c>
      <c r="H3187" t="s">
        <v>8246</v>
      </c>
      <c r="I3187">
        <v>1439136000</v>
      </c>
      <c r="J3187">
        <v>1436972472</v>
      </c>
      <c r="K3187" t="b">
        <v>0</v>
      </c>
      <c r="L3187">
        <v>36</v>
      </c>
      <c r="M3187" t="b">
        <v>1</v>
      </c>
      <c r="N3187" t="s">
        <v>8269</v>
      </c>
      <c r="O3187">
        <f t="shared" si="250"/>
        <v>103</v>
      </c>
      <c r="P3187">
        <f t="shared" si="251"/>
        <v>57.22</v>
      </c>
      <c r="Q3187" t="s">
        <v>8315</v>
      </c>
      <c r="R3187" t="s">
        <v>8316</v>
      </c>
      <c r="S3187" s="12">
        <f t="shared" si="247"/>
        <v>42200.625833333332</v>
      </c>
      <c r="T3187" s="12">
        <f t="shared" si="248"/>
        <v>42225.666666666672</v>
      </c>
      <c r="U3187">
        <f t="shared" si="249"/>
        <v>2015</v>
      </c>
    </row>
    <row r="3188" spans="1:21" ht="43.5" x14ac:dyDescent="0.35">
      <c r="A3188">
        <v>3471</v>
      </c>
      <c r="B3188" s="3" t="s">
        <v>3470</v>
      </c>
      <c r="C3188" s="3" t="s">
        <v>7581</v>
      </c>
      <c r="D3188" s="6">
        <v>500</v>
      </c>
      <c r="E3188" s="8">
        <v>1073</v>
      </c>
      <c r="F3188" t="s">
        <v>8218</v>
      </c>
      <c r="G3188" t="s">
        <v>8224</v>
      </c>
      <c r="H3188" t="s">
        <v>8246</v>
      </c>
      <c r="I3188">
        <v>1409515200</v>
      </c>
      <c r="J3188">
        <v>1405971690</v>
      </c>
      <c r="K3188" t="b">
        <v>0</v>
      </c>
      <c r="L3188">
        <v>30</v>
      </c>
      <c r="M3188" t="b">
        <v>1</v>
      </c>
      <c r="N3188" t="s">
        <v>8269</v>
      </c>
      <c r="O3188">
        <f t="shared" si="250"/>
        <v>215</v>
      </c>
      <c r="P3188">
        <f t="shared" si="251"/>
        <v>35.770000000000003</v>
      </c>
      <c r="Q3188" t="s">
        <v>8315</v>
      </c>
      <c r="R3188" t="s">
        <v>8316</v>
      </c>
      <c r="S3188" s="12">
        <f t="shared" si="247"/>
        <v>41841.820486111108</v>
      </c>
      <c r="T3188" s="12">
        <f t="shared" si="248"/>
        <v>41882.833333333336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3474</v>
      </c>
      <c r="B3190" s="3" t="s">
        <v>3473</v>
      </c>
      <c r="C3190" s="3" t="s">
        <v>7584</v>
      </c>
      <c r="D3190" s="6">
        <v>2000</v>
      </c>
      <c r="E3190" s="8">
        <v>2020</v>
      </c>
      <c r="F3190" t="s">
        <v>8218</v>
      </c>
      <c r="G3190" t="s">
        <v>8224</v>
      </c>
      <c r="H3190" t="s">
        <v>8246</v>
      </c>
      <c r="I3190">
        <v>1469016131</v>
      </c>
      <c r="J3190">
        <v>1466424131</v>
      </c>
      <c r="K3190" t="b">
        <v>0</v>
      </c>
      <c r="L3190">
        <v>39</v>
      </c>
      <c r="M3190" t="b">
        <v>1</v>
      </c>
      <c r="N3190" t="s">
        <v>8269</v>
      </c>
      <c r="O3190">
        <f t="shared" si="250"/>
        <v>101</v>
      </c>
      <c r="P3190">
        <f t="shared" si="251"/>
        <v>51.79</v>
      </c>
      <c r="Q3190" t="s">
        <v>8315</v>
      </c>
      <c r="R3190" t="s">
        <v>8316</v>
      </c>
      <c r="S3190" s="12">
        <f t="shared" si="247"/>
        <v>42541.501516203702</v>
      </c>
      <c r="T3190" s="12">
        <f t="shared" si="248"/>
        <v>42571.501516203702</v>
      </c>
      <c r="U3190">
        <f t="shared" si="249"/>
        <v>2016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3475</v>
      </c>
      <c r="B3194" s="3" t="s">
        <v>3474</v>
      </c>
      <c r="C3194" s="3" t="s">
        <v>7585</v>
      </c>
      <c r="D3194" s="6">
        <v>300</v>
      </c>
      <c r="E3194" s="8">
        <v>340</v>
      </c>
      <c r="F3194" t="s">
        <v>8218</v>
      </c>
      <c r="G3194" t="s">
        <v>8224</v>
      </c>
      <c r="H3194" t="s">
        <v>8246</v>
      </c>
      <c r="I3194">
        <v>1414972800</v>
      </c>
      <c r="J3194">
        <v>1412629704</v>
      </c>
      <c r="K3194" t="b">
        <v>0</v>
      </c>
      <c r="L3194">
        <v>17</v>
      </c>
      <c r="M3194" t="b">
        <v>1</v>
      </c>
      <c r="N3194" t="s">
        <v>8269</v>
      </c>
      <c r="O3194">
        <f t="shared" si="250"/>
        <v>113</v>
      </c>
      <c r="P3194">
        <f t="shared" si="251"/>
        <v>20</v>
      </c>
      <c r="Q3194" t="s">
        <v>8315</v>
      </c>
      <c r="R3194" t="s">
        <v>8316</v>
      </c>
      <c r="S3194" s="12">
        <f t="shared" si="247"/>
        <v>41918.880833333329</v>
      </c>
      <c r="T3194" s="12">
        <f t="shared" si="248"/>
        <v>41946</v>
      </c>
      <c r="U3194">
        <f t="shared" si="249"/>
        <v>2014</v>
      </c>
    </row>
    <row r="3195" spans="1:21" ht="43.5" x14ac:dyDescent="0.35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 t="shared" si="250"/>
        <v>128</v>
      </c>
      <c r="P3195">
        <f t="shared" si="251"/>
        <v>34.25</v>
      </c>
      <c r="Q3195" t="s">
        <v>8315</v>
      </c>
      <c r="R3195" t="s">
        <v>8316</v>
      </c>
      <c r="S3195" s="12">
        <f t="shared" si="247"/>
        <v>41781.855092592588</v>
      </c>
      <c r="T3195" s="12">
        <f t="shared" si="248"/>
        <v>41811.855092592588</v>
      </c>
      <c r="U3195">
        <f t="shared" si="249"/>
        <v>2014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3482</v>
      </c>
      <c r="B3203" s="3" t="s">
        <v>3481</v>
      </c>
      <c r="C3203" s="3" t="s">
        <v>7592</v>
      </c>
      <c r="D3203" s="6">
        <v>3000</v>
      </c>
      <c r="E3203" s="8">
        <v>4150</v>
      </c>
      <c r="F3203" t="s">
        <v>8218</v>
      </c>
      <c r="G3203" t="s">
        <v>8224</v>
      </c>
      <c r="H3203" t="s">
        <v>8246</v>
      </c>
      <c r="I3203">
        <v>1404671466</v>
      </c>
      <c r="J3203">
        <v>1402079466</v>
      </c>
      <c r="K3203" t="b">
        <v>0</v>
      </c>
      <c r="L3203">
        <v>80</v>
      </c>
      <c r="M3203" t="b">
        <v>1</v>
      </c>
      <c r="N3203" t="s">
        <v>8269</v>
      </c>
      <c r="O3203">
        <f t="shared" si="250"/>
        <v>138</v>
      </c>
      <c r="P3203">
        <f t="shared" si="251"/>
        <v>51.88</v>
      </c>
      <c r="Q3203" t="s">
        <v>8315</v>
      </c>
      <c r="R3203" t="s">
        <v>8316</v>
      </c>
      <c r="S3203" s="12">
        <f t="shared" ref="S3203:S3266" si="252">(((J3203/60)/60)/24)+DATE(1970,1,1)</f>
        <v>41796.771597222221</v>
      </c>
      <c r="T3203" s="12">
        <f t="shared" ref="T3203:T3266" si="253">(((I3203/60)/60)/24)+DATE(1970,1,1)</f>
        <v>41826.771597222221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5">ROUND(E3204/D3204*100,0)</f>
        <v>55</v>
      </c>
      <c r="P3204">
        <f t="shared" ref="P3204:P3267" si="256">IFERROR(ROUND(E3204/L3204,2),0)</f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5"/>
        <v>25</v>
      </c>
      <c r="P3205">
        <f t="shared" si="256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5"/>
        <v>0</v>
      </c>
      <c r="P3206">
        <f t="shared" si="256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3487</v>
      </c>
      <c r="B3207" s="3" t="s">
        <v>3486</v>
      </c>
      <c r="C3207" s="3" t="s">
        <v>7597</v>
      </c>
      <c r="D3207" s="6">
        <v>2000</v>
      </c>
      <c r="E3207" s="8">
        <v>2555</v>
      </c>
      <c r="F3207" t="s">
        <v>8218</v>
      </c>
      <c r="G3207" t="s">
        <v>8224</v>
      </c>
      <c r="H3207" t="s">
        <v>8246</v>
      </c>
      <c r="I3207">
        <v>1435185252</v>
      </c>
      <c r="J3207">
        <v>1432593252</v>
      </c>
      <c r="K3207" t="b">
        <v>0</v>
      </c>
      <c r="L3207">
        <v>66</v>
      </c>
      <c r="M3207" t="b">
        <v>1</v>
      </c>
      <c r="N3207" t="s">
        <v>8269</v>
      </c>
      <c r="O3207">
        <f t="shared" si="255"/>
        <v>128</v>
      </c>
      <c r="P3207">
        <f t="shared" si="256"/>
        <v>38.71</v>
      </c>
      <c r="Q3207" t="s">
        <v>8315</v>
      </c>
      <c r="R3207" t="s">
        <v>8316</v>
      </c>
      <c r="S3207" s="12">
        <f t="shared" si="252"/>
        <v>42149.940416666665</v>
      </c>
      <c r="T3207" s="12">
        <f t="shared" si="253"/>
        <v>42179.940416666665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5"/>
        <v>0</v>
      </c>
      <c r="P3208">
        <f t="shared" si="256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5"/>
        <v>46</v>
      </c>
      <c r="P3209">
        <f t="shared" si="256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5"/>
        <v>104</v>
      </c>
      <c r="P3210">
        <f t="shared" si="256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3489</v>
      </c>
      <c r="B3215" s="3" t="s">
        <v>3488</v>
      </c>
      <c r="C3215" s="3" t="s">
        <v>7599</v>
      </c>
      <c r="D3215" s="6">
        <v>5000</v>
      </c>
      <c r="E3215" s="8">
        <v>5635</v>
      </c>
      <c r="F3215" t="s">
        <v>8218</v>
      </c>
      <c r="G3215" t="s">
        <v>8224</v>
      </c>
      <c r="H3215" t="s">
        <v>8246</v>
      </c>
      <c r="I3215">
        <v>1400965200</v>
      </c>
      <c r="J3215">
        <v>1398352531</v>
      </c>
      <c r="K3215" t="b">
        <v>0</v>
      </c>
      <c r="L3215">
        <v>72</v>
      </c>
      <c r="M3215" t="b">
        <v>1</v>
      </c>
      <c r="N3215" t="s">
        <v>8269</v>
      </c>
      <c r="O3215">
        <f t="shared" si="255"/>
        <v>113</v>
      </c>
      <c r="P3215">
        <f t="shared" si="256"/>
        <v>78.260000000000005</v>
      </c>
      <c r="Q3215" t="s">
        <v>8315</v>
      </c>
      <c r="R3215" t="s">
        <v>8316</v>
      </c>
      <c r="S3215" s="12">
        <f t="shared" si="252"/>
        <v>41753.635775462964</v>
      </c>
      <c r="T3215" s="12">
        <f t="shared" si="253"/>
        <v>41783.875</v>
      </c>
      <c r="U3215">
        <f t="shared" si="254"/>
        <v>2014</v>
      </c>
    </row>
    <row r="3216" spans="1:21" ht="43.5" x14ac:dyDescent="0.35">
      <c r="A3216">
        <v>3501</v>
      </c>
      <c r="B3216" s="3" t="s">
        <v>3500</v>
      </c>
      <c r="C3216" s="3" t="s">
        <v>7611</v>
      </c>
      <c r="D3216" s="6">
        <v>1500</v>
      </c>
      <c r="E3216" s="8">
        <v>1510</v>
      </c>
      <c r="F3216" t="s">
        <v>8218</v>
      </c>
      <c r="G3216" t="s">
        <v>8224</v>
      </c>
      <c r="H3216" t="s">
        <v>8246</v>
      </c>
      <c r="I3216">
        <v>1441995595</v>
      </c>
      <c r="J3216">
        <v>1439835595</v>
      </c>
      <c r="K3216" t="b">
        <v>0</v>
      </c>
      <c r="L3216">
        <v>42</v>
      </c>
      <c r="M3216" t="b">
        <v>1</v>
      </c>
      <c r="N3216" t="s">
        <v>8269</v>
      </c>
      <c r="O3216">
        <f t="shared" si="255"/>
        <v>101</v>
      </c>
      <c r="P3216">
        <f t="shared" si="256"/>
        <v>35.950000000000003</v>
      </c>
      <c r="Q3216" t="s">
        <v>8315</v>
      </c>
      <c r="R3216" t="s">
        <v>8316</v>
      </c>
      <c r="S3216" s="12">
        <f t="shared" si="252"/>
        <v>42233.763831018514</v>
      </c>
      <c r="T3216" s="12">
        <f t="shared" si="253"/>
        <v>42258.763831018514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3503</v>
      </c>
      <c r="B3218" s="3" t="s">
        <v>3502</v>
      </c>
      <c r="C3218" s="3" t="s">
        <v>7613</v>
      </c>
      <c r="D3218" s="6">
        <v>2500</v>
      </c>
      <c r="E3218" s="8">
        <v>2689</v>
      </c>
      <c r="F3218" t="s">
        <v>8218</v>
      </c>
      <c r="G3218" t="s">
        <v>8224</v>
      </c>
      <c r="H3218" t="s">
        <v>8246</v>
      </c>
      <c r="I3218">
        <v>1469359728</v>
      </c>
      <c r="J3218">
        <v>1466767728</v>
      </c>
      <c r="K3218" t="b">
        <v>0</v>
      </c>
      <c r="L3218">
        <v>38</v>
      </c>
      <c r="M3218" t="b">
        <v>1</v>
      </c>
      <c r="N3218" t="s">
        <v>8269</v>
      </c>
      <c r="O3218">
        <f t="shared" si="255"/>
        <v>108</v>
      </c>
      <c r="P3218">
        <f t="shared" si="256"/>
        <v>70.760000000000005</v>
      </c>
      <c r="Q3218" t="s">
        <v>8315</v>
      </c>
      <c r="R3218" t="s">
        <v>8316</v>
      </c>
      <c r="S3218" s="12">
        <f t="shared" si="252"/>
        <v>42545.478333333333</v>
      </c>
      <c r="T3218" s="12">
        <f t="shared" si="253"/>
        <v>42575.478333333333</v>
      </c>
      <c r="U3218">
        <f t="shared" si="254"/>
        <v>2016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3508</v>
      </c>
      <c r="B3220" s="3" t="s">
        <v>3507</v>
      </c>
      <c r="C3220" s="3" t="s">
        <v>7618</v>
      </c>
      <c r="D3220" s="6">
        <v>100</v>
      </c>
      <c r="E3220" s="8">
        <v>180</v>
      </c>
      <c r="F3220" t="s">
        <v>8218</v>
      </c>
      <c r="G3220" t="s">
        <v>8224</v>
      </c>
      <c r="H3220" t="s">
        <v>8246</v>
      </c>
      <c r="I3220">
        <v>1462914000</v>
      </c>
      <c r="J3220">
        <v>1460914253</v>
      </c>
      <c r="K3220" t="b">
        <v>0</v>
      </c>
      <c r="L3220">
        <v>15</v>
      </c>
      <c r="M3220" t="b">
        <v>1</v>
      </c>
      <c r="N3220" t="s">
        <v>8269</v>
      </c>
      <c r="O3220">
        <f t="shared" si="255"/>
        <v>180</v>
      </c>
      <c r="P3220">
        <f t="shared" si="256"/>
        <v>12</v>
      </c>
      <c r="Q3220" t="s">
        <v>8315</v>
      </c>
      <c r="R3220" t="s">
        <v>8316</v>
      </c>
      <c r="S3220" s="12">
        <f t="shared" si="252"/>
        <v>42477.729780092588</v>
      </c>
      <c r="T3220" s="12">
        <f t="shared" si="253"/>
        <v>42500.875</v>
      </c>
      <c r="U3220">
        <f t="shared" si="254"/>
        <v>2016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3.5" x14ac:dyDescent="0.35">
      <c r="A3223">
        <v>3511</v>
      </c>
      <c r="B3223" s="3" t="s">
        <v>3510</v>
      </c>
      <c r="C3223" s="3" t="s">
        <v>7621</v>
      </c>
      <c r="D3223" s="6">
        <v>1500</v>
      </c>
      <c r="E3223" s="8">
        <v>1518</v>
      </c>
      <c r="F3223" t="s">
        <v>8218</v>
      </c>
      <c r="G3223" t="s">
        <v>8224</v>
      </c>
      <c r="H3223" t="s">
        <v>8246</v>
      </c>
      <c r="I3223">
        <v>1415385000</v>
      </c>
      <c r="J3223">
        <v>1413406695</v>
      </c>
      <c r="K3223" t="b">
        <v>0</v>
      </c>
      <c r="L3223">
        <v>19</v>
      </c>
      <c r="M3223" t="b">
        <v>1</v>
      </c>
      <c r="N3223" t="s">
        <v>8269</v>
      </c>
      <c r="O3223">
        <f t="shared" si="255"/>
        <v>101</v>
      </c>
      <c r="P3223">
        <f t="shared" si="256"/>
        <v>79.89</v>
      </c>
      <c r="Q3223" t="s">
        <v>8315</v>
      </c>
      <c r="R3223" t="s">
        <v>8316</v>
      </c>
      <c r="S3223" s="12">
        <f t="shared" si="252"/>
        <v>41927.873784722222</v>
      </c>
      <c r="T3223" s="12">
        <f t="shared" si="253"/>
        <v>41950.770833333336</v>
      </c>
      <c r="U3223">
        <f t="shared" si="254"/>
        <v>2014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3512</v>
      </c>
      <c r="B3228" s="3" t="s">
        <v>3511</v>
      </c>
      <c r="C3228" s="3" t="s">
        <v>7622</v>
      </c>
      <c r="D3228" s="6">
        <v>1000</v>
      </c>
      <c r="E3228" s="8">
        <v>1000</v>
      </c>
      <c r="F3228" t="s">
        <v>8218</v>
      </c>
      <c r="G3228" t="s">
        <v>8224</v>
      </c>
      <c r="H3228" t="s">
        <v>8246</v>
      </c>
      <c r="I3228">
        <v>1429789992</v>
      </c>
      <c r="J3228">
        <v>1424609592</v>
      </c>
      <c r="K3228" t="b">
        <v>0</v>
      </c>
      <c r="L3228">
        <v>17</v>
      </c>
      <c r="M3228" t="b">
        <v>1</v>
      </c>
      <c r="N3228" t="s">
        <v>8269</v>
      </c>
      <c r="O3228">
        <f t="shared" si="255"/>
        <v>100</v>
      </c>
      <c r="P3228">
        <f t="shared" si="256"/>
        <v>58.82</v>
      </c>
      <c r="Q3228" t="s">
        <v>8315</v>
      </c>
      <c r="R3228" t="s">
        <v>8316</v>
      </c>
      <c r="S3228" s="12">
        <f t="shared" si="252"/>
        <v>42057.536944444444</v>
      </c>
      <c r="T3228" s="12">
        <f t="shared" si="253"/>
        <v>42117.49527777778</v>
      </c>
      <c r="U3228">
        <f t="shared" si="254"/>
        <v>2015</v>
      </c>
    </row>
    <row r="3229" spans="1:21" ht="43.5" x14ac:dyDescent="0.35">
      <c r="A3229">
        <v>3517</v>
      </c>
      <c r="B3229" s="3" t="s">
        <v>3516</v>
      </c>
      <c r="C3229" s="3" t="s">
        <v>7627</v>
      </c>
      <c r="D3229" s="6">
        <v>4000</v>
      </c>
      <c r="E3229" s="8">
        <v>4000</v>
      </c>
      <c r="F3229" t="s">
        <v>8218</v>
      </c>
      <c r="G3229" t="s">
        <v>8224</v>
      </c>
      <c r="H3229" t="s">
        <v>8246</v>
      </c>
      <c r="I3229">
        <v>1404471600</v>
      </c>
      <c r="J3229">
        <v>1401910634</v>
      </c>
      <c r="K3229" t="b">
        <v>0</v>
      </c>
      <c r="L3229">
        <v>13</v>
      </c>
      <c r="M3229" t="b">
        <v>1</v>
      </c>
      <c r="N3229" t="s">
        <v>8269</v>
      </c>
      <c r="O3229">
        <f t="shared" si="255"/>
        <v>100</v>
      </c>
      <c r="P3229">
        <f t="shared" si="256"/>
        <v>307.69</v>
      </c>
      <c r="Q3229" t="s">
        <v>8315</v>
      </c>
      <c r="R3229" t="s">
        <v>8316</v>
      </c>
      <c r="S3229" s="12">
        <f t="shared" si="252"/>
        <v>41794.817523148151</v>
      </c>
      <c r="T3229" s="12">
        <f t="shared" si="253"/>
        <v>41824.458333333336</v>
      </c>
      <c r="U3229">
        <f t="shared" si="254"/>
        <v>2014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3519</v>
      </c>
      <c r="B3236" s="3" t="s">
        <v>3518</v>
      </c>
      <c r="C3236" s="3" t="s">
        <v>7629</v>
      </c>
      <c r="D3236" s="6">
        <v>2000</v>
      </c>
      <c r="E3236" s="8">
        <v>2027</v>
      </c>
      <c r="F3236" t="s">
        <v>8218</v>
      </c>
      <c r="G3236" t="s">
        <v>8224</v>
      </c>
      <c r="H3236" t="s">
        <v>8246</v>
      </c>
      <c r="I3236">
        <v>1425478950</v>
      </c>
      <c r="J3236">
        <v>1422886950</v>
      </c>
      <c r="K3236" t="b">
        <v>0</v>
      </c>
      <c r="L3236">
        <v>28</v>
      </c>
      <c r="M3236" t="b">
        <v>1</v>
      </c>
      <c r="N3236" t="s">
        <v>8269</v>
      </c>
      <c r="O3236">
        <f t="shared" si="255"/>
        <v>101</v>
      </c>
      <c r="P3236">
        <f t="shared" si="256"/>
        <v>72.39</v>
      </c>
      <c r="Q3236" t="s">
        <v>8315</v>
      </c>
      <c r="R3236" t="s">
        <v>8316</v>
      </c>
      <c r="S3236" s="12">
        <f t="shared" si="252"/>
        <v>42037.598958333328</v>
      </c>
      <c r="T3236" s="12">
        <f t="shared" si="253"/>
        <v>42067.598958333328</v>
      </c>
      <c r="U3236">
        <f t="shared" si="254"/>
        <v>2015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5" x14ac:dyDescent="0.35">
      <c r="A3240">
        <v>3520</v>
      </c>
      <c r="B3240" s="3" t="s">
        <v>3519</v>
      </c>
      <c r="C3240" s="3" t="s">
        <v>7630</v>
      </c>
      <c r="D3240" s="6">
        <v>2000</v>
      </c>
      <c r="E3240" s="8">
        <v>2015</v>
      </c>
      <c r="F3240" t="s">
        <v>8218</v>
      </c>
      <c r="G3240" t="s">
        <v>8224</v>
      </c>
      <c r="H3240" t="s">
        <v>8246</v>
      </c>
      <c r="I3240">
        <v>1441547220</v>
      </c>
      <c r="J3240">
        <v>1439322412</v>
      </c>
      <c r="K3240" t="b">
        <v>0</v>
      </c>
      <c r="L3240">
        <v>21</v>
      </c>
      <c r="M3240" t="b">
        <v>1</v>
      </c>
      <c r="N3240" t="s">
        <v>8269</v>
      </c>
      <c r="O3240">
        <f t="shared" si="255"/>
        <v>101</v>
      </c>
      <c r="P3240">
        <f t="shared" si="256"/>
        <v>95.95</v>
      </c>
      <c r="Q3240" t="s">
        <v>8315</v>
      </c>
      <c r="R3240" t="s">
        <v>8316</v>
      </c>
      <c r="S3240" s="12">
        <f t="shared" si="252"/>
        <v>42227.824212962965</v>
      </c>
      <c r="T3240" s="12">
        <f t="shared" si="253"/>
        <v>42253.57430555555</v>
      </c>
      <c r="U3240">
        <f t="shared" si="254"/>
        <v>2015</v>
      </c>
    </row>
    <row r="3241" spans="1:21" ht="43.5" x14ac:dyDescent="0.35">
      <c r="A3241">
        <v>3522</v>
      </c>
      <c r="B3241" s="3" t="s">
        <v>3521</v>
      </c>
      <c r="C3241" s="3" t="s">
        <v>7632</v>
      </c>
      <c r="D3241" s="6">
        <v>1395</v>
      </c>
      <c r="E3241" s="8">
        <v>1395</v>
      </c>
      <c r="F3241" t="s">
        <v>8218</v>
      </c>
      <c r="G3241" t="s">
        <v>8224</v>
      </c>
      <c r="H3241" t="s">
        <v>8246</v>
      </c>
      <c r="I3241">
        <v>1442311560</v>
      </c>
      <c r="J3241">
        <v>1439924246</v>
      </c>
      <c r="K3241" t="b">
        <v>0</v>
      </c>
      <c r="L3241">
        <v>34</v>
      </c>
      <c r="M3241" t="b">
        <v>1</v>
      </c>
      <c r="N3241" t="s">
        <v>8269</v>
      </c>
      <c r="O3241">
        <f t="shared" si="255"/>
        <v>100</v>
      </c>
      <c r="P3241">
        <f t="shared" si="256"/>
        <v>41.03</v>
      </c>
      <c r="Q3241" t="s">
        <v>8315</v>
      </c>
      <c r="R3241" t="s">
        <v>8316</v>
      </c>
      <c r="S3241" s="12">
        <f t="shared" si="252"/>
        <v>42234.789884259255</v>
      </c>
      <c r="T3241" s="12">
        <f t="shared" si="253"/>
        <v>42262.420833333337</v>
      </c>
      <c r="U3241">
        <f t="shared" si="254"/>
        <v>2015</v>
      </c>
    </row>
    <row r="3242" spans="1:21" ht="43.5" x14ac:dyDescent="0.35">
      <c r="A3242">
        <v>3523</v>
      </c>
      <c r="B3242" s="3" t="s">
        <v>3522</v>
      </c>
      <c r="C3242" s="3" t="s">
        <v>7633</v>
      </c>
      <c r="D3242" s="6">
        <v>4000</v>
      </c>
      <c r="E3242" s="8">
        <v>4546</v>
      </c>
      <c r="F3242" t="s">
        <v>8218</v>
      </c>
      <c r="G3242" t="s">
        <v>8224</v>
      </c>
      <c r="H3242" t="s">
        <v>8246</v>
      </c>
      <c r="I3242">
        <v>1474844400</v>
      </c>
      <c r="J3242">
        <v>1469871148</v>
      </c>
      <c r="K3242" t="b">
        <v>0</v>
      </c>
      <c r="L3242">
        <v>80</v>
      </c>
      <c r="M3242" t="b">
        <v>1</v>
      </c>
      <c r="N3242" t="s">
        <v>8269</v>
      </c>
      <c r="O3242">
        <f t="shared" si="255"/>
        <v>114</v>
      </c>
      <c r="P3242">
        <f t="shared" si="256"/>
        <v>56.83</v>
      </c>
      <c r="Q3242" t="s">
        <v>8315</v>
      </c>
      <c r="R3242" t="s">
        <v>8316</v>
      </c>
      <c r="S3242" s="12">
        <f t="shared" si="252"/>
        <v>42581.397546296299</v>
      </c>
      <c r="T3242" s="12">
        <f t="shared" si="253"/>
        <v>42638.958333333328</v>
      </c>
      <c r="U3242">
        <f t="shared" si="254"/>
        <v>2016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3528</v>
      </c>
      <c r="B3246" s="3" t="s">
        <v>3527</v>
      </c>
      <c r="C3246" s="3" t="s">
        <v>7638</v>
      </c>
      <c r="D3246" s="6">
        <v>1650</v>
      </c>
      <c r="E3246" s="8">
        <v>1669</v>
      </c>
      <c r="F3246" t="s">
        <v>8218</v>
      </c>
      <c r="G3246" t="s">
        <v>8224</v>
      </c>
      <c r="H3246" t="s">
        <v>8246</v>
      </c>
      <c r="I3246">
        <v>1484740918</v>
      </c>
      <c r="J3246">
        <v>1483012918</v>
      </c>
      <c r="K3246" t="b">
        <v>0</v>
      </c>
      <c r="L3246">
        <v>37</v>
      </c>
      <c r="M3246" t="b">
        <v>1</v>
      </c>
      <c r="N3246" t="s">
        <v>8269</v>
      </c>
      <c r="O3246">
        <f t="shared" si="255"/>
        <v>101</v>
      </c>
      <c r="P3246">
        <f t="shared" si="256"/>
        <v>45.11</v>
      </c>
      <c r="Q3246" t="s">
        <v>8315</v>
      </c>
      <c r="R3246" t="s">
        <v>8316</v>
      </c>
      <c r="S3246" s="12">
        <f t="shared" si="252"/>
        <v>42733.50136574074</v>
      </c>
      <c r="T3246" s="12">
        <f t="shared" si="253"/>
        <v>42753.50136574074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3530</v>
      </c>
      <c r="B3249" s="3" t="s">
        <v>3529</v>
      </c>
      <c r="C3249" s="3" t="s">
        <v>7640</v>
      </c>
      <c r="D3249" s="6">
        <v>2750</v>
      </c>
      <c r="E3249" s="8">
        <v>2750</v>
      </c>
      <c r="F3249" t="s">
        <v>8218</v>
      </c>
      <c r="G3249" t="s">
        <v>8224</v>
      </c>
      <c r="H3249" t="s">
        <v>8246</v>
      </c>
      <c r="I3249">
        <v>1460318400</v>
      </c>
      <c r="J3249">
        <v>1457881057</v>
      </c>
      <c r="K3249" t="b">
        <v>0</v>
      </c>
      <c r="L3249">
        <v>22</v>
      </c>
      <c r="M3249" t="b">
        <v>1</v>
      </c>
      <c r="N3249" t="s">
        <v>8269</v>
      </c>
      <c r="O3249">
        <f t="shared" si="255"/>
        <v>100</v>
      </c>
      <c r="P3249">
        <f t="shared" si="256"/>
        <v>125</v>
      </c>
      <c r="Q3249" t="s">
        <v>8315</v>
      </c>
      <c r="R3249" t="s">
        <v>8316</v>
      </c>
      <c r="S3249" s="12">
        <f t="shared" si="252"/>
        <v>42442.623344907406</v>
      </c>
      <c r="T3249" s="12">
        <f t="shared" si="253"/>
        <v>42470.833333333328</v>
      </c>
      <c r="U3249">
        <f t="shared" si="254"/>
        <v>2016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3535</v>
      </c>
      <c r="B3254" s="3" t="s">
        <v>3534</v>
      </c>
      <c r="C3254" s="3" t="s">
        <v>7645</v>
      </c>
      <c r="D3254" s="6">
        <v>2000</v>
      </c>
      <c r="E3254" s="8">
        <v>2063</v>
      </c>
      <c r="F3254" t="s">
        <v>8218</v>
      </c>
      <c r="G3254" t="s">
        <v>8224</v>
      </c>
      <c r="H3254" t="s">
        <v>8246</v>
      </c>
      <c r="I3254">
        <v>1443808800</v>
      </c>
      <c r="J3254">
        <v>1441120910</v>
      </c>
      <c r="K3254" t="b">
        <v>0</v>
      </c>
      <c r="L3254">
        <v>46</v>
      </c>
      <c r="M3254" t="b">
        <v>1</v>
      </c>
      <c r="N3254" t="s">
        <v>8269</v>
      </c>
      <c r="O3254">
        <f t="shared" si="255"/>
        <v>103</v>
      </c>
      <c r="P3254">
        <f t="shared" si="256"/>
        <v>44.85</v>
      </c>
      <c r="Q3254" t="s">
        <v>8315</v>
      </c>
      <c r="R3254" t="s">
        <v>8316</v>
      </c>
      <c r="S3254" s="12">
        <f t="shared" si="252"/>
        <v>42248.640162037031</v>
      </c>
      <c r="T3254" s="12">
        <f t="shared" si="253"/>
        <v>42279.75</v>
      </c>
      <c r="U3254">
        <f t="shared" si="254"/>
        <v>2015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3536</v>
      </c>
      <c r="B3256" s="3" t="s">
        <v>3535</v>
      </c>
      <c r="C3256" s="3" t="s">
        <v>7646</v>
      </c>
      <c r="D3256" s="6">
        <v>150</v>
      </c>
      <c r="E3256" s="8">
        <v>230</v>
      </c>
      <c r="F3256" t="s">
        <v>8218</v>
      </c>
      <c r="G3256" t="s">
        <v>8224</v>
      </c>
      <c r="H3256" t="s">
        <v>8246</v>
      </c>
      <c r="I3256">
        <v>1450612740</v>
      </c>
      <c r="J3256">
        <v>1448040425</v>
      </c>
      <c r="K3256" t="b">
        <v>0</v>
      </c>
      <c r="L3256">
        <v>17</v>
      </c>
      <c r="M3256" t="b">
        <v>1</v>
      </c>
      <c r="N3256" t="s">
        <v>8269</v>
      </c>
      <c r="O3256">
        <f t="shared" si="255"/>
        <v>153</v>
      </c>
      <c r="P3256">
        <f t="shared" si="256"/>
        <v>13.53</v>
      </c>
      <c r="Q3256" t="s">
        <v>8315</v>
      </c>
      <c r="R3256" t="s">
        <v>8316</v>
      </c>
      <c r="S3256" s="12">
        <f t="shared" si="252"/>
        <v>42328.727141203708</v>
      </c>
      <c r="T3256" s="12">
        <f t="shared" si="253"/>
        <v>42358.499305555553</v>
      </c>
      <c r="U3256">
        <f t="shared" si="254"/>
        <v>2015</v>
      </c>
    </row>
    <row r="3257" spans="1:21" ht="43.5" x14ac:dyDescent="0.35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>
        <f t="shared" si="255"/>
        <v>128</v>
      </c>
      <c r="P3257">
        <f t="shared" si="256"/>
        <v>30.95</v>
      </c>
      <c r="Q3257" t="s">
        <v>8315</v>
      </c>
      <c r="R3257" t="s">
        <v>8316</v>
      </c>
      <c r="S3257" s="12">
        <f t="shared" si="252"/>
        <v>42571.420601851853</v>
      </c>
      <c r="T3257" s="12">
        <f t="shared" si="253"/>
        <v>42599.420601851853</v>
      </c>
      <c r="U3257">
        <f t="shared" si="254"/>
        <v>2016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58" x14ac:dyDescent="0.35">
      <c r="A3259">
        <v>3540</v>
      </c>
      <c r="B3259" s="3" t="s">
        <v>3539</v>
      </c>
      <c r="C3259" s="3" t="s">
        <v>7650</v>
      </c>
      <c r="D3259" s="6">
        <v>300</v>
      </c>
      <c r="E3259" s="8">
        <v>369</v>
      </c>
      <c r="F3259" t="s">
        <v>8218</v>
      </c>
      <c r="G3259" t="s">
        <v>8224</v>
      </c>
      <c r="H3259" t="s">
        <v>8246</v>
      </c>
      <c r="I3259">
        <v>1466899491</v>
      </c>
      <c r="J3259">
        <v>1464307491</v>
      </c>
      <c r="K3259" t="b">
        <v>0</v>
      </c>
      <c r="L3259">
        <v>8</v>
      </c>
      <c r="M3259" t="b">
        <v>1</v>
      </c>
      <c r="N3259" t="s">
        <v>8269</v>
      </c>
      <c r="O3259">
        <f t="shared" si="255"/>
        <v>123</v>
      </c>
      <c r="P3259">
        <f t="shared" si="256"/>
        <v>46.13</v>
      </c>
      <c r="Q3259" t="s">
        <v>8315</v>
      </c>
      <c r="R3259" t="s">
        <v>8316</v>
      </c>
      <c r="S3259" s="12">
        <f t="shared" si="252"/>
        <v>42517.003368055557</v>
      </c>
      <c r="T3259" s="12">
        <f t="shared" si="253"/>
        <v>42547.003368055557</v>
      </c>
      <c r="U3259">
        <f t="shared" si="254"/>
        <v>2016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60">ROUND(E3268/D3268*100,0)</f>
        <v>131</v>
      </c>
      <c r="P3268">
        <f t="shared" ref="P3268:P3331" si="261">IFERROR(ROUND(E3268/L3268,2),0)</f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0"/>
        <v>102</v>
      </c>
      <c r="P3269">
        <f t="shared" si="261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0"/>
        <v>128</v>
      </c>
      <c r="P3270">
        <f t="shared" si="261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3541</v>
      </c>
      <c r="B3271" s="3" t="s">
        <v>3540</v>
      </c>
      <c r="C3271" s="3" t="s">
        <v>7651</v>
      </c>
      <c r="D3271" s="6">
        <v>1200</v>
      </c>
      <c r="E3271" s="8">
        <v>1260</v>
      </c>
      <c r="F3271" t="s">
        <v>8218</v>
      </c>
      <c r="G3271" t="s">
        <v>8224</v>
      </c>
      <c r="H3271" t="s">
        <v>8246</v>
      </c>
      <c r="I3271">
        <v>1441042275</v>
      </c>
      <c r="J3271">
        <v>1438882275</v>
      </c>
      <c r="K3271" t="b">
        <v>0</v>
      </c>
      <c r="L3271">
        <v>32</v>
      </c>
      <c r="M3271" t="b">
        <v>1</v>
      </c>
      <c r="N3271" t="s">
        <v>8269</v>
      </c>
      <c r="O3271">
        <f t="shared" si="260"/>
        <v>105</v>
      </c>
      <c r="P3271">
        <f t="shared" si="261"/>
        <v>39.380000000000003</v>
      </c>
      <c r="Q3271" t="s">
        <v>8315</v>
      </c>
      <c r="R3271" t="s">
        <v>8316</v>
      </c>
      <c r="S3271" s="12">
        <f t="shared" si="257"/>
        <v>42222.730034722219</v>
      </c>
      <c r="T3271" s="12">
        <f t="shared" si="258"/>
        <v>42247.730034722219</v>
      </c>
      <c r="U3271">
        <f t="shared" si="259"/>
        <v>2015</v>
      </c>
    </row>
    <row r="3272" spans="1:21" ht="43.5" x14ac:dyDescent="0.35">
      <c r="A3272">
        <v>3549</v>
      </c>
      <c r="B3272" s="3" t="s">
        <v>3548</v>
      </c>
      <c r="C3272" s="3" t="s">
        <v>7659</v>
      </c>
      <c r="D3272" s="6">
        <v>1000</v>
      </c>
      <c r="E3272" s="8">
        <v>1020</v>
      </c>
      <c r="F3272" t="s">
        <v>8218</v>
      </c>
      <c r="G3272" t="s">
        <v>8224</v>
      </c>
      <c r="H3272" t="s">
        <v>8246</v>
      </c>
      <c r="I3272">
        <v>1441358873</v>
      </c>
      <c r="J3272">
        <v>1438939673</v>
      </c>
      <c r="K3272" t="b">
        <v>0</v>
      </c>
      <c r="L3272">
        <v>42</v>
      </c>
      <c r="M3272" t="b">
        <v>1</v>
      </c>
      <c r="N3272" t="s">
        <v>8269</v>
      </c>
      <c r="O3272">
        <f t="shared" si="260"/>
        <v>102</v>
      </c>
      <c r="P3272">
        <f t="shared" si="261"/>
        <v>24.29</v>
      </c>
      <c r="Q3272" t="s">
        <v>8315</v>
      </c>
      <c r="R3272" t="s">
        <v>8316</v>
      </c>
      <c r="S3272" s="12">
        <f t="shared" si="257"/>
        <v>42223.394363425927</v>
      </c>
      <c r="T3272" s="12">
        <f t="shared" si="258"/>
        <v>42251.394363425927</v>
      </c>
      <c r="U3272">
        <f t="shared" si="259"/>
        <v>2015</v>
      </c>
    </row>
    <row r="3273" spans="1:21" ht="58" x14ac:dyDescent="0.35">
      <c r="A3273">
        <v>3550</v>
      </c>
      <c r="B3273" s="3" t="s">
        <v>3549</v>
      </c>
      <c r="C3273" s="3" t="s">
        <v>7660</v>
      </c>
      <c r="D3273" s="6">
        <v>2500</v>
      </c>
      <c r="E3273" s="8">
        <v>2620</v>
      </c>
      <c r="F3273" t="s">
        <v>8218</v>
      </c>
      <c r="G3273" t="s">
        <v>8224</v>
      </c>
      <c r="H3273" t="s">
        <v>8246</v>
      </c>
      <c r="I3273">
        <v>1462224398</v>
      </c>
      <c r="J3273">
        <v>1459632398</v>
      </c>
      <c r="K3273" t="b">
        <v>0</v>
      </c>
      <c r="L3273">
        <v>64</v>
      </c>
      <c r="M3273" t="b">
        <v>1</v>
      </c>
      <c r="N3273" t="s">
        <v>8269</v>
      </c>
      <c r="O3273">
        <f t="shared" si="260"/>
        <v>105</v>
      </c>
      <c r="P3273">
        <f t="shared" si="261"/>
        <v>40.94</v>
      </c>
      <c r="Q3273" t="s">
        <v>8315</v>
      </c>
      <c r="R3273" t="s">
        <v>8316</v>
      </c>
      <c r="S3273" s="12">
        <f t="shared" si="257"/>
        <v>42462.893495370372</v>
      </c>
      <c r="T3273" s="12">
        <f t="shared" si="258"/>
        <v>42492.893495370372</v>
      </c>
      <c r="U3273">
        <f t="shared" si="259"/>
        <v>2016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0"/>
        <v>154</v>
      </c>
      <c r="P3274">
        <f t="shared" si="261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5" x14ac:dyDescent="0.35">
      <c r="A3279">
        <v>3552</v>
      </c>
      <c r="B3279" s="3" t="s">
        <v>3551</v>
      </c>
      <c r="C3279" s="3" t="s">
        <v>7662</v>
      </c>
      <c r="D3279" s="6">
        <v>773</v>
      </c>
      <c r="E3279" s="8">
        <v>773</v>
      </c>
      <c r="F3279" t="s">
        <v>8218</v>
      </c>
      <c r="G3279" t="s">
        <v>8224</v>
      </c>
      <c r="H3279" t="s">
        <v>8246</v>
      </c>
      <c r="I3279">
        <v>1403964324</v>
      </c>
      <c r="J3279">
        <v>1401372324</v>
      </c>
      <c r="K3279" t="b">
        <v>0</v>
      </c>
      <c r="L3279">
        <v>20</v>
      </c>
      <c r="M3279" t="b">
        <v>1</v>
      </c>
      <c r="N3279" t="s">
        <v>8269</v>
      </c>
      <c r="O3279">
        <f t="shared" si="260"/>
        <v>100</v>
      </c>
      <c r="P3279">
        <f t="shared" si="261"/>
        <v>38.65</v>
      </c>
      <c r="Q3279" t="s">
        <v>8315</v>
      </c>
      <c r="R3279" t="s">
        <v>8316</v>
      </c>
      <c r="S3279" s="12">
        <f t="shared" si="257"/>
        <v>41788.587083333332</v>
      </c>
      <c r="T3279" s="12">
        <f t="shared" si="258"/>
        <v>41818.587083333332</v>
      </c>
      <c r="U3279">
        <f t="shared" si="259"/>
        <v>2014</v>
      </c>
    </row>
    <row r="3280" spans="1:21" ht="58" x14ac:dyDescent="0.35">
      <c r="A3280">
        <v>3556</v>
      </c>
      <c r="B3280" s="3" t="s">
        <v>3555</v>
      </c>
      <c r="C3280" s="3" t="s">
        <v>7666</v>
      </c>
      <c r="D3280" s="6">
        <v>2200</v>
      </c>
      <c r="E3280" s="8">
        <v>2210</v>
      </c>
      <c r="F3280" t="s">
        <v>8218</v>
      </c>
      <c r="G3280" t="s">
        <v>8224</v>
      </c>
      <c r="H3280" t="s">
        <v>8246</v>
      </c>
      <c r="I3280">
        <v>1408289724</v>
      </c>
      <c r="J3280">
        <v>1403105724</v>
      </c>
      <c r="K3280" t="b">
        <v>0</v>
      </c>
      <c r="L3280">
        <v>20</v>
      </c>
      <c r="M3280" t="b">
        <v>1</v>
      </c>
      <c r="N3280" t="s">
        <v>8269</v>
      </c>
      <c r="O3280">
        <f t="shared" si="260"/>
        <v>100</v>
      </c>
      <c r="P3280">
        <f t="shared" si="261"/>
        <v>110.5</v>
      </c>
      <c r="Q3280" t="s">
        <v>8315</v>
      </c>
      <c r="R3280" t="s">
        <v>8316</v>
      </c>
      <c r="S3280" s="12">
        <f t="shared" si="257"/>
        <v>41808.649583333332</v>
      </c>
      <c r="T3280" s="12">
        <f t="shared" si="258"/>
        <v>41868.649583333332</v>
      </c>
      <c r="U3280">
        <f t="shared" si="259"/>
        <v>2014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5" x14ac:dyDescent="0.35">
      <c r="A3285">
        <v>3558</v>
      </c>
      <c r="B3285" s="3" t="s">
        <v>3557</v>
      </c>
      <c r="C3285" s="3" t="s">
        <v>7668</v>
      </c>
      <c r="D3285" s="6">
        <v>350</v>
      </c>
      <c r="E3285" s="8">
        <v>504</v>
      </c>
      <c r="F3285" t="s">
        <v>8218</v>
      </c>
      <c r="G3285" t="s">
        <v>8224</v>
      </c>
      <c r="H3285" t="s">
        <v>8246</v>
      </c>
      <c r="I3285">
        <v>1435352400</v>
      </c>
      <c r="J3285">
        <v>1431718575</v>
      </c>
      <c r="K3285" t="b">
        <v>0</v>
      </c>
      <c r="L3285">
        <v>22</v>
      </c>
      <c r="M3285" t="b">
        <v>1</v>
      </c>
      <c r="N3285" t="s">
        <v>8269</v>
      </c>
      <c r="O3285">
        <f t="shared" si="260"/>
        <v>144</v>
      </c>
      <c r="P3285">
        <f t="shared" si="261"/>
        <v>22.91</v>
      </c>
      <c r="Q3285" t="s">
        <v>8315</v>
      </c>
      <c r="R3285" t="s">
        <v>8316</v>
      </c>
      <c r="S3285" s="12">
        <f t="shared" si="257"/>
        <v>42139.816840277781</v>
      </c>
      <c r="T3285" s="12">
        <f t="shared" si="258"/>
        <v>42181.875</v>
      </c>
      <c r="U3285">
        <f t="shared" si="259"/>
        <v>2015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3562</v>
      </c>
      <c r="B3290" s="3" t="s">
        <v>3561</v>
      </c>
      <c r="C3290" s="3" t="s">
        <v>7672</v>
      </c>
      <c r="D3290" s="6">
        <v>315</v>
      </c>
      <c r="E3290" s="8">
        <v>469</v>
      </c>
      <c r="F3290" t="s">
        <v>8218</v>
      </c>
      <c r="G3290" t="s">
        <v>8224</v>
      </c>
      <c r="H3290" t="s">
        <v>8246</v>
      </c>
      <c r="I3290">
        <v>1457906400</v>
      </c>
      <c r="J3290">
        <v>1457115427</v>
      </c>
      <c r="K3290" t="b">
        <v>0</v>
      </c>
      <c r="L3290">
        <v>31</v>
      </c>
      <c r="M3290" t="b">
        <v>1</v>
      </c>
      <c r="N3290" t="s">
        <v>8269</v>
      </c>
      <c r="O3290">
        <f t="shared" si="260"/>
        <v>149</v>
      </c>
      <c r="P3290">
        <f t="shared" si="261"/>
        <v>15.13</v>
      </c>
      <c r="Q3290" t="s">
        <v>8315</v>
      </c>
      <c r="R3290" t="s">
        <v>8316</v>
      </c>
      <c r="S3290" s="12">
        <f t="shared" si="257"/>
        <v>42433.761886574073</v>
      </c>
      <c r="T3290" s="12">
        <f t="shared" si="258"/>
        <v>42442.916666666672</v>
      </c>
      <c r="U3290">
        <f t="shared" si="259"/>
        <v>2016</v>
      </c>
    </row>
    <row r="3291" spans="1:21" ht="43.5" x14ac:dyDescent="0.35">
      <c r="A3291">
        <v>3563</v>
      </c>
      <c r="B3291" s="3" t="s">
        <v>3562</v>
      </c>
      <c r="C3291" s="3" t="s">
        <v>7673</v>
      </c>
      <c r="D3291" s="6">
        <v>500</v>
      </c>
      <c r="E3291" s="8">
        <v>527.45000000000005</v>
      </c>
      <c r="F3291" t="s">
        <v>8218</v>
      </c>
      <c r="G3291" t="s">
        <v>8224</v>
      </c>
      <c r="H3291" t="s">
        <v>8246</v>
      </c>
      <c r="I3291">
        <v>1470078000</v>
      </c>
      <c r="J3291">
        <v>1467648456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105</v>
      </c>
      <c r="P3291">
        <f t="shared" si="261"/>
        <v>21.1</v>
      </c>
      <c r="Q3291" t="s">
        <v>8315</v>
      </c>
      <c r="R3291" t="s">
        <v>8316</v>
      </c>
      <c r="S3291" s="12">
        <f t="shared" si="257"/>
        <v>42555.671944444446</v>
      </c>
      <c r="T3291" s="12">
        <f t="shared" si="258"/>
        <v>42583.791666666672</v>
      </c>
      <c r="U3291">
        <f t="shared" si="259"/>
        <v>2016</v>
      </c>
    </row>
    <row r="3292" spans="1:21" ht="29" x14ac:dyDescent="0.35">
      <c r="A3292">
        <v>3564</v>
      </c>
      <c r="B3292" s="3" t="s">
        <v>3563</v>
      </c>
      <c r="C3292" s="3" t="s">
        <v>7674</v>
      </c>
      <c r="D3292" s="6">
        <v>1000</v>
      </c>
      <c r="E3292" s="8">
        <v>1005</v>
      </c>
      <c r="F3292" t="s">
        <v>8218</v>
      </c>
      <c r="G3292" t="s">
        <v>8224</v>
      </c>
      <c r="H3292" t="s">
        <v>8246</v>
      </c>
      <c r="I3292">
        <v>1444060800</v>
      </c>
      <c r="J3292">
        <v>1440082649</v>
      </c>
      <c r="K3292" t="b">
        <v>0</v>
      </c>
      <c r="L3292">
        <v>17</v>
      </c>
      <c r="M3292" t="b">
        <v>1</v>
      </c>
      <c r="N3292" t="s">
        <v>8269</v>
      </c>
      <c r="O3292">
        <f t="shared" si="260"/>
        <v>101</v>
      </c>
      <c r="P3292">
        <f t="shared" si="261"/>
        <v>59.12</v>
      </c>
      <c r="Q3292" t="s">
        <v>8315</v>
      </c>
      <c r="R3292" t="s">
        <v>8316</v>
      </c>
      <c r="S3292" s="12">
        <f t="shared" si="257"/>
        <v>42236.623252314821</v>
      </c>
      <c r="T3292" s="12">
        <f t="shared" si="258"/>
        <v>42282.666666666672</v>
      </c>
      <c r="U3292">
        <f t="shared" si="259"/>
        <v>2015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3566</v>
      </c>
      <c r="B3294" s="3" t="s">
        <v>3565</v>
      </c>
      <c r="C3294" s="3" t="s">
        <v>7676</v>
      </c>
      <c r="D3294" s="6">
        <v>2000</v>
      </c>
      <c r="E3294" s="8">
        <v>2095</v>
      </c>
      <c r="F3294" t="s">
        <v>8218</v>
      </c>
      <c r="G3294" t="s">
        <v>8224</v>
      </c>
      <c r="H3294" t="s">
        <v>8246</v>
      </c>
      <c r="I3294">
        <v>1422015083</v>
      </c>
      <c r="J3294">
        <v>1419423083</v>
      </c>
      <c r="K3294" t="b">
        <v>0</v>
      </c>
      <c r="L3294">
        <v>38</v>
      </c>
      <c r="M3294" t="b">
        <v>1</v>
      </c>
      <c r="N3294" t="s">
        <v>8269</v>
      </c>
      <c r="O3294">
        <f t="shared" si="260"/>
        <v>105</v>
      </c>
      <c r="P3294">
        <f t="shared" si="261"/>
        <v>55.13</v>
      </c>
      <c r="Q3294" t="s">
        <v>8315</v>
      </c>
      <c r="R3294" t="s">
        <v>8316</v>
      </c>
      <c r="S3294" s="12">
        <f t="shared" si="257"/>
        <v>41997.507905092592</v>
      </c>
      <c r="T3294" s="12">
        <f t="shared" si="258"/>
        <v>42027.507905092592</v>
      </c>
      <c r="U3294">
        <f t="shared" si="259"/>
        <v>2014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3567</v>
      </c>
      <c r="B3296" s="3" t="s">
        <v>3566</v>
      </c>
      <c r="C3296" s="3" t="s">
        <v>7677</v>
      </c>
      <c r="D3296" s="6">
        <v>1000</v>
      </c>
      <c r="E3296" s="8">
        <v>1088</v>
      </c>
      <c r="F3296" t="s">
        <v>8218</v>
      </c>
      <c r="G3296" t="s">
        <v>8224</v>
      </c>
      <c r="H3296" t="s">
        <v>8246</v>
      </c>
      <c r="I3296">
        <v>1433964444</v>
      </c>
      <c r="J3296">
        <v>1431372444</v>
      </c>
      <c r="K3296" t="b">
        <v>0</v>
      </c>
      <c r="L3296">
        <v>41</v>
      </c>
      <c r="M3296" t="b">
        <v>1</v>
      </c>
      <c r="N3296" t="s">
        <v>8269</v>
      </c>
      <c r="O3296">
        <f t="shared" si="260"/>
        <v>109</v>
      </c>
      <c r="P3296">
        <f t="shared" si="261"/>
        <v>26.54</v>
      </c>
      <c r="Q3296" t="s">
        <v>8315</v>
      </c>
      <c r="R3296" t="s">
        <v>8316</v>
      </c>
      <c r="S3296" s="12">
        <f t="shared" si="257"/>
        <v>42135.810694444444</v>
      </c>
      <c r="T3296" s="12">
        <f t="shared" si="258"/>
        <v>42165.810694444444</v>
      </c>
      <c r="U3296">
        <f t="shared" si="259"/>
        <v>2015</v>
      </c>
    </row>
    <row r="3297" spans="1:21" ht="43.5" x14ac:dyDescent="0.35">
      <c r="A3297">
        <v>3571</v>
      </c>
      <c r="B3297" s="3" t="s">
        <v>3570</v>
      </c>
      <c r="C3297" s="3" t="s">
        <v>7681</v>
      </c>
      <c r="D3297" s="6">
        <v>1500</v>
      </c>
      <c r="E3297" s="8">
        <v>1831</v>
      </c>
      <c r="F3297" t="s">
        <v>8218</v>
      </c>
      <c r="G3297" t="s">
        <v>8224</v>
      </c>
      <c r="H3297" t="s">
        <v>8246</v>
      </c>
      <c r="I3297">
        <v>1414701413</v>
      </c>
      <c r="J3297">
        <v>1412109413</v>
      </c>
      <c r="K3297" t="b">
        <v>0</v>
      </c>
      <c r="L3297">
        <v>25</v>
      </c>
      <c r="M3297" t="b">
        <v>1</v>
      </c>
      <c r="N3297" t="s">
        <v>8269</v>
      </c>
      <c r="O3297">
        <f t="shared" si="260"/>
        <v>122</v>
      </c>
      <c r="P3297">
        <f t="shared" si="261"/>
        <v>73.239999999999995</v>
      </c>
      <c r="Q3297" t="s">
        <v>8315</v>
      </c>
      <c r="R3297" t="s">
        <v>8316</v>
      </c>
      <c r="S3297" s="12">
        <f t="shared" si="257"/>
        <v>41912.858946759261</v>
      </c>
      <c r="T3297" s="12">
        <f t="shared" si="258"/>
        <v>41942.858946759261</v>
      </c>
      <c r="U3297">
        <f t="shared" si="259"/>
        <v>2014</v>
      </c>
    </row>
    <row r="3298" spans="1:21" ht="29" x14ac:dyDescent="0.35">
      <c r="A3298">
        <v>3572</v>
      </c>
      <c r="B3298" s="3" t="s">
        <v>3571</v>
      </c>
      <c r="C3298" s="3" t="s">
        <v>7682</v>
      </c>
      <c r="D3298" s="6">
        <v>500</v>
      </c>
      <c r="E3298" s="8">
        <v>500</v>
      </c>
      <c r="F3298" t="s">
        <v>8218</v>
      </c>
      <c r="G3298" t="s">
        <v>8224</v>
      </c>
      <c r="H3298" t="s">
        <v>8246</v>
      </c>
      <c r="I3298">
        <v>1434894082</v>
      </c>
      <c r="J3298">
        <v>1432302082</v>
      </c>
      <c r="K3298" t="b">
        <v>0</v>
      </c>
      <c r="L3298">
        <v>9</v>
      </c>
      <c r="M3298" t="b">
        <v>1</v>
      </c>
      <c r="N3298" t="s">
        <v>8269</v>
      </c>
      <c r="O3298">
        <f t="shared" si="260"/>
        <v>100</v>
      </c>
      <c r="P3298">
        <f t="shared" si="261"/>
        <v>55.56</v>
      </c>
      <c r="Q3298" t="s">
        <v>8315</v>
      </c>
      <c r="R3298" t="s">
        <v>8316</v>
      </c>
      <c r="S3298" s="12">
        <f t="shared" si="257"/>
        <v>42146.570393518516</v>
      </c>
      <c r="T3298" s="12">
        <f t="shared" si="258"/>
        <v>42176.570393518516</v>
      </c>
      <c r="U3298">
        <f t="shared" si="259"/>
        <v>2015</v>
      </c>
    </row>
    <row r="3299" spans="1:21" ht="43.5" x14ac:dyDescent="0.35">
      <c r="A3299">
        <v>3573</v>
      </c>
      <c r="B3299" s="3" t="s">
        <v>3572</v>
      </c>
      <c r="C3299" s="3" t="s">
        <v>7683</v>
      </c>
      <c r="D3299" s="6">
        <v>3000</v>
      </c>
      <c r="E3299" s="8">
        <v>3084</v>
      </c>
      <c r="F3299" t="s">
        <v>8218</v>
      </c>
      <c r="G3299" t="s">
        <v>8224</v>
      </c>
      <c r="H3299" t="s">
        <v>8246</v>
      </c>
      <c r="I3299">
        <v>1415440846</v>
      </c>
      <c r="J3299">
        <v>1412845246</v>
      </c>
      <c r="K3299" t="b">
        <v>0</v>
      </c>
      <c r="L3299">
        <v>78</v>
      </c>
      <c r="M3299" t="b">
        <v>1</v>
      </c>
      <c r="N3299" t="s">
        <v>8269</v>
      </c>
      <c r="O3299">
        <f t="shared" si="260"/>
        <v>103</v>
      </c>
      <c r="P3299">
        <f t="shared" si="261"/>
        <v>39.54</v>
      </c>
      <c r="Q3299" t="s">
        <v>8315</v>
      </c>
      <c r="R3299" t="s">
        <v>8316</v>
      </c>
      <c r="S3299" s="12">
        <f t="shared" si="257"/>
        <v>41921.375532407408</v>
      </c>
      <c r="T3299" s="12">
        <f t="shared" si="258"/>
        <v>41951.417199074072</v>
      </c>
      <c r="U3299">
        <f t="shared" si="259"/>
        <v>2014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43.5" x14ac:dyDescent="0.35">
      <c r="A3311">
        <v>3578</v>
      </c>
      <c r="B3311" s="3" t="s">
        <v>3577</v>
      </c>
      <c r="C3311" s="3" t="s">
        <v>7688</v>
      </c>
      <c r="D3311" s="6">
        <v>1500</v>
      </c>
      <c r="E3311" s="8">
        <v>1500.2</v>
      </c>
      <c r="F3311" t="s">
        <v>8218</v>
      </c>
      <c r="G3311" t="s">
        <v>8224</v>
      </c>
      <c r="H3311" t="s">
        <v>8246</v>
      </c>
      <c r="I3311">
        <v>1462037777</v>
      </c>
      <c r="J3311">
        <v>1459445777</v>
      </c>
      <c r="K3311" t="b">
        <v>0</v>
      </c>
      <c r="L3311">
        <v>37</v>
      </c>
      <c r="M3311" t="b">
        <v>1</v>
      </c>
      <c r="N3311" t="s">
        <v>8269</v>
      </c>
      <c r="O3311">
        <f t="shared" si="260"/>
        <v>100</v>
      </c>
      <c r="P3311">
        <f t="shared" si="261"/>
        <v>40.549999999999997</v>
      </c>
      <c r="Q3311" t="s">
        <v>8315</v>
      </c>
      <c r="R3311" t="s">
        <v>8316</v>
      </c>
      <c r="S3311" s="12">
        <f t="shared" si="257"/>
        <v>42460.733530092592</v>
      </c>
      <c r="T3311" s="12">
        <f t="shared" si="258"/>
        <v>42490.733530092592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3579</v>
      </c>
      <c r="B3316" s="3" t="s">
        <v>3578</v>
      </c>
      <c r="C3316" s="3" t="s">
        <v>7689</v>
      </c>
      <c r="D3316" s="6">
        <v>500</v>
      </c>
      <c r="E3316" s="8">
        <v>500</v>
      </c>
      <c r="F3316" t="s">
        <v>8218</v>
      </c>
      <c r="G3316" t="s">
        <v>8224</v>
      </c>
      <c r="H3316" t="s">
        <v>8246</v>
      </c>
      <c r="I3316">
        <v>1459444656</v>
      </c>
      <c r="J3316">
        <v>1456856256</v>
      </c>
      <c r="K3316" t="b">
        <v>0</v>
      </c>
      <c r="L3316">
        <v>14</v>
      </c>
      <c r="M3316" t="b">
        <v>1</v>
      </c>
      <c r="N3316" t="s">
        <v>8269</v>
      </c>
      <c r="O3316">
        <f t="shared" si="260"/>
        <v>100</v>
      </c>
      <c r="P3316">
        <f t="shared" si="261"/>
        <v>35.71</v>
      </c>
      <c r="Q3316" t="s">
        <v>8315</v>
      </c>
      <c r="R3316" t="s">
        <v>8316</v>
      </c>
      <c r="S3316" s="12">
        <f t="shared" si="257"/>
        <v>42430.762222222227</v>
      </c>
      <c r="T3316" s="12">
        <f t="shared" si="258"/>
        <v>42460.720555555556</v>
      </c>
      <c r="U3316">
        <f t="shared" si="259"/>
        <v>2016</v>
      </c>
    </row>
    <row r="3317" spans="1:21" ht="43.5" x14ac:dyDescent="0.35">
      <c r="A3317">
        <v>3581</v>
      </c>
      <c r="B3317" s="3" t="s">
        <v>3580</v>
      </c>
      <c r="C3317" s="3" t="s">
        <v>7691</v>
      </c>
      <c r="D3317" s="6">
        <v>1500</v>
      </c>
      <c r="E3317" s="8">
        <v>1500</v>
      </c>
      <c r="F3317" t="s">
        <v>8218</v>
      </c>
      <c r="G3317" t="s">
        <v>8224</v>
      </c>
      <c r="H3317" t="s">
        <v>8246</v>
      </c>
      <c r="I3317">
        <v>1406719110</v>
      </c>
      <c r="J3317">
        <v>1405509510</v>
      </c>
      <c r="K3317" t="b">
        <v>0</v>
      </c>
      <c r="L3317">
        <v>45</v>
      </c>
      <c r="M3317" t="b">
        <v>1</v>
      </c>
      <c r="N3317" t="s">
        <v>8269</v>
      </c>
      <c r="O3317">
        <f t="shared" si="260"/>
        <v>100</v>
      </c>
      <c r="P3317">
        <f t="shared" si="261"/>
        <v>33.33</v>
      </c>
      <c r="Q3317" t="s">
        <v>8315</v>
      </c>
      <c r="R3317" t="s">
        <v>8316</v>
      </c>
      <c r="S3317" s="12">
        <f t="shared" si="257"/>
        <v>41836.471180555556</v>
      </c>
      <c r="T3317" s="12">
        <f t="shared" si="258"/>
        <v>41850.471180555556</v>
      </c>
      <c r="U3317">
        <f t="shared" si="259"/>
        <v>2014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87" x14ac:dyDescent="0.35">
      <c r="A3321">
        <v>3584</v>
      </c>
      <c r="B3321" s="3" t="s">
        <v>3583</v>
      </c>
      <c r="C3321" s="3" t="s">
        <v>7694</v>
      </c>
      <c r="D3321" s="6">
        <v>3000</v>
      </c>
      <c r="E3321" s="8">
        <v>3465</v>
      </c>
      <c r="F3321" t="s">
        <v>8218</v>
      </c>
      <c r="G3321" t="s">
        <v>8224</v>
      </c>
      <c r="H3321" t="s">
        <v>8246</v>
      </c>
      <c r="I3321">
        <v>1436772944</v>
      </c>
      <c r="J3321">
        <v>1434180944</v>
      </c>
      <c r="K3321" t="b">
        <v>0</v>
      </c>
      <c r="L3321">
        <v>112</v>
      </c>
      <c r="M3321" t="b">
        <v>1</v>
      </c>
      <c r="N3321" t="s">
        <v>8269</v>
      </c>
      <c r="O3321">
        <f t="shared" si="260"/>
        <v>116</v>
      </c>
      <c r="P3321">
        <f t="shared" si="261"/>
        <v>30.94</v>
      </c>
      <c r="Q3321" t="s">
        <v>8315</v>
      </c>
      <c r="R3321" t="s">
        <v>8316</v>
      </c>
      <c r="S3321" s="12">
        <f t="shared" si="257"/>
        <v>42168.316481481481</v>
      </c>
      <c r="T3321" s="12">
        <f t="shared" si="258"/>
        <v>42198.316481481481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3587</v>
      </c>
      <c r="B3325" s="3" t="s">
        <v>3586</v>
      </c>
      <c r="C3325" s="3" t="s">
        <v>7697</v>
      </c>
      <c r="D3325" s="6">
        <v>500</v>
      </c>
      <c r="E3325" s="8">
        <v>633</v>
      </c>
      <c r="F3325" t="s">
        <v>8218</v>
      </c>
      <c r="G3325" t="s">
        <v>8224</v>
      </c>
      <c r="H3325" t="s">
        <v>8246</v>
      </c>
      <c r="I3325">
        <v>1467054000</v>
      </c>
      <c r="J3325">
        <v>1463144254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127</v>
      </c>
      <c r="P3325">
        <f t="shared" si="261"/>
        <v>22.61</v>
      </c>
      <c r="Q3325" t="s">
        <v>8315</v>
      </c>
      <c r="R3325" t="s">
        <v>8316</v>
      </c>
      <c r="S3325" s="12">
        <f t="shared" si="257"/>
        <v>42503.539976851855</v>
      </c>
      <c r="T3325" s="12">
        <f t="shared" si="258"/>
        <v>42548.791666666672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3588</v>
      </c>
      <c r="B3327" s="3" t="s">
        <v>3587</v>
      </c>
      <c r="C3327" s="3" t="s">
        <v>7698</v>
      </c>
      <c r="D3327" s="6">
        <v>200</v>
      </c>
      <c r="E3327" s="8">
        <v>201</v>
      </c>
      <c r="F3327" t="s">
        <v>8218</v>
      </c>
      <c r="G3327" t="s">
        <v>8224</v>
      </c>
      <c r="H3327" t="s">
        <v>8246</v>
      </c>
      <c r="I3327">
        <v>1430348400</v>
      </c>
      <c r="J3327">
        <v>1428436410</v>
      </c>
      <c r="K3327" t="b">
        <v>0</v>
      </c>
      <c r="L3327">
        <v>11</v>
      </c>
      <c r="M3327" t="b">
        <v>1</v>
      </c>
      <c r="N3327" t="s">
        <v>8269</v>
      </c>
      <c r="O3327">
        <f t="shared" si="260"/>
        <v>101</v>
      </c>
      <c r="P3327">
        <f t="shared" si="261"/>
        <v>18.27</v>
      </c>
      <c r="Q3327" t="s">
        <v>8315</v>
      </c>
      <c r="R3327" t="s">
        <v>8316</v>
      </c>
      <c r="S3327" s="12">
        <f t="shared" si="257"/>
        <v>42101.828819444447</v>
      </c>
      <c r="T3327" s="12">
        <f t="shared" si="258"/>
        <v>42123.958333333328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58" x14ac:dyDescent="0.35">
      <c r="A3329">
        <v>3590</v>
      </c>
      <c r="B3329" s="3" t="s">
        <v>3589</v>
      </c>
      <c r="C3329" s="3" t="s">
        <v>7700</v>
      </c>
      <c r="D3329" s="6">
        <v>5000</v>
      </c>
      <c r="E3329" s="8">
        <v>5003</v>
      </c>
      <c r="F3329" t="s">
        <v>8218</v>
      </c>
      <c r="G3329" t="s">
        <v>8224</v>
      </c>
      <c r="H3329" t="s">
        <v>8246</v>
      </c>
      <c r="I3329">
        <v>1413792034</v>
      </c>
      <c r="J3329">
        <v>1411200034</v>
      </c>
      <c r="K3329" t="b">
        <v>0</v>
      </c>
      <c r="L3329">
        <v>73</v>
      </c>
      <c r="M3329" t="b">
        <v>1</v>
      </c>
      <c r="N3329" t="s">
        <v>8269</v>
      </c>
      <c r="O3329">
        <f t="shared" si="260"/>
        <v>100</v>
      </c>
      <c r="P3329">
        <f t="shared" si="261"/>
        <v>68.53</v>
      </c>
      <c r="Q3329" t="s">
        <v>8315</v>
      </c>
      <c r="R3329" t="s">
        <v>8316</v>
      </c>
      <c r="S3329" s="12">
        <f t="shared" si="257"/>
        <v>41902.333726851852</v>
      </c>
      <c r="T3329" s="12">
        <f t="shared" si="258"/>
        <v>41932.333726851852</v>
      </c>
      <c r="U3329">
        <f t="shared" si="259"/>
        <v>2014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3601</v>
      </c>
      <c r="B3331" s="3" t="s">
        <v>3600</v>
      </c>
      <c r="C3331" s="3" t="s">
        <v>7711</v>
      </c>
      <c r="D3331" s="6">
        <v>2000</v>
      </c>
      <c r="E3331" s="8">
        <v>2087</v>
      </c>
      <c r="F3331" t="s">
        <v>8218</v>
      </c>
      <c r="G3331" t="s">
        <v>8224</v>
      </c>
      <c r="H3331" t="s">
        <v>8246</v>
      </c>
      <c r="I3331">
        <v>1421452682</v>
      </c>
      <c r="J3331">
        <v>1418860682</v>
      </c>
      <c r="K3331" t="b">
        <v>0</v>
      </c>
      <c r="L3331">
        <v>53</v>
      </c>
      <c r="M3331" t="b">
        <v>1</v>
      </c>
      <c r="N3331" t="s">
        <v>8269</v>
      </c>
      <c r="O3331">
        <f t="shared" si="260"/>
        <v>104</v>
      </c>
      <c r="P3331">
        <f t="shared" si="261"/>
        <v>39.380000000000003</v>
      </c>
      <c r="Q3331" t="s">
        <v>8315</v>
      </c>
      <c r="R3331" t="s">
        <v>8316</v>
      </c>
      <c r="S3331" s="12">
        <f t="shared" ref="S3331:S3394" si="262">(((J3331/60)/60)/24)+DATE(1970,1,1)</f>
        <v>41990.99863425926</v>
      </c>
      <c r="T3331" s="12">
        <f t="shared" ref="T3331:T3394" si="263">(((I3331/60)/60)/24)+DATE(1970,1,1)</f>
        <v>42020.99863425926</v>
      </c>
      <c r="U3331">
        <f t="shared" ref="U3331:U3394" si="264">YEAR(S3331)</f>
        <v>2014</v>
      </c>
    </row>
    <row r="3332" spans="1:21" ht="58" x14ac:dyDescent="0.35">
      <c r="A3332">
        <v>3605</v>
      </c>
      <c r="B3332" s="3" t="s">
        <v>3604</v>
      </c>
      <c r="C3332" s="3" t="s">
        <v>7715</v>
      </c>
      <c r="D3332" s="6">
        <v>250</v>
      </c>
      <c r="E3332" s="8">
        <v>460</v>
      </c>
      <c r="F3332" t="s">
        <v>8218</v>
      </c>
      <c r="G3332" t="s">
        <v>8224</v>
      </c>
      <c r="H3332" t="s">
        <v>8246</v>
      </c>
      <c r="I3332">
        <v>1455390126</v>
      </c>
      <c r="J3332">
        <v>1452798126</v>
      </c>
      <c r="K3332" t="b">
        <v>0</v>
      </c>
      <c r="L3332">
        <v>15</v>
      </c>
      <c r="M3332" t="b">
        <v>1</v>
      </c>
      <c r="N3332" t="s">
        <v>8269</v>
      </c>
      <c r="O3332">
        <f t="shared" ref="O3332:O3395" si="265">ROUND(E3332/D3332*100,0)</f>
        <v>184</v>
      </c>
      <c r="P3332">
        <f t="shared" ref="P3332:P3395" si="266">IFERROR(ROUND(E3332/L3332,2),0)</f>
        <v>30.67</v>
      </c>
      <c r="Q3332" t="s">
        <v>8315</v>
      </c>
      <c r="R3332" t="s">
        <v>8316</v>
      </c>
      <c r="S3332" s="12">
        <f t="shared" si="262"/>
        <v>42383.793124999997</v>
      </c>
      <c r="T3332" s="12">
        <f t="shared" si="263"/>
        <v>42413.793124999997</v>
      </c>
      <c r="U3332">
        <f t="shared" si="264"/>
        <v>2016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5"/>
        <v>105</v>
      </c>
      <c r="P3333">
        <f t="shared" si="266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5"/>
        <v>100</v>
      </c>
      <c r="P3334">
        <f t="shared" si="266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5"/>
        <v>105</v>
      </c>
      <c r="P3335">
        <f t="shared" si="266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5"/>
        <v>139</v>
      </c>
      <c r="P3336">
        <f t="shared" si="266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5" x14ac:dyDescent="0.35">
      <c r="A3337">
        <v>3606</v>
      </c>
      <c r="B3337" s="3" t="s">
        <v>3605</v>
      </c>
      <c r="C3337" s="3" t="s">
        <v>7716</v>
      </c>
      <c r="D3337" s="6">
        <v>3000</v>
      </c>
      <c r="E3337" s="8">
        <v>3908</v>
      </c>
      <c r="F3337" t="s">
        <v>8218</v>
      </c>
      <c r="G3337" t="s">
        <v>8224</v>
      </c>
      <c r="H3337" t="s">
        <v>8246</v>
      </c>
      <c r="I3337">
        <v>1471185057</v>
      </c>
      <c r="J3337">
        <v>1468593057</v>
      </c>
      <c r="K3337" t="b">
        <v>0</v>
      </c>
      <c r="L3337">
        <v>64</v>
      </c>
      <c r="M3337" t="b">
        <v>1</v>
      </c>
      <c r="N3337" t="s">
        <v>8269</v>
      </c>
      <c r="O3337">
        <f t="shared" si="265"/>
        <v>130</v>
      </c>
      <c r="P3337">
        <f t="shared" si="266"/>
        <v>61.06</v>
      </c>
      <c r="Q3337" t="s">
        <v>8315</v>
      </c>
      <c r="R3337" t="s">
        <v>8316</v>
      </c>
      <c r="S3337" s="12">
        <f t="shared" si="262"/>
        <v>42566.604826388888</v>
      </c>
      <c r="T3337" s="12">
        <f t="shared" si="263"/>
        <v>42596.604826388888</v>
      </c>
      <c r="U3337">
        <f t="shared" si="264"/>
        <v>2016</v>
      </c>
    </row>
    <row r="3338" spans="1:21" ht="29" x14ac:dyDescent="0.35">
      <c r="A3338">
        <v>3607</v>
      </c>
      <c r="B3338" s="3" t="s">
        <v>3606</v>
      </c>
      <c r="C3338" s="3" t="s">
        <v>7717</v>
      </c>
      <c r="D3338" s="6">
        <v>550</v>
      </c>
      <c r="E3338" s="8">
        <v>580</v>
      </c>
      <c r="F3338" t="s">
        <v>8218</v>
      </c>
      <c r="G3338" t="s">
        <v>8224</v>
      </c>
      <c r="H3338" t="s">
        <v>8246</v>
      </c>
      <c r="I3338">
        <v>1450137600</v>
      </c>
      <c r="J3338">
        <v>1448924882</v>
      </c>
      <c r="K3338" t="b">
        <v>0</v>
      </c>
      <c r="L3338">
        <v>20</v>
      </c>
      <c r="M3338" t="b">
        <v>1</v>
      </c>
      <c r="N3338" t="s">
        <v>8269</v>
      </c>
      <c r="O3338">
        <f t="shared" si="265"/>
        <v>105</v>
      </c>
      <c r="P3338">
        <f t="shared" si="266"/>
        <v>29</v>
      </c>
      <c r="Q3338" t="s">
        <v>8315</v>
      </c>
      <c r="R3338" t="s">
        <v>8316</v>
      </c>
      <c r="S3338" s="12">
        <f t="shared" si="262"/>
        <v>42338.963912037041</v>
      </c>
      <c r="T3338" s="12">
        <f t="shared" si="263"/>
        <v>42353</v>
      </c>
      <c r="U3338">
        <f t="shared" si="264"/>
        <v>2015</v>
      </c>
    </row>
    <row r="3339" spans="1:21" ht="43.5" x14ac:dyDescent="0.35">
      <c r="A3339">
        <v>3608</v>
      </c>
      <c r="B3339" s="3" t="s">
        <v>3607</v>
      </c>
      <c r="C3339" s="3" t="s">
        <v>7718</v>
      </c>
      <c r="D3339" s="6">
        <v>800</v>
      </c>
      <c r="E3339" s="8">
        <v>800</v>
      </c>
      <c r="F3339" t="s">
        <v>8218</v>
      </c>
      <c r="G3339" t="s">
        <v>8224</v>
      </c>
      <c r="H3339" t="s">
        <v>8246</v>
      </c>
      <c r="I3339">
        <v>1466172000</v>
      </c>
      <c r="J3339">
        <v>1463418090</v>
      </c>
      <c r="K3339" t="b">
        <v>0</v>
      </c>
      <c r="L3339">
        <v>27</v>
      </c>
      <c r="M3339" t="b">
        <v>1</v>
      </c>
      <c r="N3339" t="s">
        <v>8269</v>
      </c>
      <c r="O3339">
        <f t="shared" si="265"/>
        <v>100</v>
      </c>
      <c r="P3339">
        <f t="shared" si="266"/>
        <v>29.63</v>
      </c>
      <c r="Q3339" t="s">
        <v>8315</v>
      </c>
      <c r="R3339" t="s">
        <v>8316</v>
      </c>
      <c r="S3339" s="12">
        <f t="shared" si="262"/>
        <v>42506.709375000006</v>
      </c>
      <c r="T3339" s="12">
        <f t="shared" si="263"/>
        <v>42538.583333333328</v>
      </c>
      <c r="U3339">
        <f t="shared" si="264"/>
        <v>2016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3609</v>
      </c>
      <c r="B3343" s="3" t="s">
        <v>3608</v>
      </c>
      <c r="C3343" s="3" t="s">
        <v>7719</v>
      </c>
      <c r="D3343" s="6">
        <v>1960</v>
      </c>
      <c r="E3343" s="8">
        <v>3005</v>
      </c>
      <c r="F3343" t="s">
        <v>8218</v>
      </c>
      <c r="G3343" t="s">
        <v>8224</v>
      </c>
      <c r="H3343" t="s">
        <v>8246</v>
      </c>
      <c r="I3343">
        <v>1459378085</v>
      </c>
      <c r="J3343">
        <v>1456789685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153</v>
      </c>
      <c r="P3343">
        <f t="shared" si="266"/>
        <v>143.1</v>
      </c>
      <c r="Q3343" t="s">
        <v>8315</v>
      </c>
      <c r="R3343" t="s">
        <v>8316</v>
      </c>
      <c r="S3343" s="12">
        <f t="shared" si="262"/>
        <v>42429.991724537031</v>
      </c>
      <c r="T3343" s="12">
        <f t="shared" si="263"/>
        <v>42459.950057870374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3610</v>
      </c>
      <c r="B3345" s="3" t="s">
        <v>3609</v>
      </c>
      <c r="C3345" s="3" t="s">
        <v>7720</v>
      </c>
      <c r="D3345" s="6">
        <v>1000</v>
      </c>
      <c r="E3345" s="8">
        <v>1623</v>
      </c>
      <c r="F3345" t="s">
        <v>8218</v>
      </c>
      <c r="G3345" t="s">
        <v>8224</v>
      </c>
      <c r="H3345" t="s">
        <v>8246</v>
      </c>
      <c r="I3345">
        <v>1439806936</v>
      </c>
      <c r="J3345">
        <v>1437214936</v>
      </c>
      <c r="K3345" t="b">
        <v>0</v>
      </c>
      <c r="L3345">
        <v>31</v>
      </c>
      <c r="M3345" t="b">
        <v>1</v>
      </c>
      <c r="N3345" t="s">
        <v>8269</v>
      </c>
      <c r="O3345">
        <f t="shared" si="265"/>
        <v>162</v>
      </c>
      <c r="P3345">
        <f t="shared" si="266"/>
        <v>52.35</v>
      </c>
      <c r="Q3345" t="s">
        <v>8315</v>
      </c>
      <c r="R3345" t="s">
        <v>8316</v>
      </c>
      <c r="S3345" s="12">
        <f t="shared" si="262"/>
        <v>42203.432129629626</v>
      </c>
      <c r="T3345" s="12">
        <f t="shared" si="263"/>
        <v>42233.432129629626</v>
      </c>
      <c r="U3345">
        <f t="shared" si="264"/>
        <v>2015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5" x14ac:dyDescent="0.35">
      <c r="A3349">
        <v>3611</v>
      </c>
      <c r="B3349" s="3" t="s">
        <v>3610</v>
      </c>
      <c r="C3349" s="3" t="s">
        <v>7721</v>
      </c>
      <c r="D3349" s="6">
        <v>2500</v>
      </c>
      <c r="E3349" s="8">
        <v>3400</v>
      </c>
      <c r="F3349" t="s">
        <v>8218</v>
      </c>
      <c r="G3349" t="s">
        <v>8224</v>
      </c>
      <c r="H3349" t="s">
        <v>8246</v>
      </c>
      <c r="I3349">
        <v>1428483201</v>
      </c>
      <c r="J3349">
        <v>1425891201</v>
      </c>
      <c r="K3349" t="b">
        <v>0</v>
      </c>
      <c r="L3349">
        <v>51</v>
      </c>
      <c r="M3349" t="b">
        <v>1</v>
      </c>
      <c r="N3349" t="s">
        <v>8269</v>
      </c>
      <c r="O3349">
        <f t="shared" si="265"/>
        <v>136</v>
      </c>
      <c r="P3349">
        <f t="shared" si="266"/>
        <v>66.67</v>
      </c>
      <c r="Q3349" t="s">
        <v>8315</v>
      </c>
      <c r="R3349" t="s">
        <v>8316</v>
      </c>
      <c r="S3349" s="12">
        <f t="shared" si="262"/>
        <v>42072.370381944449</v>
      </c>
      <c r="T3349" s="12">
        <f t="shared" si="263"/>
        <v>42102.370381944449</v>
      </c>
      <c r="U3349">
        <f t="shared" si="264"/>
        <v>2015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5" x14ac:dyDescent="0.35">
      <c r="A3353">
        <v>3615</v>
      </c>
      <c r="B3353" s="3" t="s">
        <v>3613</v>
      </c>
      <c r="C3353" s="3" t="s">
        <v>7725</v>
      </c>
      <c r="D3353" s="6">
        <v>2500</v>
      </c>
      <c r="E3353" s="8">
        <v>2670</v>
      </c>
      <c r="F3353" t="s">
        <v>8218</v>
      </c>
      <c r="G3353" t="s">
        <v>8224</v>
      </c>
      <c r="H3353" t="s">
        <v>8246</v>
      </c>
      <c r="I3353">
        <v>1449756896</v>
      </c>
      <c r="J3353">
        <v>1447164896</v>
      </c>
      <c r="K3353" t="b">
        <v>0</v>
      </c>
      <c r="L3353">
        <v>72</v>
      </c>
      <c r="M3353" t="b">
        <v>1</v>
      </c>
      <c r="N3353" t="s">
        <v>8269</v>
      </c>
      <c r="O3353">
        <f t="shared" si="265"/>
        <v>107</v>
      </c>
      <c r="P3353">
        <f t="shared" si="266"/>
        <v>37.08</v>
      </c>
      <c r="Q3353" t="s">
        <v>8315</v>
      </c>
      <c r="R3353" t="s">
        <v>8316</v>
      </c>
      <c r="S3353" s="12">
        <f t="shared" si="262"/>
        <v>42318.593703703707</v>
      </c>
      <c r="T3353" s="12">
        <f t="shared" si="263"/>
        <v>42348.593703703707</v>
      </c>
      <c r="U3353">
        <f t="shared" si="264"/>
        <v>2015</v>
      </c>
    </row>
    <row r="3354" spans="1:21" ht="58" x14ac:dyDescent="0.35">
      <c r="A3354">
        <v>3616</v>
      </c>
      <c r="B3354" s="3" t="s">
        <v>3614</v>
      </c>
      <c r="C3354" s="3" t="s">
        <v>7726</v>
      </c>
      <c r="D3354" s="6">
        <v>2500</v>
      </c>
      <c r="E3354" s="8">
        <v>3120</v>
      </c>
      <c r="F3354" t="s">
        <v>8218</v>
      </c>
      <c r="G3354" t="s">
        <v>8224</v>
      </c>
      <c r="H3354" t="s">
        <v>8246</v>
      </c>
      <c r="I3354">
        <v>1426801664</v>
      </c>
      <c r="J3354">
        <v>1424213264</v>
      </c>
      <c r="K3354" t="b">
        <v>0</v>
      </c>
      <c r="L3354">
        <v>45</v>
      </c>
      <c r="M3354" t="b">
        <v>1</v>
      </c>
      <c r="N3354" t="s">
        <v>8269</v>
      </c>
      <c r="O3354">
        <f t="shared" si="265"/>
        <v>125</v>
      </c>
      <c r="P3354">
        <f t="shared" si="266"/>
        <v>69.33</v>
      </c>
      <c r="Q3354" t="s">
        <v>8315</v>
      </c>
      <c r="R3354" t="s">
        <v>8316</v>
      </c>
      <c r="S3354" s="12">
        <f t="shared" si="262"/>
        <v>42052.949814814812</v>
      </c>
      <c r="T3354" s="12">
        <f t="shared" si="263"/>
        <v>42082.908148148148</v>
      </c>
      <c r="U3354">
        <f t="shared" si="264"/>
        <v>2015</v>
      </c>
    </row>
    <row r="3355" spans="1:21" ht="43.5" x14ac:dyDescent="0.35">
      <c r="A3355">
        <v>3617</v>
      </c>
      <c r="B3355" s="3" t="s">
        <v>3615</v>
      </c>
      <c r="C3355" s="3" t="s">
        <v>7727</v>
      </c>
      <c r="D3355" s="6">
        <v>740</v>
      </c>
      <c r="E3355" s="8">
        <v>880</v>
      </c>
      <c r="F3355" t="s">
        <v>8218</v>
      </c>
      <c r="G3355" t="s">
        <v>8224</v>
      </c>
      <c r="H3355" t="s">
        <v>8246</v>
      </c>
      <c r="I3355">
        <v>1488240000</v>
      </c>
      <c r="J3355">
        <v>1486996729</v>
      </c>
      <c r="K3355" t="b">
        <v>0</v>
      </c>
      <c r="L3355">
        <v>51</v>
      </c>
      <c r="M3355" t="b">
        <v>1</v>
      </c>
      <c r="N3355" t="s">
        <v>8269</v>
      </c>
      <c r="O3355">
        <f t="shared" si="265"/>
        <v>119</v>
      </c>
      <c r="P3355">
        <f t="shared" si="266"/>
        <v>17.25</v>
      </c>
      <c r="Q3355" t="s">
        <v>8315</v>
      </c>
      <c r="R3355" t="s">
        <v>8316</v>
      </c>
      <c r="S3355" s="12">
        <f t="shared" si="262"/>
        <v>42779.610289351855</v>
      </c>
      <c r="T3355" s="12">
        <f t="shared" si="263"/>
        <v>42794</v>
      </c>
      <c r="U3355">
        <f t="shared" si="264"/>
        <v>2017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3618</v>
      </c>
      <c r="B3357" s="3" t="s">
        <v>3616</v>
      </c>
      <c r="C3357" s="3" t="s">
        <v>7728</v>
      </c>
      <c r="D3357" s="6">
        <v>2000</v>
      </c>
      <c r="E3357" s="8">
        <v>2020</v>
      </c>
      <c r="F3357" t="s">
        <v>8218</v>
      </c>
      <c r="G3357" t="s">
        <v>8224</v>
      </c>
      <c r="H3357" t="s">
        <v>8246</v>
      </c>
      <c r="I3357">
        <v>1433343850</v>
      </c>
      <c r="J3357">
        <v>1430751850</v>
      </c>
      <c r="K3357" t="b">
        <v>0</v>
      </c>
      <c r="L3357">
        <v>56</v>
      </c>
      <c r="M3357" t="b">
        <v>1</v>
      </c>
      <c r="N3357" t="s">
        <v>8269</v>
      </c>
      <c r="O3357">
        <f t="shared" si="265"/>
        <v>101</v>
      </c>
      <c r="P3357">
        <f t="shared" si="266"/>
        <v>36.07</v>
      </c>
      <c r="Q3357" t="s">
        <v>8315</v>
      </c>
      <c r="R3357" t="s">
        <v>8316</v>
      </c>
      <c r="S3357" s="12">
        <f t="shared" si="262"/>
        <v>42128.627893518518</v>
      </c>
      <c r="T3357" s="12">
        <f t="shared" si="263"/>
        <v>42158.627893518518</v>
      </c>
      <c r="U3357">
        <f t="shared" si="264"/>
        <v>2015</v>
      </c>
    </row>
    <row r="3358" spans="1:21" ht="58" x14ac:dyDescent="0.35">
      <c r="A3358">
        <v>3625</v>
      </c>
      <c r="B3358" s="3" t="s">
        <v>3623</v>
      </c>
      <c r="C3358" s="3" t="s">
        <v>7735</v>
      </c>
      <c r="D3358" s="6">
        <v>3000</v>
      </c>
      <c r="E3358" s="8">
        <v>3080</v>
      </c>
      <c r="F3358" t="s">
        <v>8218</v>
      </c>
      <c r="G3358" t="s">
        <v>8224</v>
      </c>
      <c r="H3358" t="s">
        <v>8246</v>
      </c>
      <c r="I3358">
        <v>1435851577</v>
      </c>
      <c r="J3358">
        <v>1433259577</v>
      </c>
      <c r="K3358" t="b">
        <v>0</v>
      </c>
      <c r="L3358">
        <v>78</v>
      </c>
      <c r="M3358" t="b">
        <v>1</v>
      </c>
      <c r="N3358" t="s">
        <v>8269</v>
      </c>
      <c r="O3358">
        <f t="shared" si="265"/>
        <v>103</v>
      </c>
      <c r="P3358">
        <f t="shared" si="266"/>
        <v>39.49</v>
      </c>
      <c r="Q3358" t="s">
        <v>8315</v>
      </c>
      <c r="R3358" t="s">
        <v>8316</v>
      </c>
      <c r="S3358" s="12">
        <f t="shared" si="262"/>
        <v>42157.652511574073</v>
      </c>
      <c r="T3358" s="12">
        <f t="shared" si="263"/>
        <v>42187.652511574073</v>
      </c>
      <c r="U3358">
        <f t="shared" si="264"/>
        <v>2015</v>
      </c>
    </row>
    <row r="3359" spans="1:21" ht="43.5" x14ac:dyDescent="0.35">
      <c r="A3359">
        <v>3626</v>
      </c>
      <c r="B3359" s="3" t="s">
        <v>3624</v>
      </c>
      <c r="C3359" s="3" t="s">
        <v>7736</v>
      </c>
      <c r="D3359" s="6">
        <v>4000</v>
      </c>
      <c r="E3359" s="8">
        <v>4073</v>
      </c>
      <c r="F3359" t="s">
        <v>8218</v>
      </c>
      <c r="G3359" t="s">
        <v>8224</v>
      </c>
      <c r="H3359" t="s">
        <v>8246</v>
      </c>
      <c r="I3359">
        <v>1408204857</v>
      </c>
      <c r="J3359">
        <v>1406390457</v>
      </c>
      <c r="K3359" t="b">
        <v>0</v>
      </c>
      <c r="L3359">
        <v>48</v>
      </c>
      <c r="M3359" t="b">
        <v>1</v>
      </c>
      <c r="N3359" t="s">
        <v>8269</v>
      </c>
      <c r="O3359">
        <f t="shared" si="265"/>
        <v>102</v>
      </c>
      <c r="P3359">
        <f t="shared" si="266"/>
        <v>84.85</v>
      </c>
      <c r="Q3359" t="s">
        <v>8315</v>
      </c>
      <c r="R3359" t="s">
        <v>8316</v>
      </c>
      <c r="S3359" s="12">
        <f t="shared" si="262"/>
        <v>41846.667326388888</v>
      </c>
      <c r="T3359" s="12">
        <f t="shared" si="263"/>
        <v>41867.667326388888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3650</v>
      </c>
      <c r="B3366" s="3" t="s">
        <v>3648</v>
      </c>
      <c r="C3366" s="3" t="s">
        <v>7760</v>
      </c>
      <c r="D3366" s="6">
        <v>500</v>
      </c>
      <c r="E3366" s="8">
        <v>500</v>
      </c>
      <c r="F3366" t="s">
        <v>8218</v>
      </c>
      <c r="G3366" t="s">
        <v>8224</v>
      </c>
      <c r="H3366" t="s">
        <v>8246</v>
      </c>
      <c r="I3366">
        <v>1454412584</v>
      </c>
      <c r="J3366">
        <v>1452598184</v>
      </c>
      <c r="K3366" t="b">
        <v>0</v>
      </c>
      <c r="L3366">
        <v>17</v>
      </c>
      <c r="M3366" t="b">
        <v>1</v>
      </c>
      <c r="N3366" t="s">
        <v>8269</v>
      </c>
      <c r="O3366">
        <f t="shared" si="265"/>
        <v>100</v>
      </c>
      <c r="P3366">
        <f t="shared" si="266"/>
        <v>29.41</v>
      </c>
      <c r="Q3366" t="s">
        <v>8315</v>
      </c>
      <c r="R3366" t="s">
        <v>8316</v>
      </c>
      <c r="S3366" s="12">
        <f t="shared" si="262"/>
        <v>42381.478981481487</v>
      </c>
      <c r="T3366" s="12">
        <f t="shared" si="263"/>
        <v>42402.478981481487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58" x14ac:dyDescent="0.35">
      <c r="A3369">
        <v>3653</v>
      </c>
      <c r="B3369" s="3" t="s">
        <v>3650</v>
      </c>
      <c r="C3369" s="3" t="s">
        <v>7763</v>
      </c>
      <c r="D3369" s="6">
        <v>2000</v>
      </c>
      <c r="E3369" s="8">
        <v>2010</v>
      </c>
      <c r="F3369" t="s">
        <v>8218</v>
      </c>
      <c r="G3369" t="s">
        <v>8224</v>
      </c>
      <c r="H3369" t="s">
        <v>8246</v>
      </c>
      <c r="I3369">
        <v>1438764207</v>
      </c>
      <c r="J3369">
        <v>1436172207</v>
      </c>
      <c r="K3369" t="b">
        <v>0</v>
      </c>
      <c r="L3369">
        <v>33</v>
      </c>
      <c r="M3369" t="b">
        <v>1</v>
      </c>
      <c r="N3369" t="s">
        <v>8269</v>
      </c>
      <c r="O3369">
        <f t="shared" si="265"/>
        <v>101</v>
      </c>
      <c r="P3369">
        <f t="shared" si="266"/>
        <v>60.91</v>
      </c>
      <c r="Q3369" t="s">
        <v>8315</v>
      </c>
      <c r="R3369" t="s">
        <v>8316</v>
      </c>
      <c r="S3369" s="12">
        <f t="shared" si="262"/>
        <v>42191.363506944443</v>
      </c>
      <c r="T3369" s="12">
        <f t="shared" si="263"/>
        <v>42221.363506944443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58" x14ac:dyDescent="0.35">
      <c r="A3375">
        <v>3654</v>
      </c>
      <c r="B3375" s="3" t="s">
        <v>3651</v>
      </c>
      <c r="C3375" s="3" t="s">
        <v>7764</v>
      </c>
      <c r="D3375" s="6">
        <v>1500</v>
      </c>
      <c r="E3375" s="8">
        <v>2616</v>
      </c>
      <c r="F3375" t="s">
        <v>8218</v>
      </c>
      <c r="G3375" t="s">
        <v>8224</v>
      </c>
      <c r="H3375" t="s">
        <v>8246</v>
      </c>
      <c r="I3375">
        <v>1459702800</v>
      </c>
      <c r="J3375">
        <v>1457690386</v>
      </c>
      <c r="K3375" t="b">
        <v>0</v>
      </c>
      <c r="L3375">
        <v>38</v>
      </c>
      <c r="M3375" t="b">
        <v>1</v>
      </c>
      <c r="N3375" t="s">
        <v>8269</v>
      </c>
      <c r="O3375">
        <f t="shared" si="265"/>
        <v>174</v>
      </c>
      <c r="P3375">
        <f t="shared" si="266"/>
        <v>68.84</v>
      </c>
      <c r="Q3375" t="s">
        <v>8315</v>
      </c>
      <c r="R3375" t="s">
        <v>8316</v>
      </c>
      <c r="S3375" s="12">
        <f t="shared" si="262"/>
        <v>42440.416504629626</v>
      </c>
      <c r="T3375" s="12">
        <f t="shared" si="263"/>
        <v>42463.708333333328</v>
      </c>
      <c r="U3375">
        <f t="shared" si="264"/>
        <v>2016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58" x14ac:dyDescent="0.35">
      <c r="A3377">
        <v>3660</v>
      </c>
      <c r="B3377" s="3" t="s">
        <v>3657</v>
      </c>
      <c r="C3377" s="3" t="s">
        <v>7770</v>
      </c>
      <c r="D3377" s="6">
        <v>250</v>
      </c>
      <c r="E3377" s="8">
        <v>250</v>
      </c>
      <c r="F3377" t="s">
        <v>8218</v>
      </c>
      <c r="G3377" t="s">
        <v>8224</v>
      </c>
      <c r="H3377" t="s">
        <v>8246</v>
      </c>
      <c r="I3377">
        <v>1419368925</v>
      </c>
      <c r="J3377">
        <v>1417208925</v>
      </c>
      <c r="K3377" t="b">
        <v>0</v>
      </c>
      <c r="L3377">
        <v>22</v>
      </c>
      <c r="M3377" t="b">
        <v>1</v>
      </c>
      <c r="N3377" t="s">
        <v>8269</v>
      </c>
      <c r="O3377">
        <f t="shared" si="265"/>
        <v>100</v>
      </c>
      <c r="P3377">
        <f t="shared" si="266"/>
        <v>11.36</v>
      </c>
      <c r="Q3377" t="s">
        <v>8315</v>
      </c>
      <c r="R3377" t="s">
        <v>8316</v>
      </c>
      <c r="S3377" s="12">
        <f t="shared" si="262"/>
        <v>41971.881076388891</v>
      </c>
      <c r="T3377" s="12">
        <f t="shared" si="263"/>
        <v>41996.881076388891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3663</v>
      </c>
      <c r="B3379" s="3" t="s">
        <v>3660</v>
      </c>
      <c r="C3379" s="3" t="s">
        <v>7773</v>
      </c>
      <c r="D3379" s="6">
        <v>225</v>
      </c>
      <c r="E3379" s="8">
        <v>234</v>
      </c>
      <c r="F3379" t="s">
        <v>8218</v>
      </c>
      <c r="G3379" t="s">
        <v>8224</v>
      </c>
      <c r="H3379" t="s">
        <v>8246</v>
      </c>
      <c r="I3379">
        <v>1482321030</v>
      </c>
      <c r="J3379">
        <v>1477133430</v>
      </c>
      <c r="K3379" t="b">
        <v>0</v>
      </c>
      <c r="L3379">
        <v>9</v>
      </c>
      <c r="M3379" t="b">
        <v>1</v>
      </c>
      <c r="N3379" t="s">
        <v>8269</v>
      </c>
      <c r="O3379">
        <f t="shared" si="265"/>
        <v>104</v>
      </c>
      <c r="P3379">
        <f t="shared" si="266"/>
        <v>26</v>
      </c>
      <c r="Q3379" t="s">
        <v>8315</v>
      </c>
      <c r="R3379" t="s">
        <v>8316</v>
      </c>
      <c r="S3379" s="12">
        <f t="shared" si="262"/>
        <v>42665.451736111107</v>
      </c>
      <c r="T3379" s="12">
        <f t="shared" si="263"/>
        <v>42725.493402777778</v>
      </c>
      <c r="U3379">
        <f t="shared" si="264"/>
        <v>2016</v>
      </c>
    </row>
    <row r="3380" spans="1:21" ht="43.5" x14ac:dyDescent="0.35">
      <c r="A3380">
        <v>3667</v>
      </c>
      <c r="B3380" s="3" t="s">
        <v>3664</v>
      </c>
      <c r="C3380" s="3" t="s">
        <v>7777</v>
      </c>
      <c r="D3380" s="6">
        <v>3000</v>
      </c>
      <c r="E3380" s="8">
        <v>3095.11</v>
      </c>
      <c r="F3380" t="s">
        <v>8218</v>
      </c>
      <c r="G3380" t="s">
        <v>8224</v>
      </c>
      <c r="H3380" t="s">
        <v>8246</v>
      </c>
      <c r="I3380">
        <v>1437261419</v>
      </c>
      <c r="J3380">
        <v>1434669419</v>
      </c>
      <c r="K3380" t="b">
        <v>0</v>
      </c>
      <c r="L3380">
        <v>58</v>
      </c>
      <c r="M3380" t="b">
        <v>1</v>
      </c>
      <c r="N3380" t="s">
        <v>8269</v>
      </c>
      <c r="O3380">
        <f t="shared" si="265"/>
        <v>103</v>
      </c>
      <c r="P3380">
        <f t="shared" si="266"/>
        <v>53.36</v>
      </c>
      <c r="Q3380" t="s">
        <v>8315</v>
      </c>
      <c r="R3380" t="s">
        <v>8316</v>
      </c>
      <c r="S3380" s="12">
        <f t="shared" si="262"/>
        <v>42173.970127314817</v>
      </c>
      <c r="T3380" s="12">
        <f t="shared" si="263"/>
        <v>42203.970127314817</v>
      </c>
      <c r="U3380">
        <f t="shared" si="264"/>
        <v>2015</v>
      </c>
    </row>
    <row r="3381" spans="1:21" ht="43.5" x14ac:dyDescent="0.35">
      <c r="A3381">
        <v>3669</v>
      </c>
      <c r="B3381" s="3" t="s">
        <v>3666</v>
      </c>
      <c r="C3381" s="3" t="s">
        <v>7779</v>
      </c>
      <c r="D3381" s="6">
        <v>1000</v>
      </c>
      <c r="E3381" s="8">
        <v>1382</v>
      </c>
      <c r="F3381" t="s">
        <v>8218</v>
      </c>
      <c r="G3381" t="s">
        <v>8224</v>
      </c>
      <c r="H3381" t="s">
        <v>8246</v>
      </c>
      <c r="I3381">
        <v>1434039137</v>
      </c>
      <c r="J3381">
        <v>1431447137</v>
      </c>
      <c r="K3381" t="b">
        <v>0</v>
      </c>
      <c r="L3381">
        <v>17</v>
      </c>
      <c r="M3381" t="b">
        <v>1</v>
      </c>
      <c r="N3381" t="s">
        <v>8269</v>
      </c>
      <c r="O3381">
        <f t="shared" si="265"/>
        <v>138</v>
      </c>
      <c r="P3381">
        <f t="shared" si="266"/>
        <v>81.290000000000006</v>
      </c>
      <c r="Q3381" t="s">
        <v>8315</v>
      </c>
      <c r="R3381" t="s">
        <v>8316</v>
      </c>
      <c r="S3381" s="12">
        <f t="shared" si="262"/>
        <v>42136.675196759257</v>
      </c>
      <c r="T3381" s="12">
        <f t="shared" si="263"/>
        <v>42166.675196759257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5" x14ac:dyDescent="0.35">
      <c r="A3384">
        <v>3670</v>
      </c>
      <c r="B3384" s="3" t="s">
        <v>3667</v>
      </c>
      <c r="C3384" s="3" t="s">
        <v>7780</v>
      </c>
      <c r="D3384" s="6">
        <v>220</v>
      </c>
      <c r="E3384" s="8">
        <v>241</v>
      </c>
      <c r="F3384" t="s">
        <v>8218</v>
      </c>
      <c r="G3384" t="s">
        <v>8224</v>
      </c>
      <c r="H3384" t="s">
        <v>8246</v>
      </c>
      <c r="I3384">
        <v>1433113200</v>
      </c>
      <c r="J3384">
        <v>1431951611</v>
      </c>
      <c r="K3384" t="b">
        <v>0</v>
      </c>
      <c r="L3384">
        <v>12</v>
      </c>
      <c r="M3384" t="b">
        <v>1</v>
      </c>
      <c r="N3384" t="s">
        <v>8269</v>
      </c>
      <c r="O3384">
        <f t="shared" si="265"/>
        <v>110</v>
      </c>
      <c r="P3384">
        <f t="shared" si="266"/>
        <v>20.079999999999998</v>
      </c>
      <c r="Q3384" t="s">
        <v>8315</v>
      </c>
      <c r="R3384" t="s">
        <v>8316</v>
      </c>
      <c r="S3384" s="12">
        <f t="shared" si="262"/>
        <v>42142.514016203699</v>
      </c>
      <c r="T3384" s="12">
        <f t="shared" si="263"/>
        <v>42155.958333333328</v>
      </c>
      <c r="U3384">
        <f t="shared" si="264"/>
        <v>2015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3672</v>
      </c>
      <c r="B3390" s="3" t="s">
        <v>3669</v>
      </c>
      <c r="C3390" s="3" t="s">
        <v>7782</v>
      </c>
      <c r="D3390" s="6">
        <v>3000</v>
      </c>
      <c r="E3390" s="8">
        <v>3046</v>
      </c>
      <c r="F3390" t="s">
        <v>8218</v>
      </c>
      <c r="G3390" t="s">
        <v>8224</v>
      </c>
      <c r="H3390" t="s">
        <v>8246</v>
      </c>
      <c r="I3390">
        <v>1411771384</v>
      </c>
      <c r="J3390">
        <v>1409179384</v>
      </c>
      <c r="K3390" t="b">
        <v>0</v>
      </c>
      <c r="L3390">
        <v>57</v>
      </c>
      <c r="M3390" t="b">
        <v>1</v>
      </c>
      <c r="N3390" t="s">
        <v>8269</v>
      </c>
      <c r="O3390">
        <f t="shared" si="265"/>
        <v>102</v>
      </c>
      <c r="P3390">
        <f t="shared" si="266"/>
        <v>53.44</v>
      </c>
      <c r="Q3390" t="s">
        <v>8315</v>
      </c>
      <c r="R3390" t="s">
        <v>8316</v>
      </c>
      <c r="S3390" s="12">
        <f t="shared" si="262"/>
        <v>41878.946574074071</v>
      </c>
      <c r="T3390" s="12">
        <f t="shared" si="263"/>
        <v>41908.946574074071</v>
      </c>
      <c r="U3390">
        <f t="shared" si="264"/>
        <v>2014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5" x14ac:dyDescent="0.35">
      <c r="A3394">
        <v>3673</v>
      </c>
      <c r="B3394" s="3" t="s">
        <v>3670</v>
      </c>
      <c r="C3394" s="3" t="s">
        <v>7783</v>
      </c>
      <c r="D3394" s="6">
        <v>4000</v>
      </c>
      <c r="E3394" s="8">
        <v>4545</v>
      </c>
      <c r="F3394" t="s">
        <v>8218</v>
      </c>
      <c r="G3394" t="s">
        <v>8224</v>
      </c>
      <c r="H3394" t="s">
        <v>8246</v>
      </c>
      <c r="I3394">
        <v>1415191920</v>
      </c>
      <c r="J3394">
        <v>1412233497</v>
      </c>
      <c r="K3394" t="b">
        <v>0</v>
      </c>
      <c r="L3394">
        <v>114</v>
      </c>
      <c r="M3394" t="b">
        <v>1</v>
      </c>
      <c r="N3394" t="s">
        <v>8269</v>
      </c>
      <c r="O3394">
        <f t="shared" si="265"/>
        <v>114</v>
      </c>
      <c r="P3394">
        <f t="shared" si="266"/>
        <v>39.869999999999997</v>
      </c>
      <c r="Q3394" t="s">
        <v>8315</v>
      </c>
      <c r="R3394" t="s">
        <v>8316</v>
      </c>
      <c r="S3394" s="12">
        <f t="shared" si="262"/>
        <v>41914.295104166667</v>
      </c>
      <c r="T3394" s="12">
        <f t="shared" si="263"/>
        <v>41948.536111111112</v>
      </c>
      <c r="U3394">
        <f t="shared" si="264"/>
        <v>2014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3675</v>
      </c>
      <c r="B3396" s="3" t="s">
        <v>3672</v>
      </c>
      <c r="C3396" s="3" t="s">
        <v>7785</v>
      </c>
      <c r="D3396" s="6">
        <v>50</v>
      </c>
      <c r="E3396" s="8">
        <v>70</v>
      </c>
      <c r="F3396" t="s">
        <v>8218</v>
      </c>
      <c r="G3396" t="s">
        <v>8224</v>
      </c>
      <c r="H3396" t="s">
        <v>8246</v>
      </c>
      <c r="I3396">
        <v>1463353200</v>
      </c>
      <c r="J3396">
        <v>1462285182</v>
      </c>
      <c r="K3396" t="b">
        <v>0</v>
      </c>
      <c r="L3396">
        <v>3</v>
      </c>
      <c r="M3396" t="b">
        <v>1</v>
      </c>
      <c r="N3396" t="s">
        <v>8269</v>
      </c>
      <c r="O3396">
        <f t="shared" ref="O3396:O3459" si="270">ROUND(E3396/D3396*100,0)</f>
        <v>140</v>
      </c>
      <c r="P3396">
        <f t="shared" ref="P3396:P3459" si="271">IFERROR(ROUND(E3396/L3396,2),0)</f>
        <v>23.33</v>
      </c>
      <c r="Q3396" t="s">
        <v>8315</v>
      </c>
      <c r="R3396" t="s">
        <v>8316</v>
      </c>
      <c r="S3396" s="12">
        <f t="shared" si="267"/>
        <v>42493.597013888888</v>
      </c>
      <c r="T3396" s="12">
        <f t="shared" si="268"/>
        <v>42505.958333333328</v>
      </c>
      <c r="U3396">
        <f t="shared" si="269"/>
        <v>2016</v>
      </c>
    </row>
    <row r="3397" spans="1:21" ht="43.5" x14ac:dyDescent="0.35">
      <c r="A3397">
        <v>3678</v>
      </c>
      <c r="B3397" s="3" t="s">
        <v>3675</v>
      </c>
      <c r="C3397" s="3" t="s">
        <v>7788</v>
      </c>
      <c r="D3397" s="6">
        <v>2000</v>
      </c>
      <c r="E3397" s="8">
        <v>2050</v>
      </c>
      <c r="F3397" t="s">
        <v>8218</v>
      </c>
      <c r="G3397" t="s">
        <v>8224</v>
      </c>
      <c r="H3397" t="s">
        <v>8246</v>
      </c>
      <c r="I3397">
        <v>1433076298</v>
      </c>
      <c r="J3397">
        <v>1430052298</v>
      </c>
      <c r="K3397" t="b">
        <v>0</v>
      </c>
      <c r="L3397">
        <v>31</v>
      </c>
      <c r="M3397" t="b">
        <v>1</v>
      </c>
      <c r="N3397" t="s">
        <v>8269</v>
      </c>
      <c r="O3397">
        <f t="shared" si="270"/>
        <v>103</v>
      </c>
      <c r="P3397">
        <f t="shared" si="271"/>
        <v>66.13</v>
      </c>
      <c r="Q3397" t="s">
        <v>8315</v>
      </c>
      <c r="R3397" t="s">
        <v>8316</v>
      </c>
      <c r="S3397" s="12">
        <f t="shared" si="267"/>
        <v>42120.531226851846</v>
      </c>
      <c r="T3397" s="12">
        <f t="shared" si="268"/>
        <v>42155.531226851846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0"/>
        <v>104</v>
      </c>
      <c r="P3398">
        <f t="shared" si="271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43.5" x14ac:dyDescent="0.35">
      <c r="A3399">
        <v>3688</v>
      </c>
      <c r="B3399" s="3" t="s">
        <v>3685</v>
      </c>
      <c r="C3399" s="3" t="s">
        <v>7798</v>
      </c>
      <c r="D3399" s="6">
        <v>3000</v>
      </c>
      <c r="E3399" s="8">
        <v>3275</v>
      </c>
      <c r="F3399" t="s">
        <v>8218</v>
      </c>
      <c r="G3399" t="s">
        <v>8224</v>
      </c>
      <c r="H3399" t="s">
        <v>8246</v>
      </c>
      <c r="I3399">
        <v>1407524004</v>
      </c>
      <c r="J3399">
        <v>1404932004</v>
      </c>
      <c r="K3399" t="b">
        <v>0</v>
      </c>
      <c r="L3399">
        <v>39</v>
      </c>
      <c r="M3399" t="b">
        <v>1</v>
      </c>
      <c r="N3399" t="s">
        <v>8269</v>
      </c>
      <c r="O3399">
        <f t="shared" si="270"/>
        <v>109</v>
      </c>
      <c r="P3399">
        <f t="shared" si="271"/>
        <v>83.97</v>
      </c>
      <c r="Q3399" t="s">
        <v>8315</v>
      </c>
      <c r="R3399" t="s">
        <v>8316</v>
      </c>
      <c r="S3399" s="12">
        <f t="shared" si="267"/>
        <v>41829.787083333329</v>
      </c>
      <c r="T3399" s="12">
        <f t="shared" si="268"/>
        <v>41859.787083333329</v>
      </c>
      <c r="U3399">
        <f t="shared" si="269"/>
        <v>2014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0"/>
        <v>111</v>
      </c>
      <c r="P3400">
        <f t="shared" si="271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3693</v>
      </c>
      <c r="B3401" s="3" t="s">
        <v>3690</v>
      </c>
      <c r="C3401" s="3" t="s">
        <v>7803</v>
      </c>
      <c r="D3401" s="6">
        <v>333</v>
      </c>
      <c r="E3401" s="8">
        <v>430</v>
      </c>
      <c r="F3401" t="s">
        <v>8218</v>
      </c>
      <c r="G3401" t="s">
        <v>8224</v>
      </c>
      <c r="H3401" t="s">
        <v>8246</v>
      </c>
      <c r="I3401">
        <v>1448922600</v>
      </c>
      <c r="J3401">
        <v>1446352529</v>
      </c>
      <c r="K3401" t="b">
        <v>0</v>
      </c>
      <c r="L3401">
        <v>14</v>
      </c>
      <c r="M3401" t="b">
        <v>1</v>
      </c>
      <c r="N3401" t="s">
        <v>8269</v>
      </c>
      <c r="O3401">
        <f t="shared" si="270"/>
        <v>129</v>
      </c>
      <c r="P3401">
        <f t="shared" si="271"/>
        <v>30.71</v>
      </c>
      <c r="Q3401" t="s">
        <v>8315</v>
      </c>
      <c r="R3401" t="s">
        <v>8316</v>
      </c>
      <c r="S3401" s="12">
        <f t="shared" si="267"/>
        <v>42309.191307870366</v>
      </c>
      <c r="T3401" s="12">
        <f t="shared" si="268"/>
        <v>42338.9375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0"/>
        <v>100</v>
      </c>
      <c r="P3402">
        <f t="shared" si="271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5" x14ac:dyDescent="0.35">
      <c r="A3403">
        <v>3696</v>
      </c>
      <c r="B3403" s="3" t="s">
        <v>3693</v>
      </c>
      <c r="C3403" s="3" t="s">
        <v>7806</v>
      </c>
      <c r="D3403" s="6">
        <v>2000</v>
      </c>
      <c r="E3403" s="8">
        <v>3100</v>
      </c>
      <c r="F3403" t="s">
        <v>8218</v>
      </c>
      <c r="G3403" t="s">
        <v>8224</v>
      </c>
      <c r="H3403" t="s">
        <v>8246</v>
      </c>
      <c r="I3403">
        <v>1423838916</v>
      </c>
      <c r="J3403">
        <v>1418654916</v>
      </c>
      <c r="K3403" t="b">
        <v>0</v>
      </c>
      <c r="L3403">
        <v>78</v>
      </c>
      <c r="M3403" t="b">
        <v>1</v>
      </c>
      <c r="N3403" t="s">
        <v>8269</v>
      </c>
      <c r="O3403">
        <f t="shared" si="270"/>
        <v>155</v>
      </c>
      <c r="P3403">
        <f t="shared" si="271"/>
        <v>39.74</v>
      </c>
      <c r="Q3403" t="s">
        <v>8315</v>
      </c>
      <c r="R3403" t="s">
        <v>8316</v>
      </c>
      <c r="S3403" s="12">
        <f t="shared" si="267"/>
        <v>41988.617083333331</v>
      </c>
      <c r="T3403" s="12">
        <f t="shared" si="268"/>
        <v>42048.617083333331</v>
      </c>
      <c r="U3403">
        <f t="shared" si="269"/>
        <v>2014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3697</v>
      </c>
      <c r="B3405" s="3" t="s">
        <v>3694</v>
      </c>
      <c r="C3405" s="3" t="s">
        <v>7807</v>
      </c>
      <c r="D3405" s="6">
        <v>2000</v>
      </c>
      <c r="E3405" s="8">
        <v>2160</v>
      </c>
      <c r="F3405" t="s">
        <v>8218</v>
      </c>
      <c r="G3405" t="s">
        <v>8224</v>
      </c>
      <c r="H3405" t="s">
        <v>8246</v>
      </c>
      <c r="I3405">
        <v>1462878648</v>
      </c>
      <c r="J3405">
        <v>1461064248</v>
      </c>
      <c r="K3405" t="b">
        <v>0</v>
      </c>
      <c r="L3405">
        <v>30</v>
      </c>
      <c r="M3405" t="b">
        <v>1</v>
      </c>
      <c r="N3405" t="s">
        <v>8269</v>
      </c>
      <c r="O3405">
        <f t="shared" si="270"/>
        <v>108</v>
      </c>
      <c r="P3405">
        <f t="shared" si="271"/>
        <v>72</v>
      </c>
      <c r="Q3405" t="s">
        <v>8315</v>
      </c>
      <c r="R3405" t="s">
        <v>8316</v>
      </c>
      <c r="S3405" s="12">
        <f t="shared" si="267"/>
        <v>42479.465833333335</v>
      </c>
      <c r="T3405" s="12">
        <f t="shared" si="268"/>
        <v>42500.465833333335</v>
      </c>
      <c r="U3405">
        <f t="shared" si="269"/>
        <v>2016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3701</v>
      </c>
      <c r="B3407" s="3" t="s">
        <v>3698</v>
      </c>
      <c r="C3407" s="3" t="s">
        <v>7811</v>
      </c>
      <c r="D3407" s="6">
        <v>1500</v>
      </c>
      <c r="E3407" s="8">
        <v>1505</v>
      </c>
      <c r="F3407" t="s">
        <v>8218</v>
      </c>
      <c r="G3407" t="s">
        <v>8224</v>
      </c>
      <c r="H3407" t="s">
        <v>8246</v>
      </c>
      <c r="I3407">
        <v>1433422793</v>
      </c>
      <c r="J3407">
        <v>1430830793</v>
      </c>
      <c r="K3407" t="b">
        <v>0</v>
      </c>
      <c r="L3407">
        <v>39</v>
      </c>
      <c r="M3407" t="b">
        <v>1</v>
      </c>
      <c r="N3407" t="s">
        <v>8269</v>
      </c>
      <c r="O3407">
        <f t="shared" si="270"/>
        <v>100</v>
      </c>
      <c r="P3407">
        <f t="shared" si="271"/>
        <v>38.590000000000003</v>
      </c>
      <c r="Q3407" t="s">
        <v>8315</v>
      </c>
      <c r="R3407" t="s">
        <v>8316</v>
      </c>
      <c r="S3407" s="12">
        <f t="shared" si="267"/>
        <v>42129.541585648149</v>
      </c>
      <c r="T3407" s="12">
        <f t="shared" si="268"/>
        <v>42159.541585648149</v>
      </c>
      <c r="U3407">
        <f t="shared" si="269"/>
        <v>2015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3702</v>
      </c>
      <c r="B3409" s="3" t="s">
        <v>3699</v>
      </c>
      <c r="C3409" s="3" t="s">
        <v>7812</v>
      </c>
      <c r="D3409" s="6">
        <v>3000</v>
      </c>
      <c r="E3409" s="8">
        <v>3275</v>
      </c>
      <c r="F3409" t="s">
        <v>8218</v>
      </c>
      <c r="G3409" t="s">
        <v>8224</v>
      </c>
      <c r="H3409" t="s">
        <v>8246</v>
      </c>
      <c r="I3409">
        <v>1468191540</v>
      </c>
      <c r="J3409">
        <v>1464958484</v>
      </c>
      <c r="K3409" t="b">
        <v>0</v>
      </c>
      <c r="L3409">
        <v>21</v>
      </c>
      <c r="M3409" t="b">
        <v>1</v>
      </c>
      <c r="N3409" t="s">
        <v>8269</v>
      </c>
      <c r="O3409">
        <f t="shared" si="270"/>
        <v>109</v>
      </c>
      <c r="P3409">
        <f t="shared" si="271"/>
        <v>155.94999999999999</v>
      </c>
      <c r="Q3409" t="s">
        <v>8315</v>
      </c>
      <c r="R3409" t="s">
        <v>8316</v>
      </c>
      <c r="S3409" s="12">
        <f t="shared" si="267"/>
        <v>42524.53800925926</v>
      </c>
      <c r="T3409" s="12">
        <f t="shared" si="268"/>
        <v>42561.957638888889</v>
      </c>
      <c r="U3409">
        <f t="shared" si="269"/>
        <v>2016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3704</v>
      </c>
      <c r="B3411" s="3" t="s">
        <v>3701</v>
      </c>
      <c r="C3411" s="3" t="s">
        <v>7814</v>
      </c>
      <c r="D3411" s="6">
        <v>300</v>
      </c>
      <c r="E3411" s="8">
        <v>409.01</v>
      </c>
      <c r="F3411" t="s">
        <v>8218</v>
      </c>
      <c r="G3411" t="s">
        <v>8224</v>
      </c>
      <c r="H3411" t="s">
        <v>8246</v>
      </c>
      <c r="I3411">
        <v>1464712394</v>
      </c>
      <c r="J3411">
        <v>1459528394</v>
      </c>
      <c r="K3411" t="b">
        <v>0</v>
      </c>
      <c r="L3411">
        <v>27</v>
      </c>
      <c r="M3411" t="b">
        <v>1</v>
      </c>
      <c r="N3411" t="s">
        <v>8269</v>
      </c>
      <c r="O3411">
        <f t="shared" si="270"/>
        <v>136</v>
      </c>
      <c r="P3411">
        <f t="shared" si="271"/>
        <v>15.15</v>
      </c>
      <c r="Q3411" t="s">
        <v>8315</v>
      </c>
      <c r="R3411" t="s">
        <v>8316</v>
      </c>
      <c r="S3411" s="12">
        <f t="shared" si="267"/>
        <v>42461.689745370371</v>
      </c>
      <c r="T3411" s="12">
        <f t="shared" si="268"/>
        <v>42521.689745370371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3709</v>
      </c>
      <c r="B3414" s="3" t="s">
        <v>3706</v>
      </c>
      <c r="C3414" s="3" t="s">
        <v>7819</v>
      </c>
      <c r="D3414" s="6">
        <v>1000</v>
      </c>
      <c r="E3414" s="8">
        <v>1082.5</v>
      </c>
      <c r="F3414" t="s">
        <v>8218</v>
      </c>
      <c r="G3414" t="s">
        <v>8224</v>
      </c>
      <c r="H3414" t="s">
        <v>8246</v>
      </c>
      <c r="I3414">
        <v>1403715546</v>
      </c>
      <c r="J3414">
        <v>1401123546</v>
      </c>
      <c r="K3414" t="b">
        <v>0</v>
      </c>
      <c r="L3414">
        <v>35</v>
      </c>
      <c r="M3414" t="b">
        <v>1</v>
      </c>
      <c r="N3414" t="s">
        <v>8269</v>
      </c>
      <c r="O3414">
        <f t="shared" si="270"/>
        <v>108</v>
      </c>
      <c r="P3414">
        <f t="shared" si="271"/>
        <v>30.93</v>
      </c>
      <c r="Q3414" t="s">
        <v>8315</v>
      </c>
      <c r="R3414" t="s">
        <v>8316</v>
      </c>
      <c r="S3414" s="12">
        <f t="shared" si="267"/>
        <v>41785.707708333335</v>
      </c>
      <c r="T3414" s="12">
        <f t="shared" si="268"/>
        <v>41815.707708333335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3.5" x14ac:dyDescent="0.35">
      <c r="A3418">
        <v>3715</v>
      </c>
      <c r="B3418" s="3" t="s">
        <v>3712</v>
      </c>
      <c r="C3418" s="3" t="s">
        <v>7825</v>
      </c>
      <c r="D3418" s="6">
        <v>3500</v>
      </c>
      <c r="E3418" s="8">
        <v>3590</v>
      </c>
      <c r="F3418" t="s">
        <v>8218</v>
      </c>
      <c r="G3418" t="s">
        <v>8224</v>
      </c>
      <c r="H3418" t="s">
        <v>8246</v>
      </c>
      <c r="I3418">
        <v>1427806320</v>
      </c>
      <c r="J3418">
        <v>1422834819</v>
      </c>
      <c r="K3418" t="b">
        <v>0</v>
      </c>
      <c r="L3418">
        <v>27</v>
      </c>
      <c r="M3418" t="b">
        <v>1</v>
      </c>
      <c r="N3418" t="s">
        <v>8269</v>
      </c>
      <c r="O3418">
        <f t="shared" si="270"/>
        <v>103</v>
      </c>
      <c r="P3418">
        <f t="shared" si="271"/>
        <v>132.96</v>
      </c>
      <c r="Q3418" t="s">
        <v>8315</v>
      </c>
      <c r="R3418" t="s">
        <v>8316</v>
      </c>
      <c r="S3418" s="12">
        <f t="shared" si="267"/>
        <v>42036.995590277773</v>
      </c>
      <c r="T3418" s="12">
        <f t="shared" si="268"/>
        <v>42094.536111111112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3717</v>
      </c>
      <c r="B3422" s="3" t="s">
        <v>3714</v>
      </c>
      <c r="C3422" s="3" t="s">
        <v>7827</v>
      </c>
      <c r="D3422" s="6">
        <v>4000</v>
      </c>
      <c r="E3422" s="8">
        <v>4030</v>
      </c>
      <c r="F3422" t="s">
        <v>8218</v>
      </c>
      <c r="G3422" t="s">
        <v>8224</v>
      </c>
      <c r="H3422" t="s">
        <v>8246</v>
      </c>
      <c r="I3422">
        <v>1431204449</v>
      </c>
      <c r="J3422">
        <v>1428526049</v>
      </c>
      <c r="K3422" t="b">
        <v>0</v>
      </c>
      <c r="L3422">
        <v>13</v>
      </c>
      <c r="M3422" t="b">
        <v>1</v>
      </c>
      <c r="N3422" t="s">
        <v>8269</v>
      </c>
      <c r="O3422">
        <f t="shared" si="270"/>
        <v>101</v>
      </c>
      <c r="P3422">
        <f t="shared" si="271"/>
        <v>310</v>
      </c>
      <c r="Q3422" t="s">
        <v>8315</v>
      </c>
      <c r="R3422" t="s">
        <v>8316</v>
      </c>
      <c r="S3422" s="12">
        <f t="shared" si="267"/>
        <v>42102.866307870368</v>
      </c>
      <c r="T3422" s="12">
        <f t="shared" si="268"/>
        <v>42133.866307870368</v>
      </c>
      <c r="U3422">
        <f t="shared" si="269"/>
        <v>2015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3718</v>
      </c>
      <c r="B3424" s="3" t="s">
        <v>3715</v>
      </c>
      <c r="C3424" s="3" t="s">
        <v>7828</v>
      </c>
      <c r="D3424" s="6">
        <v>500</v>
      </c>
      <c r="E3424" s="8">
        <v>1197</v>
      </c>
      <c r="F3424" t="s">
        <v>8218</v>
      </c>
      <c r="G3424" t="s">
        <v>8224</v>
      </c>
      <c r="H3424" t="s">
        <v>8246</v>
      </c>
      <c r="I3424">
        <v>1425057075</v>
      </c>
      <c r="J3424">
        <v>1422465075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239</v>
      </c>
      <c r="P3424">
        <f t="shared" si="271"/>
        <v>26.02</v>
      </c>
      <c r="Q3424" t="s">
        <v>8315</v>
      </c>
      <c r="R3424" t="s">
        <v>8316</v>
      </c>
      <c r="S3424" s="12">
        <f t="shared" si="267"/>
        <v>42032.716145833328</v>
      </c>
      <c r="T3424" s="12">
        <f t="shared" si="268"/>
        <v>42062.716145833328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29" x14ac:dyDescent="0.35">
      <c r="A3429">
        <v>3719</v>
      </c>
      <c r="B3429" s="3" t="s">
        <v>3716</v>
      </c>
      <c r="C3429" s="3" t="s">
        <v>7829</v>
      </c>
      <c r="D3429" s="6">
        <v>200</v>
      </c>
      <c r="E3429" s="8">
        <v>420</v>
      </c>
      <c r="F3429" t="s">
        <v>8218</v>
      </c>
      <c r="G3429" t="s">
        <v>8224</v>
      </c>
      <c r="H3429" t="s">
        <v>8246</v>
      </c>
      <c r="I3429">
        <v>1434994266</v>
      </c>
      <c r="J3429">
        <v>1432402266</v>
      </c>
      <c r="K3429" t="b">
        <v>0</v>
      </c>
      <c r="L3429">
        <v>4</v>
      </c>
      <c r="M3429" t="b">
        <v>1</v>
      </c>
      <c r="N3429" t="s">
        <v>8269</v>
      </c>
      <c r="O3429">
        <f t="shared" si="270"/>
        <v>210</v>
      </c>
      <c r="P3429">
        <f t="shared" si="271"/>
        <v>105</v>
      </c>
      <c r="Q3429" t="s">
        <v>8315</v>
      </c>
      <c r="R3429" t="s">
        <v>8316</v>
      </c>
      <c r="S3429" s="12">
        <f t="shared" si="267"/>
        <v>42147.729930555557</v>
      </c>
      <c r="T3429" s="12">
        <f t="shared" si="268"/>
        <v>42177.729930555557</v>
      </c>
      <c r="U3429">
        <f t="shared" si="269"/>
        <v>2015</v>
      </c>
    </row>
    <row r="3430" spans="1:21" ht="29" x14ac:dyDescent="0.35">
      <c r="A3430">
        <v>3723</v>
      </c>
      <c r="B3430" s="3" t="s">
        <v>3720</v>
      </c>
      <c r="C3430" s="3" t="s">
        <v>7833</v>
      </c>
      <c r="D3430" s="6">
        <v>4500</v>
      </c>
      <c r="E3430" s="8">
        <v>4592</v>
      </c>
      <c r="F3430" t="s">
        <v>8218</v>
      </c>
      <c r="G3430" t="s">
        <v>8224</v>
      </c>
      <c r="H3430" t="s">
        <v>8246</v>
      </c>
      <c r="I3430">
        <v>1417374262</v>
      </c>
      <c r="J3430">
        <v>1414778662</v>
      </c>
      <c r="K3430" t="b">
        <v>0</v>
      </c>
      <c r="L3430">
        <v>63</v>
      </c>
      <c r="M3430" t="b">
        <v>1</v>
      </c>
      <c r="N3430" t="s">
        <v>8269</v>
      </c>
      <c r="O3430">
        <f t="shared" si="270"/>
        <v>102</v>
      </c>
      <c r="P3430">
        <f t="shared" si="271"/>
        <v>72.89</v>
      </c>
      <c r="Q3430" t="s">
        <v>8315</v>
      </c>
      <c r="R3430" t="s">
        <v>8316</v>
      </c>
      <c r="S3430" s="12">
        <f t="shared" si="267"/>
        <v>41943.753032407411</v>
      </c>
      <c r="T3430" s="12">
        <f t="shared" si="268"/>
        <v>41973.794699074075</v>
      </c>
      <c r="U3430">
        <f t="shared" si="269"/>
        <v>2014</v>
      </c>
    </row>
    <row r="3431" spans="1:21" ht="43.5" x14ac:dyDescent="0.35">
      <c r="A3431">
        <v>3724</v>
      </c>
      <c r="B3431" s="3" t="s">
        <v>3721</v>
      </c>
      <c r="C3431" s="3" t="s">
        <v>7834</v>
      </c>
      <c r="D3431" s="6">
        <v>4300</v>
      </c>
      <c r="E3431" s="8">
        <v>4409.55</v>
      </c>
      <c r="F3431" t="s">
        <v>8218</v>
      </c>
      <c r="G3431" t="s">
        <v>8224</v>
      </c>
      <c r="H3431" t="s">
        <v>8246</v>
      </c>
      <c r="I3431">
        <v>1462402800</v>
      </c>
      <c r="J3431">
        <v>1459856860</v>
      </c>
      <c r="K3431" t="b">
        <v>0</v>
      </c>
      <c r="L3431">
        <v>89</v>
      </c>
      <c r="M3431" t="b">
        <v>1</v>
      </c>
      <c r="N3431" t="s">
        <v>8269</v>
      </c>
      <c r="O3431">
        <f t="shared" si="270"/>
        <v>103</v>
      </c>
      <c r="P3431">
        <f t="shared" si="271"/>
        <v>49.55</v>
      </c>
      <c r="Q3431" t="s">
        <v>8315</v>
      </c>
      <c r="R3431" t="s">
        <v>8316</v>
      </c>
      <c r="S3431" s="12">
        <f t="shared" si="267"/>
        <v>42465.491435185191</v>
      </c>
      <c r="T3431" s="12">
        <f t="shared" si="268"/>
        <v>42494.958333333328</v>
      </c>
      <c r="U3431">
        <f t="shared" si="269"/>
        <v>2016</v>
      </c>
    </row>
    <row r="3432" spans="1:21" ht="43.5" x14ac:dyDescent="0.35">
      <c r="A3432">
        <v>3725</v>
      </c>
      <c r="B3432" s="3" t="s">
        <v>3722</v>
      </c>
      <c r="C3432" s="3" t="s">
        <v>7835</v>
      </c>
      <c r="D3432" s="6">
        <v>300</v>
      </c>
      <c r="E3432" s="8">
        <v>381</v>
      </c>
      <c r="F3432" t="s">
        <v>8218</v>
      </c>
      <c r="G3432" t="s">
        <v>8224</v>
      </c>
      <c r="H3432" t="s">
        <v>8246</v>
      </c>
      <c r="I3432">
        <v>1455831000</v>
      </c>
      <c r="J3432">
        <v>1454366467</v>
      </c>
      <c r="K3432" t="b">
        <v>0</v>
      </c>
      <c r="L3432">
        <v>15</v>
      </c>
      <c r="M3432" t="b">
        <v>1</v>
      </c>
      <c r="N3432" t="s">
        <v>8269</v>
      </c>
      <c r="O3432">
        <f t="shared" si="270"/>
        <v>127</v>
      </c>
      <c r="P3432">
        <f t="shared" si="271"/>
        <v>25.4</v>
      </c>
      <c r="Q3432" t="s">
        <v>8315</v>
      </c>
      <c r="R3432" t="s">
        <v>8316</v>
      </c>
      <c r="S3432" s="12">
        <f t="shared" si="267"/>
        <v>42401.945219907408</v>
      </c>
      <c r="T3432" s="12">
        <f t="shared" si="268"/>
        <v>42418.895833333328</v>
      </c>
      <c r="U3432">
        <f t="shared" si="269"/>
        <v>2016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29" x14ac:dyDescent="0.35">
      <c r="A3440">
        <v>3735</v>
      </c>
      <c r="B3440" s="3" t="s">
        <v>3732</v>
      </c>
      <c r="C3440" s="3" t="s">
        <v>7845</v>
      </c>
      <c r="D3440" s="6">
        <v>150</v>
      </c>
      <c r="E3440" s="8">
        <v>20</v>
      </c>
      <c r="F3440" t="s">
        <v>8220</v>
      </c>
      <c r="G3440" t="s">
        <v>8224</v>
      </c>
      <c r="H3440" t="s">
        <v>8246</v>
      </c>
      <c r="I3440">
        <v>1432831089</v>
      </c>
      <c r="J3440">
        <v>1430239089</v>
      </c>
      <c r="K3440" t="b">
        <v>0</v>
      </c>
      <c r="L3440">
        <v>2</v>
      </c>
      <c r="M3440" t="b">
        <v>0</v>
      </c>
      <c r="N3440" t="s">
        <v>8269</v>
      </c>
      <c r="O3440">
        <f t="shared" si="270"/>
        <v>13</v>
      </c>
      <c r="P3440">
        <f t="shared" si="271"/>
        <v>10</v>
      </c>
      <c r="Q3440" t="s">
        <v>8315</v>
      </c>
      <c r="R3440" t="s">
        <v>8316</v>
      </c>
      <c r="S3440" s="12">
        <f t="shared" si="267"/>
        <v>42122.693159722221</v>
      </c>
      <c r="T3440" s="12">
        <f t="shared" si="268"/>
        <v>42152.693159722221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3736</v>
      </c>
      <c r="B3447" s="3" t="s">
        <v>3733</v>
      </c>
      <c r="C3447" s="3" t="s">
        <v>7846</v>
      </c>
      <c r="D3447" s="6">
        <v>1500</v>
      </c>
      <c r="E3447" s="8">
        <v>10</v>
      </c>
      <c r="F3447" t="s">
        <v>8220</v>
      </c>
      <c r="G3447" t="s">
        <v>8224</v>
      </c>
      <c r="H3447" t="s">
        <v>8246</v>
      </c>
      <c r="I3447">
        <v>1427133600</v>
      </c>
      <c r="J3447">
        <v>1423847093</v>
      </c>
      <c r="K3447" t="b">
        <v>0</v>
      </c>
      <c r="L3447">
        <v>1</v>
      </c>
      <c r="M3447" t="b">
        <v>0</v>
      </c>
      <c r="N3447" t="s">
        <v>8269</v>
      </c>
      <c r="O3447">
        <f t="shared" si="270"/>
        <v>1</v>
      </c>
      <c r="P3447">
        <f t="shared" si="271"/>
        <v>10</v>
      </c>
      <c r="Q3447" t="s">
        <v>8315</v>
      </c>
      <c r="R3447" t="s">
        <v>8316</v>
      </c>
      <c r="S3447" s="12">
        <f t="shared" si="267"/>
        <v>42048.711724537032</v>
      </c>
      <c r="T3447" s="12">
        <f t="shared" si="268"/>
        <v>42086.75</v>
      </c>
      <c r="U3447">
        <f t="shared" si="269"/>
        <v>2015</v>
      </c>
    </row>
    <row r="3448" spans="1:21" ht="43.5" x14ac:dyDescent="0.35">
      <c r="A3448">
        <v>3738</v>
      </c>
      <c r="B3448" s="3" t="s">
        <v>3735</v>
      </c>
      <c r="C3448" s="3" t="s">
        <v>7848</v>
      </c>
      <c r="D3448" s="6">
        <v>1500</v>
      </c>
      <c r="E3448" s="8">
        <v>270</v>
      </c>
      <c r="F3448" t="s">
        <v>8220</v>
      </c>
      <c r="G3448" t="s">
        <v>8224</v>
      </c>
      <c r="H3448" t="s">
        <v>8246</v>
      </c>
      <c r="I3448">
        <v>1405461600</v>
      </c>
      <c r="J3448">
        <v>1403562705</v>
      </c>
      <c r="K3448" t="b">
        <v>0</v>
      </c>
      <c r="L3448">
        <v>6</v>
      </c>
      <c r="M3448" t="b">
        <v>0</v>
      </c>
      <c r="N3448" t="s">
        <v>8269</v>
      </c>
      <c r="O3448">
        <f t="shared" si="270"/>
        <v>18</v>
      </c>
      <c r="P3448">
        <f t="shared" si="271"/>
        <v>45</v>
      </c>
      <c r="Q3448" t="s">
        <v>8315</v>
      </c>
      <c r="R3448" t="s">
        <v>8316</v>
      </c>
      <c r="S3448" s="12">
        <f t="shared" si="267"/>
        <v>41813.938715277778</v>
      </c>
      <c r="T3448" s="12">
        <f t="shared" si="268"/>
        <v>41835.916666666664</v>
      </c>
      <c r="U3448">
        <f t="shared" si="269"/>
        <v>2014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3739</v>
      </c>
      <c r="B3452" s="3" t="s">
        <v>3736</v>
      </c>
      <c r="C3452" s="3" t="s">
        <v>7849</v>
      </c>
      <c r="D3452" s="6">
        <v>4000</v>
      </c>
      <c r="E3452" s="8">
        <v>805</v>
      </c>
      <c r="F3452" t="s">
        <v>8220</v>
      </c>
      <c r="G3452" t="s">
        <v>8224</v>
      </c>
      <c r="H3452" t="s">
        <v>8246</v>
      </c>
      <c r="I3452">
        <v>1468752468</v>
      </c>
      <c r="J3452">
        <v>1467024468</v>
      </c>
      <c r="K3452" t="b">
        <v>0</v>
      </c>
      <c r="L3452">
        <v>8</v>
      </c>
      <c r="M3452" t="b">
        <v>0</v>
      </c>
      <c r="N3452" t="s">
        <v>8269</v>
      </c>
      <c r="O3452">
        <f t="shared" si="270"/>
        <v>20</v>
      </c>
      <c r="P3452">
        <f t="shared" si="271"/>
        <v>100.63</v>
      </c>
      <c r="Q3452" t="s">
        <v>8315</v>
      </c>
      <c r="R3452" t="s">
        <v>8316</v>
      </c>
      <c r="S3452" s="12">
        <f t="shared" si="267"/>
        <v>42548.449861111112</v>
      </c>
      <c r="T3452" s="12">
        <f t="shared" si="268"/>
        <v>42568.449861111112</v>
      </c>
      <c r="U3452">
        <f t="shared" si="269"/>
        <v>2016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29" x14ac:dyDescent="0.35">
      <c r="A3455">
        <v>3747</v>
      </c>
      <c r="B3455" s="3" t="s">
        <v>3744</v>
      </c>
      <c r="C3455" s="3" t="s">
        <v>7857</v>
      </c>
      <c r="D3455" s="6">
        <v>2500</v>
      </c>
      <c r="E3455" s="8">
        <v>25</v>
      </c>
      <c r="F3455" t="s">
        <v>8220</v>
      </c>
      <c r="G3455" t="s">
        <v>8224</v>
      </c>
      <c r="H3455" t="s">
        <v>8246</v>
      </c>
      <c r="I3455">
        <v>1436137140</v>
      </c>
      <c r="J3455">
        <v>1433833896</v>
      </c>
      <c r="K3455" t="b">
        <v>0</v>
      </c>
      <c r="L3455">
        <v>1</v>
      </c>
      <c r="M3455" t="b">
        <v>0</v>
      </c>
      <c r="N3455" t="s">
        <v>8269</v>
      </c>
      <c r="O3455">
        <f t="shared" si="270"/>
        <v>1</v>
      </c>
      <c r="P3455">
        <f t="shared" si="271"/>
        <v>25</v>
      </c>
      <c r="Q3455" t="s">
        <v>8315</v>
      </c>
      <c r="R3455" t="s">
        <v>8316</v>
      </c>
      <c r="S3455" s="12">
        <f t="shared" si="267"/>
        <v>42164.299722222218</v>
      </c>
      <c r="T3455" s="12">
        <f t="shared" si="268"/>
        <v>42190.957638888889</v>
      </c>
      <c r="U3455">
        <f t="shared" si="269"/>
        <v>2015</v>
      </c>
    </row>
    <row r="3456" spans="1:21" ht="43.5" x14ac:dyDescent="0.35">
      <c r="A3456">
        <v>3808</v>
      </c>
      <c r="B3456" s="3" t="s">
        <v>3805</v>
      </c>
      <c r="C3456" s="3" t="s">
        <v>7918</v>
      </c>
      <c r="D3456" s="6">
        <v>1000</v>
      </c>
      <c r="E3456" s="8">
        <v>1000</v>
      </c>
      <c r="F3456" t="s">
        <v>8218</v>
      </c>
      <c r="G3456" t="s">
        <v>8224</v>
      </c>
      <c r="H3456" t="s">
        <v>8246</v>
      </c>
      <c r="I3456">
        <v>1429955619</v>
      </c>
      <c r="J3456">
        <v>1424775219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100</v>
      </c>
      <c r="P3456">
        <f t="shared" si="271"/>
        <v>41.67</v>
      </c>
      <c r="Q3456" t="s">
        <v>8315</v>
      </c>
      <c r="R3456" t="s">
        <v>8316</v>
      </c>
      <c r="S3456" s="12">
        <f t="shared" si="267"/>
        <v>42059.453923611116</v>
      </c>
      <c r="T3456" s="12">
        <f t="shared" si="268"/>
        <v>42119.412256944444</v>
      </c>
      <c r="U3456">
        <f t="shared" si="269"/>
        <v>2015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5">ROUND(E3460/D3460*100,0)</f>
        <v>124</v>
      </c>
      <c r="P3460">
        <f t="shared" ref="P3460:P3523" si="276">IFERROR(ROUND(E3460/L3460,2),0)</f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3809</v>
      </c>
      <c r="B3461" s="3" t="s">
        <v>3806</v>
      </c>
      <c r="C3461" s="3" t="s">
        <v>7919</v>
      </c>
      <c r="D3461" s="6">
        <v>2000</v>
      </c>
      <c r="E3461" s="8">
        <v>2025</v>
      </c>
      <c r="F3461" t="s">
        <v>8218</v>
      </c>
      <c r="G3461" t="s">
        <v>8224</v>
      </c>
      <c r="H3461" t="s">
        <v>8246</v>
      </c>
      <c r="I3461">
        <v>1406761200</v>
      </c>
      <c r="J3461">
        <v>1402403907</v>
      </c>
      <c r="K3461" t="b">
        <v>0</v>
      </c>
      <c r="L3461">
        <v>38</v>
      </c>
      <c r="M3461" t="b">
        <v>1</v>
      </c>
      <c r="N3461" t="s">
        <v>8269</v>
      </c>
      <c r="O3461">
        <f t="shared" si="275"/>
        <v>101</v>
      </c>
      <c r="P3461">
        <f t="shared" si="276"/>
        <v>53.29</v>
      </c>
      <c r="Q3461" t="s">
        <v>8315</v>
      </c>
      <c r="R3461" t="s">
        <v>8316</v>
      </c>
      <c r="S3461" s="12">
        <f t="shared" si="272"/>
        <v>41800.526701388888</v>
      </c>
      <c r="T3461" s="12">
        <f t="shared" si="273"/>
        <v>41850.958333333336</v>
      </c>
      <c r="U3461">
        <f t="shared" si="274"/>
        <v>2014</v>
      </c>
    </row>
    <row r="3462" spans="1:21" ht="43.5" x14ac:dyDescent="0.35">
      <c r="A3462">
        <v>3811</v>
      </c>
      <c r="B3462" s="3" t="s">
        <v>3808</v>
      </c>
      <c r="C3462" s="3" t="s">
        <v>7921</v>
      </c>
      <c r="D3462" s="6">
        <v>250</v>
      </c>
      <c r="E3462" s="8">
        <v>825</v>
      </c>
      <c r="F3462" t="s">
        <v>8218</v>
      </c>
      <c r="G3462" t="s">
        <v>8224</v>
      </c>
      <c r="H3462" t="s">
        <v>8246</v>
      </c>
      <c r="I3462">
        <v>1464692400</v>
      </c>
      <c r="J3462">
        <v>1461769373</v>
      </c>
      <c r="K3462" t="b">
        <v>0</v>
      </c>
      <c r="L3462">
        <v>19</v>
      </c>
      <c r="M3462" t="b">
        <v>1</v>
      </c>
      <c r="N3462" t="s">
        <v>8269</v>
      </c>
      <c r="O3462">
        <f t="shared" si="275"/>
        <v>330</v>
      </c>
      <c r="P3462">
        <f t="shared" si="276"/>
        <v>43.42</v>
      </c>
      <c r="Q3462" t="s">
        <v>8315</v>
      </c>
      <c r="R3462" t="s">
        <v>8316</v>
      </c>
      <c r="S3462" s="12">
        <f t="shared" si="272"/>
        <v>42487.62700231481</v>
      </c>
      <c r="T3462" s="12">
        <f t="shared" si="273"/>
        <v>42521.458333333328</v>
      </c>
      <c r="U3462">
        <f t="shared" si="274"/>
        <v>2016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5"/>
        <v>139</v>
      </c>
      <c r="P3463">
        <f t="shared" si="276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5"/>
        <v>202</v>
      </c>
      <c r="P3464">
        <f t="shared" si="276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5"/>
        <v>103</v>
      </c>
      <c r="P3465">
        <f t="shared" si="276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5"/>
        <v>102</v>
      </c>
      <c r="P3466">
        <f t="shared" si="276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29" x14ac:dyDescent="0.35">
      <c r="A3467">
        <v>3815</v>
      </c>
      <c r="B3467" s="3" t="s">
        <v>3812</v>
      </c>
      <c r="C3467" s="3" t="s">
        <v>7925</v>
      </c>
      <c r="D3467" s="6">
        <v>1000</v>
      </c>
      <c r="E3467" s="8">
        <v>1000.01</v>
      </c>
      <c r="F3467" t="s">
        <v>8218</v>
      </c>
      <c r="G3467" t="s">
        <v>8224</v>
      </c>
      <c r="H3467" t="s">
        <v>8246</v>
      </c>
      <c r="I3467">
        <v>1440111600</v>
      </c>
      <c r="J3467">
        <v>1437545657</v>
      </c>
      <c r="K3467" t="b">
        <v>0</v>
      </c>
      <c r="L3467">
        <v>20</v>
      </c>
      <c r="M3467" t="b">
        <v>1</v>
      </c>
      <c r="N3467" t="s">
        <v>8269</v>
      </c>
      <c r="O3467">
        <f t="shared" si="275"/>
        <v>100</v>
      </c>
      <c r="P3467">
        <f t="shared" si="276"/>
        <v>50</v>
      </c>
      <c r="Q3467" t="s">
        <v>8315</v>
      </c>
      <c r="R3467" t="s">
        <v>8316</v>
      </c>
      <c r="S3467" s="12">
        <f t="shared" si="272"/>
        <v>42207.259918981479</v>
      </c>
      <c r="T3467" s="12">
        <f t="shared" si="273"/>
        <v>42236.958333333328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3820</v>
      </c>
      <c r="B3473" s="3" t="s">
        <v>3817</v>
      </c>
      <c r="C3473" s="3" t="s">
        <v>7929</v>
      </c>
      <c r="D3473" s="6">
        <v>300</v>
      </c>
      <c r="E3473" s="8">
        <v>430</v>
      </c>
      <c r="F3473" t="s">
        <v>8218</v>
      </c>
      <c r="G3473" t="s">
        <v>8224</v>
      </c>
      <c r="H3473" t="s">
        <v>8246</v>
      </c>
      <c r="I3473">
        <v>1436110717</v>
      </c>
      <c r="J3473">
        <v>1433518717</v>
      </c>
      <c r="K3473" t="b">
        <v>0</v>
      </c>
      <c r="L3473">
        <v>20</v>
      </c>
      <c r="M3473" t="b">
        <v>1</v>
      </c>
      <c r="N3473" t="s">
        <v>8269</v>
      </c>
      <c r="O3473">
        <f t="shared" si="275"/>
        <v>143</v>
      </c>
      <c r="P3473">
        <f t="shared" si="276"/>
        <v>21.5</v>
      </c>
      <c r="Q3473" t="s">
        <v>8315</v>
      </c>
      <c r="R3473" t="s">
        <v>8316</v>
      </c>
      <c r="S3473" s="12">
        <f t="shared" si="272"/>
        <v>42160.651817129634</v>
      </c>
      <c r="T3473" s="12">
        <f t="shared" si="273"/>
        <v>42190.651817129634</v>
      </c>
      <c r="U3473">
        <f t="shared" si="274"/>
        <v>2015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3824</v>
      </c>
      <c r="B3476" s="3" t="s">
        <v>3821</v>
      </c>
      <c r="C3476" s="3" t="s">
        <v>7933</v>
      </c>
      <c r="D3476" s="6">
        <v>250</v>
      </c>
      <c r="E3476" s="8">
        <v>270</v>
      </c>
      <c r="F3476" t="s">
        <v>8218</v>
      </c>
      <c r="G3476" t="s">
        <v>8224</v>
      </c>
      <c r="H3476" t="s">
        <v>8246</v>
      </c>
      <c r="I3476">
        <v>1470058860</v>
      </c>
      <c r="J3476">
        <v>1469026903</v>
      </c>
      <c r="K3476" t="b">
        <v>0</v>
      </c>
      <c r="L3476">
        <v>7</v>
      </c>
      <c r="M3476" t="b">
        <v>1</v>
      </c>
      <c r="N3476" t="s">
        <v>8269</v>
      </c>
      <c r="O3476">
        <f t="shared" si="275"/>
        <v>108</v>
      </c>
      <c r="P3476">
        <f t="shared" si="276"/>
        <v>38.57</v>
      </c>
      <c r="Q3476" t="s">
        <v>8315</v>
      </c>
      <c r="R3476" t="s">
        <v>8316</v>
      </c>
      <c r="S3476" s="12">
        <f t="shared" si="272"/>
        <v>42571.626192129625</v>
      </c>
      <c r="T3476" s="12">
        <f t="shared" si="273"/>
        <v>42583.570138888885</v>
      </c>
      <c r="U3476">
        <f t="shared" si="274"/>
        <v>2016</v>
      </c>
    </row>
    <row r="3477" spans="1:21" ht="43.5" x14ac:dyDescent="0.35">
      <c r="A3477">
        <v>3826</v>
      </c>
      <c r="B3477" s="3" t="s">
        <v>3823</v>
      </c>
      <c r="C3477" s="3" t="s">
        <v>7935</v>
      </c>
      <c r="D3477" s="6">
        <v>600</v>
      </c>
      <c r="E3477" s="8">
        <v>715</v>
      </c>
      <c r="F3477" t="s">
        <v>8218</v>
      </c>
      <c r="G3477" t="s">
        <v>8224</v>
      </c>
      <c r="H3477" t="s">
        <v>8246</v>
      </c>
      <c r="I3477">
        <v>1430993394</v>
      </c>
      <c r="J3477">
        <v>1428401394</v>
      </c>
      <c r="K3477" t="b">
        <v>0</v>
      </c>
      <c r="L3477">
        <v>26</v>
      </c>
      <c r="M3477" t="b">
        <v>1</v>
      </c>
      <c r="N3477" t="s">
        <v>8269</v>
      </c>
      <c r="O3477">
        <f t="shared" si="275"/>
        <v>119</v>
      </c>
      <c r="P3477">
        <f t="shared" si="276"/>
        <v>27.5</v>
      </c>
      <c r="Q3477" t="s">
        <v>8315</v>
      </c>
      <c r="R3477" t="s">
        <v>8316</v>
      </c>
      <c r="S3477" s="12">
        <f t="shared" si="272"/>
        <v>42101.423541666663</v>
      </c>
      <c r="T3477" s="12">
        <f t="shared" si="273"/>
        <v>42131.423541666663</v>
      </c>
      <c r="U3477">
        <f t="shared" si="274"/>
        <v>2015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58" x14ac:dyDescent="0.35">
      <c r="A3481">
        <v>3827</v>
      </c>
      <c r="B3481" s="3" t="s">
        <v>3824</v>
      </c>
      <c r="C3481" s="3" t="s">
        <v>7936</v>
      </c>
      <c r="D3481" s="6">
        <v>3000</v>
      </c>
      <c r="E3481" s="8">
        <v>4580</v>
      </c>
      <c r="F3481" t="s">
        <v>8218</v>
      </c>
      <c r="G3481" t="s">
        <v>8224</v>
      </c>
      <c r="H3481" t="s">
        <v>8246</v>
      </c>
      <c r="I3481">
        <v>1427414400</v>
      </c>
      <c r="J3481">
        <v>1422656201</v>
      </c>
      <c r="K3481" t="b">
        <v>0</v>
      </c>
      <c r="L3481">
        <v>65</v>
      </c>
      <c r="M3481" t="b">
        <v>1</v>
      </c>
      <c r="N3481" t="s">
        <v>8269</v>
      </c>
      <c r="O3481">
        <f t="shared" si="275"/>
        <v>153</v>
      </c>
      <c r="P3481">
        <f t="shared" si="276"/>
        <v>70.459999999999994</v>
      </c>
      <c r="Q3481" t="s">
        <v>8315</v>
      </c>
      <c r="R3481" t="s">
        <v>8316</v>
      </c>
      <c r="S3481" s="12">
        <f t="shared" si="272"/>
        <v>42034.928252314814</v>
      </c>
      <c r="T3481" s="12">
        <f t="shared" si="273"/>
        <v>42090</v>
      </c>
      <c r="U3481">
        <f t="shared" si="274"/>
        <v>2015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58" x14ac:dyDescent="0.35">
      <c r="A3484">
        <v>3834</v>
      </c>
      <c r="B3484" s="3" t="s">
        <v>3831</v>
      </c>
      <c r="C3484" s="3" t="s">
        <v>7943</v>
      </c>
      <c r="D3484" s="6">
        <v>3000</v>
      </c>
      <c r="E3484" s="8">
        <v>3271</v>
      </c>
      <c r="F3484" t="s">
        <v>8218</v>
      </c>
      <c r="G3484" t="s">
        <v>8224</v>
      </c>
      <c r="H3484" t="s">
        <v>8246</v>
      </c>
      <c r="I3484">
        <v>1434624067</v>
      </c>
      <c r="J3484">
        <v>1432032067</v>
      </c>
      <c r="K3484" t="b">
        <v>0</v>
      </c>
      <c r="L3484">
        <v>57</v>
      </c>
      <c r="M3484" t="b">
        <v>1</v>
      </c>
      <c r="N3484" t="s">
        <v>8269</v>
      </c>
      <c r="O3484">
        <f t="shared" si="275"/>
        <v>109</v>
      </c>
      <c r="P3484">
        <f t="shared" si="276"/>
        <v>57.39</v>
      </c>
      <c r="Q3484" t="s">
        <v>8315</v>
      </c>
      <c r="R3484" t="s">
        <v>8316</v>
      </c>
      <c r="S3484" s="12">
        <f t="shared" si="272"/>
        <v>42143.445219907408</v>
      </c>
      <c r="T3484" s="12">
        <f t="shared" si="273"/>
        <v>42173.445219907408</v>
      </c>
      <c r="U3484">
        <f t="shared" si="274"/>
        <v>2015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3835</v>
      </c>
      <c r="B3489" s="3" t="s">
        <v>3832</v>
      </c>
      <c r="C3489" s="3" t="s">
        <v>7944</v>
      </c>
      <c r="D3489" s="6">
        <v>200</v>
      </c>
      <c r="E3489" s="8">
        <v>320</v>
      </c>
      <c r="F3489" t="s">
        <v>8218</v>
      </c>
      <c r="G3489" t="s">
        <v>8224</v>
      </c>
      <c r="H3489" t="s">
        <v>8246</v>
      </c>
      <c r="I3489">
        <v>1461278208</v>
      </c>
      <c r="J3489">
        <v>1459463808</v>
      </c>
      <c r="K3489" t="b">
        <v>0</v>
      </c>
      <c r="L3489">
        <v>8</v>
      </c>
      <c r="M3489" t="b">
        <v>1</v>
      </c>
      <c r="N3489" t="s">
        <v>8269</v>
      </c>
      <c r="O3489">
        <f t="shared" si="275"/>
        <v>160</v>
      </c>
      <c r="P3489">
        <f t="shared" si="276"/>
        <v>40</v>
      </c>
      <c r="Q3489" t="s">
        <v>8315</v>
      </c>
      <c r="R3489" t="s">
        <v>8316</v>
      </c>
      <c r="S3489" s="12">
        <f t="shared" si="272"/>
        <v>42460.94222222222</v>
      </c>
      <c r="T3489" s="12">
        <f t="shared" si="273"/>
        <v>42481.94222222222</v>
      </c>
      <c r="U3489">
        <f t="shared" si="274"/>
        <v>2016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29" x14ac:dyDescent="0.3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75"/>
        <v>102</v>
      </c>
      <c r="P3491">
        <f t="shared" si="276"/>
        <v>120.12</v>
      </c>
      <c r="Q3491" t="s">
        <v>8315</v>
      </c>
      <c r="R3491" t="s">
        <v>8316</v>
      </c>
      <c r="S3491" s="12">
        <f t="shared" si="272"/>
        <v>42152.765717592592</v>
      </c>
      <c r="T3491" s="12">
        <f t="shared" si="273"/>
        <v>42188.765717592592</v>
      </c>
      <c r="U3491">
        <f t="shared" si="274"/>
        <v>2015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3840</v>
      </c>
      <c r="B3503" s="3" t="s">
        <v>3837</v>
      </c>
      <c r="C3503" s="3" t="s">
        <v>7949</v>
      </c>
      <c r="D3503" s="6">
        <v>1</v>
      </c>
      <c r="E3503" s="8">
        <v>65</v>
      </c>
      <c r="F3503" t="s">
        <v>8218</v>
      </c>
      <c r="G3503" t="s">
        <v>8224</v>
      </c>
      <c r="H3503" t="s">
        <v>8246</v>
      </c>
      <c r="I3503">
        <v>1459180229</v>
      </c>
      <c r="J3503">
        <v>1457023829</v>
      </c>
      <c r="K3503" t="b">
        <v>0</v>
      </c>
      <c r="L3503">
        <v>3</v>
      </c>
      <c r="M3503" t="b">
        <v>1</v>
      </c>
      <c r="N3503" t="s">
        <v>8269</v>
      </c>
      <c r="O3503">
        <f t="shared" si="275"/>
        <v>6500</v>
      </c>
      <c r="P3503">
        <f t="shared" si="276"/>
        <v>21.67</v>
      </c>
      <c r="Q3503" t="s">
        <v>8315</v>
      </c>
      <c r="R3503" t="s">
        <v>8316</v>
      </c>
      <c r="S3503" s="12">
        <f t="shared" si="272"/>
        <v>42432.701724537037</v>
      </c>
      <c r="T3503" s="12">
        <f t="shared" si="273"/>
        <v>42457.660057870366</v>
      </c>
      <c r="U3503">
        <f t="shared" si="274"/>
        <v>2016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3842</v>
      </c>
      <c r="B3505" s="3" t="s">
        <v>3839</v>
      </c>
      <c r="C3505" s="3" t="s">
        <v>7951</v>
      </c>
      <c r="D3505" s="6">
        <v>5000</v>
      </c>
      <c r="E3505" s="8">
        <v>1097</v>
      </c>
      <c r="F3505" t="s">
        <v>8220</v>
      </c>
      <c r="G3505" t="s">
        <v>8224</v>
      </c>
      <c r="H3505" t="s">
        <v>8246</v>
      </c>
      <c r="I3505">
        <v>1399809052</v>
      </c>
      <c r="J3505">
        <v>1397217052</v>
      </c>
      <c r="K3505" t="b">
        <v>1</v>
      </c>
      <c r="L3505">
        <v>23</v>
      </c>
      <c r="M3505" t="b">
        <v>0</v>
      </c>
      <c r="N3505" t="s">
        <v>8269</v>
      </c>
      <c r="O3505">
        <f t="shared" si="275"/>
        <v>22</v>
      </c>
      <c r="P3505">
        <f t="shared" si="276"/>
        <v>47.7</v>
      </c>
      <c r="Q3505" t="s">
        <v>8315</v>
      </c>
      <c r="R3505" t="s">
        <v>8316</v>
      </c>
      <c r="S3505" s="12">
        <f t="shared" si="272"/>
        <v>41740.493657407409</v>
      </c>
      <c r="T3505" s="12">
        <f t="shared" si="273"/>
        <v>41770.493657407409</v>
      </c>
      <c r="U3505">
        <f t="shared" si="274"/>
        <v>2014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3851</v>
      </c>
      <c r="B3510" s="3" t="s">
        <v>3848</v>
      </c>
      <c r="C3510" s="3" t="s">
        <v>7960</v>
      </c>
      <c r="D3510" s="6">
        <v>2500</v>
      </c>
      <c r="E3510" s="8">
        <v>852</v>
      </c>
      <c r="F3510" t="s">
        <v>8220</v>
      </c>
      <c r="G3510" t="s">
        <v>8224</v>
      </c>
      <c r="H3510" t="s">
        <v>8246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8269</v>
      </c>
      <c r="O3510">
        <f t="shared" si="275"/>
        <v>34</v>
      </c>
      <c r="P3510">
        <f t="shared" si="276"/>
        <v>35.5</v>
      </c>
      <c r="Q3510" t="s">
        <v>8315</v>
      </c>
      <c r="R3510" t="s">
        <v>8316</v>
      </c>
      <c r="S3510" s="12">
        <f t="shared" si="272"/>
        <v>42172.439571759256</v>
      </c>
      <c r="T3510" s="12">
        <f t="shared" si="273"/>
        <v>42202.439571759256</v>
      </c>
      <c r="U3510">
        <f t="shared" si="274"/>
        <v>2015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58" x14ac:dyDescent="0.35">
      <c r="A3513">
        <v>3858</v>
      </c>
      <c r="B3513" s="3" t="s">
        <v>3855</v>
      </c>
      <c r="C3513" s="3" t="s">
        <v>7967</v>
      </c>
      <c r="D3513" s="6">
        <v>500</v>
      </c>
      <c r="E3513" s="8">
        <v>10</v>
      </c>
      <c r="F3513" t="s">
        <v>8220</v>
      </c>
      <c r="G3513" t="s">
        <v>8224</v>
      </c>
      <c r="H3513" t="s">
        <v>8246</v>
      </c>
      <c r="I3513">
        <v>1432328400</v>
      </c>
      <c r="J3513">
        <v>1430734844</v>
      </c>
      <c r="K3513" t="b">
        <v>0</v>
      </c>
      <c r="L3513">
        <v>1</v>
      </c>
      <c r="M3513" t="b">
        <v>0</v>
      </c>
      <c r="N3513" t="s">
        <v>8269</v>
      </c>
      <c r="O3513">
        <f t="shared" si="275"/>
        <v>2</v>
      </c>
      <c r="P3513">
        <f t="shared" si="276"/>
        <v>10</v>
      </c>
      <c r="Q3513" t="s">
        <v>8315</v>
      </c>
      <c r="R3513" t="s">
        <v>8316</v>
      </c>
      <c r="S3513" s="12">
        <f t="shared" si="272"/>
        <v>42128.431064814817</v>
      </c>
      <c r="T3513" s="12">
        <f t="shared" si="273"/>
        <v>42146.875</v>
      </c>
      <c r="U3513">
        <f t="shared" si="274"/>
        <v>2015</v>
      </c>
    </row>
    <row r="3514" spans="1:21" ht="58" x14ac:dyDescent="0.35">
      <c r="A3514">
        <v>3888</v>
      </c>
      <c r="B3514" s="3" t="s">
        <v>3885</v>
      </c>
      <c r="C3514" s="3" t="s">
        <v>7996</v>
      </c>
      <c r="D3514" s="6">
        <v>2000</v>
      </c>
      <c r="E3514" s="8">
        <v>542</v>
      </c>
      <c r="F3514" t="s">
        <v>8220</v>
      </c>
      <c r="G3514" t="s">
        <v>8224</v>
      </c>
      <c r="H3514" t="s">
        <v>8246</v>
      </c>
      <c r="I3514">
        <v>1488114358</v>
      </c>
      <c r="J3514">
        <v>1485522358</v>
      </c>
      <c r="K3514" t="b">
        <v>0</v>
      </c>
      <c r="L3514">
        <v>14</v>
      </c>
      <c r="M3514" t="b">
        <v>0</v>
      </c>
      <c r="N3514" t="s">
        <v>8269</v>
      </c>
      <c r="O3514">
        <f t="shared" si="275"/>
        <v>27</v>
      </c>
      <c r="P3514">
        <f t="shared" si="276"/>
        <v>38.71</v>
      </c>
      <c r="Q3514" t="s">
        <v>8315</v>
      </c>
      <c r="R3514" t="s">
        <v>8316</v>
      </c>
      <c r="S3514" s="12">
        <f t="shared" si="272"/>
        <v>42762.545810185184</v>
      </c>
      <c r="T3514" s="12">
        <f t="shared" si="273"/>
        <v>42792.545810185184</v>
      </c>
      <c r="U3514">
        <f t="shared" si="274"/>
        <v>2017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58" x14ac:dyDescent="0.35">
      <c r="A3519">
        <v>3898</v>
      </c>
      <c r="B3519" s="3" t="s">
        <v>3895</v>
      </c>
      <c r="C3519" s="3" t="s">
        <v>8006</v>
      </c>
      <c r="D3519" s="6">
        <v>2500</v>
      </c>
      <c r="E3519" s="8">
        <v>814</v>
      </c>
      <c r="F3519" t="s">
        <v>8220</v>
      </c>
      <c r="G3519" t="s">
        <v>8224</v>
      </c>
      <c r="H3519" t="s">
        <v>8246</v>
      </c>
      <c r="I3519">
        <v>1439827200</v>
      </c>
      <c r="J3519">
        <v>1436355270</v>
      </c>
      <c r="K3519" t="b">
        <v>0</v>
      </c>
      <c r="L3519">
        <v>16</v>
      </c>
      <c r="M3519" t="b">
        <v>0</v>
      </c>
      <c r="N3519" t="s">
        <v>8269</v>
      </c>
      <c r="O3519">
        <f t="shared" si="275"/>
        <v>33</v>
      </c>
      <c r="P3519">
        <f t="shared" si="276"/>
        <v>50.88</v>
      </c>
      <c r="Q3519" t="s">
        <v>8315</v>
      </c>
      <c r="R3519" t="s">
        <v>8316</v>
      </c>
      <c r="S3519" s="12">
        <f t="shared" si="272"/>
        <v>42193.482291666667</v>
      </c>
      <c r="T3519" s="12">
        <f t="shared" si="273"/>
        <v>42233.666666666672</v>
      </c>
      <c r="U3519">
        <f t="shared" si="274"/>
        <v>2015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3902</v>
      </c>
      <c r="B3521" s="3" t="s">
        <v>3899</v>
      </c>
      <c r="C3521" s="3" t="s">
        <v>8010</v>
      </c>
      <c r="D3521" s="6">
        <v>3000</v>
      </c>
      <c r="E3521" s="8">
        <v>1465</v>
      </c>
      <c r="F3521" t="s">
        <v>8220</v>
      </c>
      <c r="G3521" t="s">
        <v>8224</v>
      </c>
      <c r="H3521" t="s">
        <v>8246</v>
      </c>
      <c r="I3521">
        <v>1479125642</v>
      </c>
      <c r="J3521">
        <v>1476962042</v>
      </c>
      <c r="K3521" t="b">
        <v>0</v>
      </c>
      <c r="L3521">
        <v>31</v>
      </c>
      <c r="M3521" t="b">
        <v>0</v>
      </c>
      <c r="N3521" t="s">
        <v>8269</v>
      </c>
      <c r="O3521">
        <f t="shared" si="275"/>
        <v>49</v>
      </c>
      <c r="P3521">
        <f t="shared" si="276"/>
        <v>47.26</v>
      </c>
      <c r="Q3521" t="s">
        <v>8315</v>
      </c>
      <c r="R3521" t="s">
        <v>8316</v>
      </c>
      <c r="S3521" s="12">
        <f t="shared" si="272"/>
        <v>42663.468078703707</v>
      </c>
      <c r="T3521" s="12">
        <f t="shared" si="273"/>
        <v>42688.509745370371</v>
      </c>
      <c r="U3521">
        <f t="shared" si="274"/>
        <v>2016</v>
      </c>
    </row>
    <row r="3522" spans="1:21" ht="43.5" x14ac:dyDescent="0.35">
      <c r="A3522">
        <v>3905</v>
      </c>
      <c r="B3522" s="3" t="s">
        <v>3902</v>
      </c>
      <c r="C3522" s="3" t="s">
        <v>8013</v>
      </c>
      <c r="D3522" s="6">
        <v>1500</v>
      </c>
      <c r="E3522" s="8">
        <v>173</v>
      </c>
      <c r="F3522" t="s">
        <v>8220</v>
      </c>
      <c r="G3522" t="s">
        <v>8224</v>
      </c>
      <c r="H3522" t="s">
        <v>8246</v>
      </c>
      <c r="I3522">
        <v>1434063600</v>
      </c>
      <c r="J3522">
        <v>1430405903</v>
      </c>
      <c r="K3522" t="b">
        <v>0</v>
      </c>
      <c r="L3522">
        <v>7</v>
      </c>
      <c r="M3522" t="b">
        <v>0</v>
      </c>
      <c r="N3522" t="s">
        <v>8269</v>
      </c>
      <c r="O3522">
        <f t="shared" si="275"/>
        <v>12</v>
      </c>
      <c r="P3522">
        <f t="shared" si="276"/>
        <v>24.71</v>
      </c>
      <c r="Q3522" t="s">
        <v>8315</v>
      </c>
      <c r="R3522" t="s">
        <v>8316</v>
      </c>
      <c r="S3522" s="12">
        <f t="shared" si="272"/>
        <v>42124.623877314814</v>
      </c>
      <c r="T3522" s="12">
        <f t="shared" si="273"/>
        <v>42166.958333333328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3906</v>
      </c>
      <c r="B3524" s="3" t="s">
        <v>3903</v>
      </c>
      <c r="C3524" s="3" t="s">
        <v>8014</v>
      </c>
      <c r="D3524" s="6">
        <v>1500</v>
      </c>
      <c r="E3524" s="8">
        <v>1010</v>
      </c>
      <c r="F3524" t="s">
        <v>8220</v>
      </c>
      <c r="G3524" t="s">
        <v>8224</v>
      </c>
      <c r="H3524" t="s">
        <v>8246</v>
      </c>
      <c r="I3524">
        <v>1435325100</v>
      </c>
      <c r="J3524">
        <v>1432072893</v>
      </c>
      <c r="K3524" t="b">
        <v>0</v>
      </c>
      <c r="L3524">
        <v>16</v>
      </c>
      <c r="M3524" t="b">
        <v>0</v>
      </c>
      <c r="N3524" t="s">
        <v>8269</v>
      </c>
      <c r="O3524">
        <f t="shared" ref="O3524:O3587" si="280">ROUND(E3524/D3524*100,0)</f>
        <v>67</v>
      </c>
      <c r="P3524">
        <f t="shared" ref="P3524:P3587" si="281">IFERROR(ROUND(E3524/L3524,2),0)</f>
        <v>63.13</v>
      </c>
      <c r="Q3524" t="s">
        <v>8315</v>
      </c>
      <c r="R3524" t="s">
        <v>8316</v>
      </c>
      <c r="S3524" s="12">
        <f t="shared" si="277"/>
        <v>42143.917743055557</v>
      </c>
      <c r="T3524" s="12">
        <f t="shared" si="278"/>
        <v>42181.559027777781</v>
      </c>
      <c r="U3524">
        <f t="shared" si="279"/>
        <v>2015</v>
      </c>
    </row>
    <row r="3525" spans="1:21" ht="43.5" x14ac:dyDescent="0.35">
      <c r="A3525">
        <v>3914</v>
      </c>
      <c r="B3525" s="3" t="s">
        <v>3911</v>
      </c>
      <c r="C3525" s="3" t="s">
        <v>8022</v>
      </c>
      <c r="D3525" s="6">
        <v>2500</v>
      </c>
      <c r="E3525" s="8">
        <v>909</v>
      </c>
      <c r="F3525" t="s">
        <v>8220</v>
      </c>
      <c r="G3525" t="s">
        <v>8224</v>
      </c>
      <c r="H3525" t="s">
        <v>8246</v>
      </c>
      <c r="I3525">
        <v>1431298740</v>
      </c>
      <c r="J3525">
        <v>1429558756</v>
      </c>
      <c r="K3525" t="b">
        <v>0</v>
      </c>
      <c r="L3525">
        <v>27</v>
      </c>
      <c r="M3525" t="b">
        <v>0</v>
      </c>
      <c r="N3525" t="s">
        <v>8269</v>
      </c>
      <c r="O3525">
        <f t="shared" si="280"/>
        <v>36</v>
      </c>
      <c r="P3525">
        <f t="shared" si="281"/>
        <v>33.67</v>
      </c>
      <c r="Q3525" t="s">
        <v>8315</v>
      </c>
      <c r="R3525" t="s">
        <v>8316</v>
      </c>
      <c r="S3525" s="12">
        <f t="shared" si="277"/>
        <v>42114.818935185183</v>
      </c>
      <c r="T3525" s="12">
        <f t="shared" si="278"/>
        <v>42134.957638888889</v>
      </c>
      <c r="U3525">
        <f t="shared" si="279"/>
        <v>2015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0"/>
        <v>102</v>
      </c>
      <c r="P3526">
        <f t="shared" si="281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0"/>
        <v>106</v>
      </c>
      <c r="P3527">
        <f t="shared" si="281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0"/>
        <v>102</v>
      </c>
      <c r="P3528">
        <f t="shared" si="281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0"/>
        <v>117</v>
      </c>
      <c r="P3529">
        <f t="shared" si="281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3915</v>
      </c>
      <c r="B3530" s="3" t="s">
        <v>3912</v>
      </c>
      <c r="C3530" s="3" t="s">
        <v>8023</v>
      </c>
      <c r="D3530" s="6">
        <v>1500</v>
      </c>
      <c r="E3530" s="8">
        <v>5</v>
      </c>
      <c r="F3530" t="s">
        <v>8220</v>
      </c>
      <c r="G3530" t="s">
        <v>8224</v>
      </c>
      <c r="H3530" t="s">
        <v>8246</v>
      </c>
      <c r="I3530">
        <v>1464824309</v>
      </c>
      <c r="J3530">
        <v>1462232309</v>
      </c>
      <c r="K3530" t="b">
        <v>0</v>
      </c>
      <c r="L3530">
        <v>1</v>
      </c>
      <c r="M3530" t="b">
        <v>0</v>
      </c>
      <c r="N3530" t="s">
        <v>8269</v>
      </c>
      <c r="O3530">
        <f t="shared" si="280"/>
        <v>0</v>
      </c>
      <c r="P3530">
        <f t="shared" si="281"/>
        <v>5</v>
      </c>
      <c r="Q3530" t="s">
        <v>8315</v>
      </c>
      <c r="R3530" t="s">
        <v>8316</v>
      </c>
      <c r="S3530" s="12">
        <f t="shared" si="277"/>
        <v>42492.98505787037</v>
      </c>
      <c r="T3530" s="12">
        <f t="shared" si="278"/>
        <v>42522.98505787037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3917</v>
      </c>
      <c r="B3532" s="3" t="s">
        <v>3914</v>
      </c>
      <c r="C3532" s="3" t="s">
        <v>8025</v>
      </c>
      <c r="D3532" s="6">
        <v>3500</v>
      </c>
      <c r="E3532" s="8">
        <v>10</v>
      </c>
      <c r="F3532" t="s">
        <v>8220</v>
      </c>
      <c r="G3532" t="s">
        <v>8224</v>
      </c>
      <c r="H3532" t="s">
        <v>8246</v>
      </c>
      <c r="I3532">
        <v>1410439161</v>
      </c>
      <c r="J3532">
        <v>1407847161</v>
      </c>
      <c r="K3532" t="b">
        <v>0</v>
      </c>
      <c r="L3532">
        <v>1</v>
      </c>
      <c r="M3532" t="b">
        <v>0</v>
      </c>
      <c r="N3532" t="s">
        <v>8269</v>
      </c>
      <c r="O3532">
        <f t="shared" si="280"/>
        <v>0</v>
      </c>
      <c r="P3532">
        <f t="shared" si="281"/>
        <v>10</v>
      </c>
      <c r="Q3532" t="s">
        <v>8315</v>
      </c>
      <c r="R3532" t="s">
        <v>8316</v>
      </c>
      <c r="S3532" s="12">
        <f t="shared" si="277"/>
        <v>41863.527326388888</v>
      </c>
      <c r="T3532" s="12">
        <f t="shared" si="278"/>
        <v>41893.527326388888</v>
      </c>
      <c r="U3532">
        <f t="shared" si="279"/>
        <v>2014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58" x14ac:dyDescent="0.35">
      <c r="A3537">
        <v>3918</v>
      </c>
      <c r="B3537" s="3" t="s">
        <v>3915</v>
      </c>
      <c r="C3537" s="3" t="s">
        <v>8026</v>
      </c>
      <c r="D3537" s="6">
        <v>60000</v>
      </c>
      <c r="E3537" s="8">
        <v>120</v>
      </c>
      <c r="F3537" t="s">
        <v>8220</v>
      </c>
      <c r="G3537" t="s">
        <v>8224</v>
      </c>
      <c r="H3537" t="s">
        <v>8246</v>
      </c>
      <c r="I3537">
        <v>1407168000</v>
      </c>
      <c r="J3537">
        <v>1406131023</v>
      </c>
      <c r="K3537" t="b">
        <v>0</v>
      </c>
      <c r="L3537">
        <v>3</v>
      </c>
      <c r="M3537" t="b">
        <v>0</v>
      </c>
      <c r="N3537" t="s">
        <v>8269</v>
      </c>
      <c r="O3537">
        <f t="shared" si="280"/>
        <v>0</v>
      </c>
      <c r="P3537">
        <f t="shared" si="281"/>
        <v>40</v>
      </c>
      <c r="Q3537" t="s">
        <v>8315</v>
      </c>
      <c r="R3537" t="s">
        <v>8316</v>
      </c>
      <c r="S3537" s="12">
        <f t="shared" si="277"/>
        <v>41843.664618055554</v>
      </c>
      <c r="T3537" s="12">
        <f t="shared" si="278"/>
        <v>41855.666666666664</v>
      </c>
      <c r="U3537">
        <f t="shared" si="279"/>
        <v>2014</v>
      </c>
    </row>
    <row r="3538" spans="1:21" ht="43.5" x14ac:dyDescent="0.35">
      <c r="A3538">
        <v>3919</v>
      </c>
      <c r="B3538" s="3" t="s">
        <v>3916</v>
      </c>
      <c r="C3538" s="3" t="s">
        <v>8027</v>
      </c>
      <c r="D3538" s="6">
        <v>5000</v>
      </c>
      <c r="E3538" s="8">
        <v>90</v>
      </c>
      <c r="F3538" t="s">
        <v>8220</v>
      </c>
      <c r="G3538" t="s">
        <v>8224</v>
      </c>
      <c r="H3538" t="s">
        <v>8246</v>
      </c>
      <c r="I3538">
        <v>1453075200</v>
      </c>
      <c r="J3538">
        <v>1450628773</v>
      </c>
      <c r="K3538" t="b">
        <v>0</v>
      </c>
      <c r="L3538">
        <v>3</v>
      </c>
      <c r="M3538" t="b">
        <v>0</v>
      </c>
      <c r="N3538" t="s">
        <v>8269</v>
      </c>
      <c r="O3538">
        <f t="shared" si="280"/>
        <v>2</v>
      </c>
      <c r="P3538">
        <f t="shared" si="281"/>
        <v>30</v>
      </c>
      <c r="Q3538" t="s">
        <v>8315</v>
      </c>
      <c r="R3538" t="s">
        <v>8316</v>
      </c>
      <c r="S3538" s="12">
        <f t="shared" si="277"/>
        <v>42358.684872685189</v>
      </c>
      <c r="T3538" s="12">
        <f t="shared" si="278"/>
        <v>42387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3920</v>
      </c>
      <c r="B3540" s="3" t="s">
        <v>3917</v>
      </c>
      <c r="C3540" s="3" t="s">
        <v>8028</v>
      </c>
      <c r="D3540" s="6">
        <v>2500</v>
      </c>
      <c r="E3540" s="8">
        <v>135</v>
      </c>
      <c r="F3540" t="s">
        <v>8220</v>
      </c>
      <c r="G3540" t="s">
        <v>8224</v>
      </c>
      <c r="H3540" t="s">
        <v>8246</v>
      </c>
      <c r="I3540">
        <v>1479032260</v>
      </c>
      <c r="J3540">
        <v>1476436660</v>
      </c>
      <c r="K3540" t="b">
        <v>0</v>
      </c>
      <c r="L3540">
        <v>3</v>
      </c>
      <c r="M3540" t="b">
        <v>0</v>
      </c>
      <c r="N3540" t="s">
        <v>8269</v>
      </c>
      <c r="O3540">
        <f t="shared" si="280"/>
        <v>5</v>
      </c>
      <c r="P3540">
        <f t="shared" si="281"/>
        <v>45</v>
      </c>
      <c r="Q3540" t="s">
        <v>8315</v>
      </c>
      <c r="R3540" t="s">
        <v>8316</v>
      </c>
      <c r="S3540" s="12">
        <f t="shared" si="277"/>
        <v>42657.38726851852</v>
      </c>
      <c r="T3540" s="12">
        <f t="shared" si="278"/>
        <v>42687.428935185191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3.5" x14ac:dyDescent="0.35">
      <c r="A3542">
        <v>3921</v>
      </c>
      <c r="B3542" s="3" t="s">
        <v>3918</v>
      </c>
      <c r="C3542" s="3" t="s">
        <v>8029</v>
      </c>
      <c r="D3542" s="6">
        <v>3000</v>
      </c>
      <c r="E3542" s="8">
        <v>0</v>
      </c>
      <c r="F3542" t="s">
        <v>8220</v>
      </c>
      <c r="G3542" t="s">
        <v>8224</v>
      </c>
      <c r="H3542" t="s">
        <v>8246</v>
      </c>
      <c r="I3542">
        <v>1414346400</v>
      </c>
      <c r="J3542">
        <v>1413291655</v>
      </c>
      <c r="K3542" t="b">
        <v>0</v>
      </c>
      <c r="L3542">
        <v>0</v>
      </c>
      <c r="M3542" t="b">
        <v>0</v>
      </c>
      <c r="N3542" t="s">
        <v>8269</v>
      </c>
      <c r="O3542">
        <f t="shared" si="280"/>
        <v>0</v>
      </c>
      <c r="P3542">
        <f t="shared" si="281"/>
        <v>0</v>
      </c>
      <c r="Q3542" t="s">
        <v>8315</v>
      </c>
      <c r="R3542" t="s">
        <v>8316</v>
      </c>
      <c r="S3542" s="12">
        <f t="shared" si="277"/>
        <v>41926.542303240742</v>
      </c>
      <c r="T3542" s="12">
        <f t="shared" si="278"/>
        <v>41938.75</v>
      </c>
      <c r="U3542">
        <f t="shared" si="279"/>
        <v>2014</v>
      </c>
    </row>
    <row r="3543" spans="1:21" ht="43.5" x14ac:dyDescent="0.35">
      <c r="A3543">
        <v>3923</v>
      </c>
      <c r="B3543" s="3" t="s">
        <v>3920</v>
      </c>
      <c r="C3543" s="3" t="s">
        <v>8031</v>
      </c>
      <c r="D3543" s="6">
        <v>11500</v>
      </c>
      <c r="E3543" s="8">
        <v>1384</v>
      </c>
      <c r="F3543" t="s">
        <v>8220</v>
      </c>
      <c r="G3543" t="s">
        <v>8224</v>
      </c>
      <c r="H3543" t="s">
        <v>8246</v>
      </c>
      <c r="I3543">
        <v>1428622271</v>
      </c>
      <c r="J3543">
        <v>1426203071</v>
      </c>
      <c r="K3543" t="b">
        <v>0</v>
      </c>
      <c r="L3543">
        <v>17</v>
      </c>
      <c r="M3543" t="b">
        <v>0</v>
      </c>
      <c r="N3543" t="s">
        <v>8269</v>
      </c>
      <c r="O3543">
        <f t="shared" si="280"/>
        <v>12</v>
      </c>
      <c r="P3543">
        <f t="shared" si="281"/>
        <v>81.41</v>
      </c>
      <c r="Q3543" t="s">
        <v>8315</v>
      </c>
      <c r="R3543" t="s">
        <v>8316</v>
      </c>
      <c r="S3543" s="12">
        <f t="shared" si="277"/>
        <v>42075.979988425926</v>
      </c>
      <c r="T3543" s="12">
        <f t="shared" si="278"/>
        <v>42103.979988425926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3927</v>
      </c>
      <c r="B3551" s="3" t="s">
        <v>3924</v>
      </c>
      <c r="C3551" s="3" t="s">
        <v>8035</v>
      </c>
      <c r="D3551" s="6">
        <v>2500</v>
      </c>
      <c r="E3551" s="8">
        <v>25</v>
      </c>
      <c r="F3551" t="s">
        <v>8220</v>
      </c>
      <c r="G3551" t="s">
        <v>8224</v>
      </c>
      <c r="H3551" t="s">
        <v>8246</v>
      </c>
      <c r="I3551">
        <v>1407565504</v>
      </c>
      <c r="J3551">
        <v>1404973504</v>
      </c>
      <c r="K3551" t="b">
        <v>0</v>
      </c>
      <c r="L3551">
        <v>2</v>
      </c>
      <c r="M3551" t="b">
        <v>0</v>
      </c>
      <c r="N3551" t="s">
        <v>8269</v>
      </c>
      <c r="O3551">
        <f t="shared" si="280"/>
        <v>1</v>
      </c>
      <c r="P3551">
        <f t="shared" si="281"/>
        <v>12.5</v>
      </c>
      <c r="Q3551" t="s">
        <v>8315</v>
      </c>
      <c r="R3551" t="s">
        <v>8316</v>
      </c>
      <c r="S3551" s="12">
        <f t="shared" si="277"/>
        <v>41830.267407407409</v>
      </c>
      <c r="T3551" s="12">
        <f t="shared" si="278"/>
        <v>41860.267407407409</v>
      </c>
      <c r="U3551">
        <f t="shared" si="279"/>
        <v>2014</v>
      </c>
    </row>
    <row r="3552" spans="1:21" ht="58" x14ac:dyDescent="0.35">
      <c r="A3552">
        <v>3935</v>
      </c>
      <c r="B3552" s="3" t="s">
        <v>3932</v>
      </c>
      <c r="C3552" s="3" t="s">
        <v>8043</v>
      </c>
      <c r="D3552" s="6">
        <v>3000</v>
      </c>
      <c r="E3552" s="8">
        <v>1315</v>
      </c>
      <c r="F3552" t="s">
        <v>8220</v>
      </c>
      <c r="G3552" t="s">
        <v>8224</v>
      </c>
      <c r="H3552" t="s">
        <v>8246</v>
      </c>
      <c r="I3552">
        <v>1443973546</v>
      </c>
      <c r="J3552">
        <v>1438789546</v>
      </c>
      <c r="K3552" t="b">
        <v>0</v>
      </c>
      <c r="L3552">
        <v>23</v>
      </c>
      <c r="M3552" t="b">
        <v>0</v>
      </c>
      <c r="N3552" t="s">
        <v>8269</v>
      </c>
      <c r="O3552">
        <f t="shared" si="280"/>
        <v>44</v>
      </c>
      <c r="P3552">
        <f t="shared" si="281"/>
        <v>57.17</v>
      </c>
      <c r="Q3552" t="s">
        <v>8315</v>
      </c>
      <c r="R3552" t="s">
        <v>8316</v>
      </c>
      <c r="S3552" s="12">
        <f t="shared" si="277"/>
        <v>42221.656782407401</v>
      </c>
      <c r="T3552" s="12">
        <f t="shared" si="278"/>
        <v>42281.656782407401</v>
      </c>
      <c r="U3552">
        <f t="shared" si="279"/>
        <v>2015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58" x14ac:dyDescent="0.35">
      <c r="A3554">
        <v>3961</v>
      </c>
      <c r="B3554" s="3" t="s">
        <v>3958</v>
      </c>
      <c r="C3554" s="3" t="s">
        <v>8068</v>
      </c>
      <c r="D3554" s="6">
        <v>5000</v>
      </c>
      <c r="E3554" s="8">
        <v>21</v>
      </c>
      <c r="F3554" t="s">
        <v>8220</v>
      </c>
      <c r="G3554" t="s">
        <v>8224</v>
      </c>
      <c r="H3554" t="s">
        <v>8246</v>
      </c>
      <c r="I3554">
        <v>1399584210</v>
      </c>
      <c r="J3554">
        <v>1397683410</v>
      </c>
      <c r="K3554" t="b">
        <v>0</v>
      </c>
      <c r="L3554">
        <v>2</v>
      </c>
      <c r="M3554" t="b">
        <v>0</v>
      </c>
      <c r="N3554" t="s">
        <v>8269</v>
      </c>
      <c r="O3554">
        <f t="shared" si="280"/>
        <v>0</v>
      </c>
      <c r="P3554">
        <f t="shared" si="281"/>
        <v>10.5</v>
      </c>
      <c r="Q3554" t="s">
        <v>8315</v>
      </c>
      <c r="R3554" t="s">
        <v>8316</v>
      </c>
      <c r="S3554" s="12">
        <f t="shared" si="277"/>
        <v>41745.891319444447</v>
      </c>
      <c r="T3554" s="12">
        <f t="shared" si="278"/>
        <v>41767.891319444447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3962</v>
      </c>
      <c r="B3558" s="3" t="s">
        <v>3959</v>
      </c>
      <c r="C3558" s="3" t="s">
        <v>8069</v>
      </c>
      <c r="D3558" s="6">
        <v>1400</v>
      </c>
      <c r="E3558" s="8">
        <v>45</v>
      </c>
      <c r="F3558" t="s">
        <v>8220</v>
      </c>
      <c r="G3558" t="s">
        <v>8224</v>
      </c>
      <c r="H3558" t="s">
        <v>8246</v>
      </c>
      <c r="I3558">
        <v>1448722494</v>
      </c>
      <c r="J3558">
        <v>1446562494</v>
      </c>
      <c r="K3558" t="b">
        <v>0</v>
      </c>
      <c r="L3558">
        <v>3</v>
      </c>
      <c r="M3558" t="b">
        <v>0</v>
      </c>
      <c r="N3558" t="s">
        <v>8269</v>
      </c>
      <c r="O3558">
        <f t="shared" si="280"/>
        <v>3</v>
      </c>
      <c r="P3558">
        <f t="shared" si="281"/>
        <v>15</v>
      </c>
      <c r="Q3558" t="s">
        <v>8315</v>
      </c>
      <c r="R3558" t="s">
        <v>8316</v>
      </c>
      <c r="S3558" s="12">
        <f t="shared" si="277"/>
        <v>42311.621458333335</v>
      </c>
      <c r="T3558" s="12">
        <f t="shared" si="278"/>
        <v>42336.621458333335</v>
      </c>
      <c r="U3558">
        <f t="shared" si="279"/>
        <v>2015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58" x14ac:dyDescent="0.35">
      <c r="A3560">
        <v>3974</v>
      </c>
      <c r="B3560" s="3" t="s">
        <v>3971</v>
      </c>
      <c r="C3560" s="3" t="s">
        <v>8081</v>
      </c>
      <c r="D3560" s="6">
        <v>1000</v>
      </c>
      <c r="E3560" s="8">
        <v>320</v>
      </c>
      <c r="F3560" t="s">
        <v>8220</v>
      </c>
      <c r="G3560" t="s">
        <v>8224</v>
      </c>
      <c r="H3560" t="s">
        <v>8246</v>
      </c>
      <c r="I3560">
        <v>1464872848</v>
      </c>
      <c r="J3560">
        <v>1462280848</v>
      </c>
      <c r="K3560" t="b">
        <v>0</v>
      </c>
      <c r="L3560">
        <v>11</v>
      </c>
      <c r="M3560" t="b">
        <v>0</v>
      </c>
      <c r="N3560" t="s">
        <v>8269</v>
      </c>
      <c r="O3560">
        <f t="shared" si="280"/>
        <v>32</v>
      </c>
      <c r="P3560">
        <f t="shared" si="281"/>
        <v>29.09</v>
      </c>
      <c r="Q3560" t="s">
        <v>8315</v>
      </c>
      <c r="R3560" t="s">
        <v>8316</v>
      </c>
      <c r="S3560" s="12">
        <f t="shared" si="277"/>
        <v>42493.546851851846</v>
      </c>
      <c r="T3560" s="12">
        <f t="shared" si="278"/>
        <v>42523.546851851846</v>
      </c>
      <c r="U3560">
        <f t="shared" si="279"/>
        <v>2016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5" x14ac:dyDescent="0.35">
      <c r="A3564">
        <v>3979</v>
      </c>
      <c r="B3564" s="3" t="s">
        <v>3976</v>
      </c>
      <c r="C3564" s="3" t="s">
        <v>8086</v>
      </c>
      <c r="D3564" s="6">
        <v>6000</v>
      </c>
      <c r="E3564" s="8">
        <v>110</v>
      </c>
      <c r="F3564" t="s">
        <v>8220</v>
      </c>
      <c r="G3564" t="s">
        <v>8224</v>
      </c>
      <c r="H3564" t="s">
        <v>8246</v>
      </c>
      <c r="I3564">
        <v>1427659200</v>
      </c>
      <c r="J3564">
        <v>1425678057</v>
      </c>
      <c r="K3564" t="b">
        <v>0</v>
      </c>
      <c r="L3564">
        <v>6</v>
      </c>
      <c r="M3564" t="b">
        <v>0</v>
      </c>
      <c r="N3564" t="s">
        <v>8269</v>
      </c>
      <c r="O3564">
        <f t="shared" si="280"/>
        <v>2</v>
      </c>
      <c r="P3564">
        <f t="shared" si="281"/>
        <v>18.329999999999998</v>
      </c>
      <c r="Q3564" t="s">
        <v>8315</v>
      </c>
      <c r="R3564" t="s">
        <v>8316</v>
      </c>
      <c r="S3564" s="12">
        <f t="shared" si="277"/>
        <v>42069.903437500005</v>
      </c>
      <c r="T3564" s="12">
        <f t="shared" si="278"/>
        <v>42092.833333333328</v>
      </c>
      <c r="U3564">
        <f t="shared" si="279"/>
        <v>2015</v>
      </c>
    </row>
    <row r="3565" spans="1:21" ht="58" x14ac:dyDescent="0.35">
      <c r="A3565">
        <v>3982</v>
      </c>
      <c r="B3565" s="3" t="s">
        <v>3978</v>
      </c>
      <c r="C3565" s="3" t="s">
        <v>8088</v>
      </c>
      <c r="D3565" s="6">
        <v>850</v>
      </c>
      <c r="E3565" s="8">
        <v>170</v>
      </c>
      <c r="F3565" t="s">
        <v>8220</v>
      </c>
      <c r="G3565" t="s">
        <v>8224</v>
      </c>
      <c r="H3565" t="s">
        <v>8246</v>
      </c>
      <c r="I3565">
        <v>1436297180</v>
      </c>
      <c r="J3565">
        <v>1431113180</v>
      </c>
      <c r="K3565" t="b">
        <v>0</v>
      </c>
      <c r="L3565">
        <v>5</v>
      </c>
      <c r="M3565" t="b">
        <v>0</v>
      </c>
      <c r="N3565" t="s">
        <v>8269</v>
      </c>
      <c r="O3565">
        <f t="shared" si="280"/>
        <v>20</v>
      </c>
      <c r="P3565">
        <f t="shared" si="281"/>
        <v>34</v>
      </c>
      <c r="Q3565" t="s">
        <v>8315</v>
      </c>
      <c r="R3565" t="s">
        <v>8316</v>
      </c>
      <c r="S3565" s="12">
        <f t="shared" si="277"/>
        <v>42132.809953703705</v>
      </c>
      <c r="T3565" s="12">
        <f t="shared" si="278"/>
        <v>42192.809953703705</v>
      </c>
      <c r="U3565">
        <f t="shared" si="279"/>
        <v>2015</v>
      </c>
    </row>
    <row r="3566" spans="1:21" ht="43.5" x14ac:dyDescent="0.35">
      <c r="A3566">
        <v>3984</v>
      </c>
      <c r="B3566" s="3" t="s">
        <v>3980</v>
      </c>
      <c r="C3566" s="3" t="s">
        <v>8090</v>
      </c>
      <c r="D3566" s="6">
        <v>1500</v>
      </c>
      <c r="E3566" s="8">
        <v>95</v>
      </c>
      <c r="F3566" t="s">
        <v>8220</v>
      </c>
      <c r="G3566" t="s">
        <v>8224</v>
      </c>
      <c r="H3566" t="s">
        <v>8246</v>
      </c>
      <c r="I3566">
        <v>1415404800</v>
      </c>
      <c r="J3566">
        <v>1412809644</v>
      </c>
      <c r="K3566" t="b">
        <v>0</v>
      </c>
      <c r="L3566">
        <v>10</v>
      </c>
      <c r="M3566" t="b">
        <v>0</v>
      </c>
      <c r="N3566" t="s">
        <v>8269</v>
      </c>
      <c r="O3566">
        <f t="shared" si="280"/>
        <v>6</v>
      </c>
      <c r="P3566">
        <f t="shared" si="281"/>
        <v>9.5</v>
      </c>
      <c r="Q3566" t="s">
        <v>8315</v>
      </c>
      <c r="R3566" t="s">
        <v>8316</v>
      </c>
      <c r="S3566" s="12">
        <f t="shared" si="277"/>
        <v>41920.963472222218</v>
      </c>
      <c r="T3566" s="12">
        <f t="shared" si="278"/>
        <v>41951</v>
      </c>
      <c r="U3566">
        <f t="shared" si="279"/>
        <v>2014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58" x14ac:dyDescent="0.35">
      <c r="A3568">
        <v>3986</v>
      </c>
      <c r="B3568" s="3" t="s">
        <v>3982</v>
      </c>
      <c r="C3568" s="3" t="s">
        <v>8092</v>
      </c>
      <c r="D3568" s="6">
        <v>5000</v>
      </c>
      <c r="E3568" s="8">
        <v>488</v>
      </c>
      <c r="F3568" t="s">
        <v>8220</v>
      </c>
      <c r="G3568" t="s">
        <v>8224</v>
      </c>
      <c r="H3568" t="s">
        <v>8246</v>
      </c>
      <c r="I3568">
        <v>1462539840</v>
      </c>
      <c r="J3568">
        <v>1460034594</v>
      </c>
      <c r="K3568" t="b">
        <v>0</v>
      </c>
      <c r="L3568">
        <v>13</v>
      </c>
      <c r="M3568" t="b">
        <v>0</v>
      </c>
      <c r="N3568" t="s">
        <v>8269</v>
      </c>
      <c r="O3568">
        <f t="shared" si="280"/>
        <v>10</v>
      </c>
      <c r="P3568">
        <f t="shared" si="281"/>
        <v>37.54</v>
      </c>
      <c r="Q3568" t="s">
        <v>8315</v>
      </c>
      <c r="R3568" t="s">
        <v>8316</v>
      </c>
      <c r="S3568" s="12">
        <f t="shared" si="277"/>
        <v>42467.548541666663</v>
      </c>
      <c r="T3568" s="12">
        <f t="shared" si="278"/>
        <v>42496.544444444444</v>
      </c>
      <c r="U3568">
        <f t="shared" si="279"/>
        <v>2016</v>
      </c>
    </row>
    <row r="3569" spans="1:21" ht="43.5" x14ac:dyDescent="0.35">
      <c r="A3569">
        <v>3987</v>
      </c>
      <c r="B3569" s="3" t="s">
        <v>3983</v>
      </c>
      <c r="C3569" s="3" t="s">
        <v>8093</v>
      </c>
      <c r="D3569" s="6">
        <v>400</v>
      </c>
      <c r="E3569" s="8">
        <v>151</v>
      </c>
      <c r="F3569" t="s">
        <v>8220</v>
      </c>
      <c r="G3569" t="s">
        <v>8224</v>
      </c>
      <c r="H3569" t="s">
        <v>8246</v>
      </c>
      <c r="I3569">
        <v>1400278290</v>
      </c>
      <c r="J3569">
        <v>1399414290</v>
      </c>
      <c r="K3569" t="b">
        <v>0</v>
      </c>
      <c r="L3569">
        <v>13</v>
      </c>
      <c r="M3569" t="b">
        <v>0</v>
      </c>
      <c r="N3569" t="s">
        <v>8269</v>
      </c>
      <c r="O3569">
        <f t="shared" si="280"/>
        <v>38</v>
      </c>
      <c r="P3569">
        <f t="shared" si="281"/>
        <v>11.62</v>
      </c>
      <c r="Q3569" t="s">
        <v>8315</v>
      </c>
      <c r="R3569" t="s">
        <v>8316</v>
      </c>
      <c r="S3569" s="12">
        <f t="shared" si="277"/>
        <v>41765.92465277778</v>
      </c>
      <c r="T3569" s="12">
        <f t="shared" si="278"/>
        <v>41775.92465277778</v>
      </c>
      <c r="U3569">
        <f t="shared" si="279"/>
        <v>2014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3990</v>
      </c>
      <c r="B3573" s="3" t="s">
        <v>3986</v>
      </c>
      <c r="C3573" s="3" t="s">
        <v>8096</v>
      </c>
      <c r="D3573" s="6">
        <v>1650</v>
      </c>
      <c r="E3573" s="8">
        <v>69</v>
      </c>
      <c r="F3573" t="s">
        <v>8220</v>
      </c>
      <c r="G3573" t="s">
        <v>8224</v>
      </c>
      <c r="H3573" t="s">
        <v>8246</v>
      </c>
      <c r="I3573">
        <v>1456934893</v>
      </c>
      <c r="J3573">
        <v>1454342893</v>
      </c>
      <c r="K3573" t="b">
        <v>0</v>
      </c>
      <c r="L3573">
        <v>3</v>
      </c>
      <c r="M3573" t="b">
        <v>0</v>
      </c>
      <c r="N3573" t="s">
        <v>8269</v>
      </c>
      <c r="O3573">
        <f t="shared" si="280"/>
        <v>4</v>
      </c>
      <c r="P3573">
        <f t="shared" si="281"/>
        <v>23</v>
      </c>
      <c r="Q3573" t="s">
        <v>8315</v>
      </c>
      <c r="R3573" t="s">
        <v>8316</v>
      </c>
      <c r="S3573" s="12">
        <f t="shared" si="277"/>
        <v>42401.672372685185</v>
      </c>
      <c r="T3573" s="12">
        <f t="shared" si="278"/>
        <v>42431.672372685185</v>
      </c>
      <c r="U3573">
        <f t="shared" si="279"/>
        <v>2016</v>
      </c>
    </row>
    <row r="3574" spans="1:21" ht="43.5" x14ac:dyDescent="0.35">
      <c r="A3574">
        <v>3995</v>
      </c>
      <c r="B3574" s="3" t="s">
        <v>3991</v>
      </c>
      <c r="C3574" s="3" t="s">
        <v>8101</v>
      </c>
      <c r="D3574" s="6">
        <v>200</v>
      </c>
      <c r="E3574" s="8">
        <v>70</v>
      </c>
      <c r="F3574" t="s">
        <v>8220</v>
      </c>
      <c r="G3574" t="s">
        <v>8224</v>
      </c>
      <c r="H3574" t="s">
        <v>8246</v>
      </c>
      <c r="I3574">
        <v>1423913220</v>
      </c>
      <c r="J3574">
        <v>1421339077</v>
      </c>
      <c r="K3574" t="b">
        <v>0</v>
      </c>
      <c r="L3574">
        <v>4</v>
      </c>
      <c r="M3574" t="b">
        <v>0</v>
      </c>
      <c r="N3574" t="s">
        <v>8269</v>
      </c>
      <c r="O3574">
        <f t="shared" si="280"/>
        <v>35</v>
      </c>
      <c r="P3574">
        <f t="shared" si="281"/>
        <v>17.5</v>
      </c>
      <c r="Q3574" t="s">
        <v>8315</v>
      </c>
      <c r="R3574" t="s">
        <v>8316</v>
      </c>
      <c r="S3574" s="12">
        <f t="shared" si="277"/>
        <v>42019.683761574073</v>
      </c>
      <c r="T3574" s="12">
        <f t="shared" si="278"/>
        <v>42049.477083333331</v>
      </c>
      <c r="U3574">
        <f t="shared" si="279"/>
        <v>2015</v>
      </c>
    </row>
    <row r="3575" spans="1:21" ht="43.5" x14ac:dyDescent="0.35">
      <c r="A3575">
        <v>3997</v>
      </c>
      <c r="B3575" s="3" t="s">
        <v>3993</v>
      </c>
      <c r="C3575" s="3" t="s">
        <v>8103</v>
      </c>
      <c r="D3575" s="6">
        <v>3000</v>
      </c>
      <c r="E3575" s="8">
        <v>0</v>
      </c>
      <c r="F3575" t="s">
        <v>8220</v>
      </c>
      <c r="G3575" t="s">
        <v>8224</v>
      </c>
      <c r="H3575" t="s">
        <v>8246</v>
      </c>
      <c r="I3575">
        <v>1428222221</v>
      </c>
      <c r="J3575">
        <v>1425633821</v>
      </c>
      <c r="K3575" t="b">
        <v>0</v>
      </c>
      <c r="L3575">
        <v>0</v>
      </c>
      <c r="M3575" t="b">
        <v>0</v>
      </c>
      <c r="N3575" t="s">
        <v>8269</v>
      </c>
      <c r="O3575">
        <f t="shared" si="280"/>
        <v>0</v>
      </c>
      <c r="P3575">
        <f t="shared" si="281"/>
        <v>0</v>
      </c>
      <c r="Q3575" t="s">
        <v>8315</v>
      </c>
      <c r="R3575" t="s">
        <v>8316</v>
      </c>
      <c r="S3575" s="12">
        <f t="shared" si="277"/>
        <v>42069.391446759255</v>
      </c>
      <c r="T3575" s="12">
        <f t="shared" si="278"/>
        <v>42099.349780092598</v>
      </c>
      <c r="U3575">
        <f t="shared" si="279"/>
        <v>2015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58" x14ac:dyDescent="0.35">
      <c r="A3580">
        <v>4001</v>
      </c>
      <c r="B3580" s="3" t="s">
        <v>3997</v>
      </c>
      <c r="C3580" s="3" t="s">
        <v>8107</v>
      </c>
      <c r="D3580" s="6">
        <v>1200</v>
      </c>
      <c r="E3580" s="8">
        <v>453</v>
      </c>
      <c r="F3580" t="s">
        <v>8220</v>
      </c>
      <c r="G3580" t="s">
        <v>8224</v>
      </c>
      <c r="H3580" t="s">
        <v>8246</v>
      </c>
      <c r="I3580">
        <v>1488394800</v>
      </c>
      <c r="J3580">
        <v>1486681708</v>
      </c>
      <c r="K3580" t="b">
        <v>0</v>
      </c>
      <c r="L3580">
        <v>14</v>
      </c>
      <c r="M3580" t="b">
        <v>0</v>
      </c>
      <c r="N3580" t="s">
        <v>8269</v>
      </c>
      <c r="O3580">
        <f t="shared" si="280"/>
        <v>38</v>
      </c>
      <c r="P3580">
        <f t="shared" si="281"/>
        <v>32.36</v>
      </c>
      <c r="Q3580" t="s">
        <v>8315</v>
      </c>
      <c r="R3580" t="s">
        <v>8316</v>
      </c>
      <c r="S3580" s="12">
        <f t="shared" si="277"/>
        <v>42775.964212962965</v>
      </c>
      <c r="T3580" s="12">
        <f t="shared" si="278"/>
        <v>42795.791666666672</v>
      </c>
      <c r="U3580">
        <f t="shared" si="279"/>
        <v>2017</v>
      </c>
    </row>
    <row r="3581" spans="1:21" ht="58" x14ac:dyDescent="0.35">
      <c r="A3581">
        <v>4008</v>
      </c>
      <c r="B3581" s="3" t="s">
        <v>4004</v>
      </c>
      <c r="C3581" s="3" t="s">
        <v>8113</v>
      </c>
      <c r="D3581" s="6">
        <v>1000</v>
      </c>
      <c r="E3581" s="8">
        <v>60</v>
      </c>
      <c r="F3581" t="s">
        <v>8220</v>
      </c>
      <c r="G3581" t="s">
        <v>8224</v>
      </c>
      <c r="H3581" t="s">
        <v>8246</v>
      </c>
      <c r="I3581">
        <v>1437606507</v>
      </c>
      <c r="J3581">
        <v>1435014507</v>
      </c>
      <c r="K3581" t="b">
        <v>0</v>
      </c>
      <c r="L3581">
        <v>4</v>
      </c>
      <c r="M3581" t="b">
        <v>0</v>
      </c>
      <c r="N3581" t="s">
        <v>8269</v>
      </c>
      <c r="O3581">
        <f t="shared" si="280"/>
        <v>6</v>
      </c>
      <c r="P3581">
        <f t="shared" si="281"/>
        <v>15</v>
      </c>
      <c r="Q3581" t="s">
        <v>8315</v>
      </c>
      <c r="R3581" t="s">
        <v>8316</v>
      </c>
      <c r="S3581" s="12">
        <f t="shared" si="277"/>
        <v>42177.964201388888</v>
      </c>
      <c r="T3581" s="12">
        <f t="shared" si="278"/>
        <v>42207.964201388888</v>
      </c>
      <c r="U3581">
        <f t="shared" si="279"/>
        <v>2015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4009</v>
      </c>
      <c r="B3583" s="3" t="s">
        <v>4005</v>
      </c>
      <c r="C3583" s="3" t="s">
        <v>8114</v>
      </c>
      <c r="D3583" s="6">
        <v>1930</v>
      </c>
      <c r="E3583" s="8">
        <v>75</v>
      </c>
      <c r="F3583" t="s">
        <v>8220</v>
      </c>
      <c r="G3583" t="s">
        <v>8224</v>
      </c>
      <c r="H3583" t="s">
        <v>8246</v>
      </c>
      <c r="I3583">
        <v>1410281360</v>
      </c>
      <c r="J3583">
        <v>1406825360</v>
      </c>
      <c r="K3583" t="b">
        <v>0</v>
      </c>
      <c r="L3583">
        <v>3</v>
      </c>
      <c r="M3583" t="b">
        <v>0</v>
      </c>
      <c r="N3583" t="s">
        <v>8269</v>
      </c>
      <c r="O3583">
        <f t="shared" si="280"/>
        <v>4</v>
      </c>
      <c r="P3583">
        <f t="shared" si="281"/>
        <v>25</v>
      </c>
      <c r="Q3583" t="s">
        <v>8315</v>
      </c>
      <c r="R3583" t="s">
        <v>8316</v>
      </c>
      <c r="S3583" s="12">
        <f t="shared" si="277"/>
        <v>41851.700925925928</v>
      </c>
      <c r="T3583" s="12">
        <f t="shared" si="278"/>
        <v>41891.700925925928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43.5" x14ac:dyDescent="0.35">
      <c r="A3586">
        <v>4011</v>
      </c>
      <c r="B3586" s="3" t="s">
        <v>4007</v>
      </c>
      <c r="C3586" s="3" t="s">
        <v>8116</v>
      </c>
      <c r="D3586" s="6">
        <v>250</v>
      </c>
      <c r="E3586" s="8">
        <v>19</v>
      </c>
      <c r="F3586" t="s">
        <v>8220</v>
      </c>
      <c r="G3586" t="s">
        <v>8224</v>
      </c>
      <c r="H3586" t="s">
        <v>8246</v>
      </c>
      <c r="I3586">
        <v>1422450278</v>
      </c>
      <c r="J3586">
        <v>1419858278</v>
      </c>
      <c r="K3586" t="b">
        <v>0</v>
      </c>
      <c r="L3586">
        <v>4</v>
      </c>
      <c r="M3586" t="b">
        <v>0</v>
      </c>
      <c r="N3586" t="s">
        <v>8269</v>
      </c>
      <c r="O3586">
        <f t="shared" si="280"/>
        <v>8</v>
      </c>
      <c r="P3586">
        <f t="shared" si="281"/>
        <v>4.75</v>
      </c>
      <c r="Q3586" t="s">
        <v>8315</v>
      </c>
      <c r="R3586" t="s">
        <v>8316</v>
      </c>
      <c r="S3586" s="12">
        <f t="shared" si="277"/>
        <v>42002.54488425926</v>
      </c>
      <c r="T3586" s="12">
        <f t="shared" si="278"/>
        <v>42032.54488425926</v>
      </c>
      <c r="U3586">
        <f t="shared" si="279"/>
        <v>2014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5">ROUND(E3588/D3588*100,0)</f>
        <v>109</v>
      </c>
      <c r="P3588">
        <f t="shared" ref="P3588:P3651" si="286">IFERROR(ROUND(E3588/L3588,2),0)</f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58" x14ac:dyDescent="0.35">
      <c r="A3589">
        <v>4012</v>
      </c>
      <c r="B3589" s="3" t="s">
        <v>4008</v>
      </c>
      <c r="C3589" s="3" t="s">
        <v>8117</v>
      </c>
      <c r="D3589" s="6">
        <v>575</v>
      </c>
      <c r="E3589" s="8">
        <v>0</v>
      </c>
      <c r="F3589" t="s">
        <v>8220</v>
      </c>
      <c r="G3589" t="s">
        <v>8224</v>
      </c>
      <c r="H3589" t="s">
        <v>8246</v>
      </c>
      <c r="I3589">
        <v>1430571849</v>
      </c>
      <c r="J3589">
        <v>1427979849</v>
      </c>
      <c r="K3589" t="b">
        <v>0</v>
      </c>
      <c r="L3589">
        <v>0</v>
      </c>
      <c r="M3589" t="b">
        <v>0</v>
      </c>
      <c r="N3589" t="s">
        <v>8269</v>
      </c>
      <c r="O3589">
        <f t="shared" si="285"/>
        <v>0</v>
      </c>
      <c r="P3589">
        <f t="shared" si="286"/>
        <v>0</v>
      </c>
      <c r="Q3589" t="s">
        <v>8315</v>
      </c>
      <c r="R3589" t="s">
        <v>8316</v>
      </c>
      <c r="S3589" s="12">
        <f t="shared" si="282"/>
        <v>42096.544548611113</v>
      </c>
      <c r="T3589" s="12">
        <f t="shared" si="283"/>
        <v>42126.544548611113</v>
      </c>
      <c r="U3589">
        <f t="shared" si="284"/>
        <v>2015</v>
      </c>
    </row>
    <row r="3590" spans="1:21" ht="43.5" x14ac:dyDescent="0.35">
      <c r="A3590">
        <v>4016</v>
      </c>
      <c r="B3590" s="3" t="s">
        <v>4012</v>
      </c>
      <c r="C3590" s="3" t="s">
        <v>8121</v>
      </c>
      <c r="D3590" s="6">
        <v>500</v>
      </c>
      <c r="E3590" s="8">
        <v>70</v>
      </c>
      <c r="F3590" t="s">
        <v>8220</v>
      </c>
      <c r="G3590" t="s">
        <v>8224</v>
      </c>
      <c r="H3590" t="s">
        <v>8246</v>
      </c>
      <c r="I3590">
        <v>1410987400</v>
      </c>
      <c r="J3590">
        <v>1408395400</v>
      </c>
      <c r="K3590" t="b">
        <v>0</v>
      </c>
      <c r="L3590">
        <v>7</v>
      </c>
      <c r="M3590" t="b">
        <v>0</v>
      </c>
      <c r="N3590" t="s">
        <v>8269</v>
      </c>
      <c r="O3590">
        <f t="shared" si="285"/>
        <v>14</v>
      </c>
      <c r="P3590">
        <f t="shared" si="286"/>
        <v>10</v>
      </c>
      <c r="Q3590" t="s">
        <v>8315</v>
      </c>
      <c r="R3590" t="s">
        <v>8316</v>
      </c>
      <c r="S3590" s="12">
        <f t="shared" si="282"/>
        <v>41869.872685185182</v>
      </c>
      <c r="T3590" s="12">
        <f t="shared" si="283"/>
        <v>41899.872685185182</v>
      </c>
      <c r="U3590">
        <f t="shared" si="284"/>
        <v>2014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5"/>
        <v>128</v>
      </c>
      <c r="P3591">
        <f t="shared" si="286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29" x14ac:dyDescent="0.35">
      <c r="A3592">
        <v>4018</v>
      </c>
      <c r="B3592" s="3" t="s">
        <v>4014</v>
      </c>
      <c r="C3592" s="3" t="s">
        <v>8123</v>
      </c>
      <c r="D3592" s="6">
        <v>1500</v>
      </c>
      <c r="E3592" s="8">
        <v>130</v>
      </c>
      <c r="F3592" t="s">
        <v>8220</v>
      </c>
      <c r="G3592" t="s">
        <v>8224</v>
      </c>
      <c r="H3592" t="s">
        <v>8246</v>
      </c>
      <c r="I3592">
        <v>1475877108</v>
      </c>
      <c r="J3592">
        <v>1473285108</v>
      </c>
      <c r="K3592" t="b">
        <v>0</v>
      </c>
      <c r="L3592">
        <v>4</v>
      </c>
      <c r="M3592" t="b">
        <v>0</v>
      </c>
      <c r="N3592" t="s">
        <v>8269</v>
      </c>
      <c r="O3592">
        <f t="shared" si="285"/>
        <v>9</v>
      </c>
      <c r="P3592">
        <f t="shared" si="286"/>
        <v>32.5</v>
      </c>
      <c r="Q3592" t="s">
        <v>8315</v>
      </c>
      <c r="R3592" t="s">
        <v>8316</v>
      </c>
      <c r="S3592" s="12">
        <f t="shared" si="282"/>
        <v>42620.91097222222</v>
      </c>
      <c r="T3592" s="12">
        <f t="shared" si="283"/>
        <v>42650.91097222222</v>
      </c>
      <c r="U3592">
        <f t="shared" si="284"/>
        <v>2016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5"/>
        <v>175</v>
      </c>
      <c r="P3593">
        <f t="shared" si="286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5"/>
        <v>127</v>
      </c>
      <c r="P3594">
        <f t="shared" si="286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4033</v>
      </c>
      <c r="B3603" s="3" t="s">
        <v>4029</v>
      </c>
      <c r="C3603" s="3" t="s">
        <v>8138</v>
      </c>
      <c r="D3603" s="6">
        <v>23900</v>
      </c>
      <c r="E3603" s="8">
        <v>6141.99</v>
      </c>
      <c r="F3603" t="s">
        <v>8220</v>
      </c>
      <c r="G3603" t="s">
        <v>8224</v>
      </c>
      <c r="H3603" t="s">
        <v>8246</v>
      </c>
      <c r="I3603">
        <v>1475398800</v>
      </c>
      <c r="J3603">
        <v>1472711224</v>
      </c>
      <c r="K3603" t="b">
        <v>0</v>
      </c>
      <c r="L3603">
        <v>94</v>
      </c>
      <c r="M3603" t="b">
        <v>0</v>
      </c>
      <c r="N3603" t="s">
        <v>8269</v>
      </c>
      <c r="O3603">
        <f t="shared" si="285"/>
        <v>26</v>
      </c>
      <c r="P3603">
        <f t="shared" si="286"/>
        <v>65.34</v>
      </c>
      <c r="Q3603" t="s">
        <v>8315</v>
      </c>
      <c r="R3603" t="s">
        <v>8316</v>
      </c>
      <c r="S3603" s="12">
        <f t="shared" si="282"/>
        <v>42614.268796296295</v>
      </c>
      <c r="T3603" s="12">
        <f t="shared" si="283"/>
        <v>42645.375</v>
      </c>
      <c r="U3603">
        <f t="shared" si="284"/>
        <v>2016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29" x14ac:dyDescent="0.35">
      <c r="A3607">
        <v>4041</v>
      </c>
      <c r="B3607" s="3" t="s">
        <v>4037</v>
      </c>
      <c r="C3607" s="3" t="s">
        <v>8145</v>
      </c>
      <c r="D3607" s="6">
        <v>5000</v>
      </c>
      <c r="E3607" s="8">
        <v>21</v>
      </c>
      <c r="F3607" t="s">
        <v>8220</v>
      </c>
      <c r="G3607" t="s">
        <v>8224</v>
      </c>
      <c r="H3607" t="s">
        <v>8246</v>
      </c>
      <c r="I3607">
        <v>1473160954</v>
      </c>
      <c r="J3607">
        <v>1467976954</v>
      </c>
      <c r="K3607" t="b">
        <v>0</v>
      </c>
      <c r="L3607">
        <v>2</v>
      </c>
      <c r="M3607" t="b">
        <v>0</v>
      </c>
      <c r="N3607" t="s">
        <v>8269</v>
      </c>
      <c r="O3607">
        <f t="shared" si="285"/>
        <v>0</v>
      </c>
      <c r="P3607">
        <f t="shared" si="286"/>
        <v>10.5</v>
      </c>
      <c r="Q3607" t="s">
        <v>8315</v>
      </c>
      <c r="R3607" t="s">
        <v>8316</v>
      </c>
      <c r="S3607" s="12">
        <f t="shared" si="282"/>
        <v>42559.474004629628</v>
      </c>
      <c r="T3607" s="12">
        <f t="shared" si="283"/>
        <v>42619.474004629628</v>
      </c>
      <c r="U3607">
        <f t="shared" si="284"/>
        <v>2016</v>
      </c>
    </row>
    <row r="3608" spans="1:21" ht="58" x14ac:dyDescent="0.35">
      <c r="A3608">
        <v>4048</v>
      </c>
      <c r="B3608" s="3" t="s">
        <v>4044</v>
      </c>
      <c r="C3608" s="3" t="s">
        <v>8152</v>
      </c>
      <c r="D3608" s="6">
        <v>17000</v>
      </c>
      <c r="E3608" s="8">
        <v>3001</v>
      </c>
      <c r="F3608" t="s">
        <v>8220</v>
      </c>
      <c r="G3608" t="s">
        <v>8224</v>
      </c>
      <c r="H3608" t="s">
        <v>8246</v>
      </c>
      <c r="I3608">
        <v>1460373187</v>
      </c>
      <c r="J3608">
        <v>1457352787</v>
      </c>
      <c r="K3608" t="b">
        <v>0</v>
      </c>
      <c r="L3608">
        <v>91</v>
      </c>
      <c r="M3608" t="b">
        <v>0</v>
      </c>
      <c r="N3608" t="s">
        <v>8269</v>
      </c>
      <c r="O3608">
        <f t="shared" si="285"/>
        <v>18</v>
      </c>
      <c r="P3608">
        <f t="shared" si="286"/>
        <v>32.979999999999997</v>
      </c>
      <c r="Q3608" t="s">
        <v>8315</v>
      </c>
      <c r="R3608" t="s">
        <v>8316</v>
      </c>
      <c r="S3608" s="12">
        <f t="shared" si="282"/>
        <v>42436.509108796294</v>
      </c>
      <c r="T3608" s="12">
        <f t="shared" si="283"/>
        <v>42471.467442129629</v>
      </c>
      <c r="U3608">
        <f t="shared" si="284"/>
        <v>2016</v>
      </c>
    </row>
    <row r="3609" spans="1:21" ht="43.5" x14ac:dyDescent="0.35">
      <c r="A3609">
        <v>4053</v>
      </c>
      <c r="B3609" s="3" t="s">
        <v>4049</v>
      </c>
      <c r="C3609" s="3" t="s">
        <v>8157</v>
      </c>
      <c r="D3609" s="6">
        <v>500</v>
      </c>
      <c r="E3609" s="8">
        <v>110</v>
      </c>
      <c r="F3609" t="s">
        <v>8220</v>
      </c>
      <c r="G3609" t="s">
        <v>8224</v>
      </c>
      <c r="H3609" t="s">
        <v>8246</v>
      </c>
      <c r="I3609">
        <v>1416081600</v>
      </c>
      <c r="J3609">
        <v>1413477228</v>
      </c>
      <c r="K3609" t="b">
        <v>0</v>
      </c>
      <c r="L3609">
        <v>2</v>
      </c>
      <c r="M3609" t="b">
        <v>0</v>
      </c>
      <c r="N3609" t="s">
        <v>8269</v>
      </c>
      <c r="O3609">
        <f t="shared" si="285"/>
        <v>22</v>
      </c>
      <c r="P3609">
        <f t="shared" si="286"/>
        <v>55</v>
      </c>
      <c r="Q3609" t="s">
        <v>8315</v>
      </c>
      <c r="R3609" t="s">
        <v>8316</v>
      </c>
      <c r="S3609" s="12">
        <f t="shared" si="282"/>
        <v>41928.690138888887</v>
      </c>
      <c r="T3609" s="12">
        <f t="shared" si="283"/>
        <v>41958.833333333328</v>
      </c>
      <c r="U3609">
        <f t="shared" si="284"/>
        <v>2014</v>
      </c>
    </row>
    <row r="3610" spans="1:21" ht="43.5" x14ac:dyDescent="0.35">
      <c r="A3610">
        <v>4055</v>
      </c>
      <c r="B3610" s="3" t="s">
        <v>4051</v>
      </c>
      <c r="C3610" s="3" t="s">
        <v>8159</v>
      </c>
      <c r="D3610" s="6">
        <v>5000</v>
      </c>
      <c r="E3610" s="8">
        <v>881</v>
      </c>
      <c r="F3610" t="s">
        <v>8220</v>
      </c>
      <c r="G3610" t="s">
        <v>8224</v>
      </c>
      <c r="H3610" t="s">
        <v>8246</v>
      </c>
      <c r="I3610">
        <v>1403192031</v>
      </c>
      <c r="J3610">
        <v>1400600031</v>
      </c>
      <c r="K3610" t="b">
        <v>0</v>
      </c>
      <c r="L3610">
        <v>21</v>
      </c>
      <c r="M3610" t="b">
        <v>0</v>
      </c>
      <c r="N3610" t="s">
        <v>8269</v>
      </c>
      <c r="O3610">
        <f t="shared" si="285"/>
        <v>18</v>
      </c>
      <c r="P3610">
        <f t="shared" si="286"/>
        <v>41.95</v>
      </c>
      <c r="Q3610" t="s">
        <v>8315</v>
      </c>
      <c r="R3610" t="s">
        <v>8316</v>
      </c>
      <c r="S3610" s="12">
        <f t="shared" si="282"/>
        <v>41779.648506944446</v>
      </c>
      <c r="T3610" s="12">
        <f t="shared" si="283"/>
        <v>41809.648506944446</v>
      </c>
      <c r="U3610">
        <f t="shared" si="284"/>
        <v>2014</v>
      </c>
    </row>
    <row r="3611" spans="1:21" ht="58" x14ac:dyDescent="0.35">
      <c r="A3611">
        <v>4057</v>
      </c>
      <c r="B3611" s="3" t="s">
        <v>4053</v>
      </c>
      <c r="C3611" s="3" t="s">
        <v>8161</v>
      </c>
      <c r="D3611" s="6">
        <v>3500</v>
      </c>
      <c r="E3611" s="8">
        <v>775</v>
      </c>
      <c r="F3611" t="s">
        <v>8220</v>
      </c>
      <c r="G3611" t="s">
        <v>8224</v>
      </c>
      <c r="H3611" t="s">
        <v>8246</v>
      </c>
      <c r="I3611">
        <v>1448492400</v>
      </c>
      <c r="J3611">
        <v>1446506080</v>
      </c>
      <c r="K3611" t="b">
        <v>0</v>
      </c>
      <c r="L3611">
        <v>6</v>
      </c>
      <c r="M3611" t="b">
        <v>0</v>
      </c>
      <c r="N3611" t="s">
        <v>8269</v>
      </c>
      <c r="O3611">
        <f t="shared" si="285"/>
        <v>22</v>
      </c>
      <c r="P3611">
        <f t="shared" si="286"/>
        <v>129.16999999999999</v>
      </c>
      <c r="Q3611" t="s">
        <v>8315</v>
      </c>
      <c r="R3611" t="s">
        <v>8316</v>
      </c>
      <c r="S3611" s="12">
        <f t="shared" si="282"/>
        <v>42310.968518518523</v>
      </c>
      <c r="T3611" s="12">
        <f t="shared" si="283"/>
        <v>42333.958333333328</v>
      </c>
      <c r="U3611">
        <f t="shared" si="284"/>
        <v>2015</v>
      </c>
    </row>
    <row r="3612" spans="1:21" ht="43.5" x14ac:dyDescent="0.35">
      <c r="A3612">
        <v>4063</v>
      </c>
      <c r="B3612" s="3" t="s">
        <v>4059</v>
      </c>
      <c r="C3612" s="3" t="s">
        <v>8167</v>
      </c>
      <c r="D3612" s="6">
        <v>9500</v>
      </c>
      <c r="E3612" s="8">
        <v>135</v>
      </c>
      <c r="F3612" t="s">
        <v>8220</v>
      </c>
      <c r="G3612" t="s">
        <v>8224</v>
      </c>
      <c r="H3612" t="s">
        <v>8246</v>
      </c>
      <c r="I3612">
        <v>1403886084</v>
      </c>
      <c r="J3612">
        <v>1401294084</v>
      </c>
      <c r="K3612" t="b">
        <v>0</v>
      </c>
      <c r="L3612">
        <v>9</v>
      </c>
      <c r="M3612" t="b">
        <v>0</v>
      </c>
      <c r="N3612" t="s">
        <v>8269</v>
      </c>
      <c r="O3612">
        <f t="shared" si="285"/>
        <v>1</v>
      </c>
      <c r="P3612">
        <f t="shared" si="286"/>
        <v>15</v>
      </c>
      <c r="Q3612" t="s">
        <v>8315</v>
      </c>
      <c r="R3612" t="s">
        <v>8316</v>
      </c>
      <c r="S3612" s="12">
        <f t="shared" si="282"/>
        <v>41787.681527777779</v>
      </c>
      <c r="T3612" s="12">
        <f t="shared" si="283"/>
        <v>41817.681527777779</v>
      </c>
      <c r="U3612">
        <f t="shared" si="284"/>
        <v>2014</v>
      </c>
    </row>
    <row r="3613" spans="1:21" ht="43.5" x14ac:dyDescent="0.35">
      <c r="A3613">
        <v>4069</v>
      </c>
      <c r="B3613" s="3" t="s">
        <v>4065</v>
      </c>
      <c r="C3613" s="3" t="s">
        <v>8172</v>
      </c>
      <c r="D3613" s="6">
        <v>1250</v>
      </c>
      <c r="E3613" s="8">
        <v>430</v>
      </c>
      <c r="F3613" t="s">
        <v>8220</v>
      </c>
      <c r="G3613" t="s">
        <v>8224</v>
      </c>
      <c r="H3613" t="s">
        <v>8246</v>
      </c>
      <c r="I3613">
        <v>1425124800</v>
      </c>
      <c r="J3613">
        <v>1421596356</v>
      </c>
      <c r="K3613" t="b">
        <v>0</v>
      </c>
      <c r="L3613">
        <v>13</v>
      </c>
      <c r="M3613" t="b">
        <v>0</v>
      </c>
      <c r="N3613" t="s">
        <v>8269</v>
      </c>
      <c r="O3613">
        <f t="shared" si="285"/>
        <v>34</v>
      </c>
      <c r="P3613">
        <f t="shared" si="286"/>
        <v>33.08</v>
      </c>
      <c r="Q3613" t="s">
        <v>8315</v>
      </c>
      <c r="R3613" t="s">
        <v>8316</v>
      </c>
      <c r="S3613" s="12">
        <f t="shared" si="282"/>
        <v>42022.661527777775</v>
      </c>
      <c r="T3613" s="12">
        <f t="shared" si="283"/>
        <v>42063.5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58" x14ac:dyDescent="0.35">
      <c r="A3617">
        <v>4072</v>
      </c>
      <c r="B3617" s="3" t="s">
        <v>4068</v>
      </c>
      <c r="C3617" s="3" t="s">
        <v>8175</v>
      </c>
      <c r="D3617" s="6">
        <v>1000</v>
      </c>
      <c r="E3617" s="8">
        <v>4</v>
      </c>
      <c r="F3617" t="s">
        <v>8220</v>
      </c>
      <c r="G3617" t="s">
        <v>8224</v>
      </c>
      <c r="H3617" t="s">
        <v>8246</v>
      </c>
      <c r="I3617">
        <v>1408646111</v>
      </c>
      <c r="J3617">
        <v>1403462111</v>
      </c>
      <c r="K3617" t="b">
        <v>0</v>
      </c>
      <c r="L3617">
        <v>2</v>
      </c>
      <c r="M3617" t="b">
        <v>0</v>
      </c>
      <c r="N3617" t="s">
        <v>8269</v>
      </c>
      <c r="O3617">
        <f t="shared" si="285"/>
        <v>0</v>
      </c>
      <c r="P3617">
        <f t="shared" si="286"/>
        <v>2</v>
      </c>
      <c r="Q3617" t="s">
        <v>8315</v>
      </c>
      <c r="R3617" t="s">
        <v>8316</v>
      </c>
      <c r="S3617" s="12">
        <f t="shared" si="282"/>
        <v>41812.77443287037</v>
      </c>
      <c r="T3617" s="12">
        <f t="shared" si="283"/>
        <v>41872.77443287037</v>
      </c>
      <c r="U3617">
        <f t="shared" si="284"/>
        <v>2014</v>
      </c>
    </row>
    <row r="3618" spans="1:21" ht="43.5" x14ac:dyDescent="0.35">
      <c r="A3618">
        <v>4074</v>
      </c>
      <c r="B3618" s="3" t="s">
        <v>4070</v>
      </c>
      <c r="C3618" s="3" t="s">
        <v>8177</v>
      </c>
      <c r="D3618" s="6">
        <v>2750</v>
      </c>
      <c r="E3618" s="8">
        <v>735</v>
      </c>
      <c r="F3618" t="s">
        <v>8220</v>
      </c>
      <c r="G3618" t="s">
        <v>8224</v>
      </c>
      <c r="H3618" t="s">
        <v>8246</v>
      </c>
      <c r="I3618">
        <v>1446732975</v>
      </c>
      <c r="J3618">
        <v>1444137375</v>
      </c>
      <c r="K3618" t="b">
        <v>0</v>
      </c>
      <c r="L3618">
        <v>21</v>
      </c>
      <c r="M3618" t="b">
        <v>0</v>
      </c>
      <c r="N3618" t="s">
        <v>8269</v>
      </c>
      <c r="O3618">
        <f t="shared" si="285"/>
        <v>27</v>
      </c>
      <c r="P3618">
        <f t="shared" si="286"/>
        <v>35</v>
      </c>
      <c r="Q3618" t="s">
        <v>8315</v>
      </c>
      <c r="R3618" t="s">
        <v>8316</v>
      </c>
      <c r="S3618" s="12">
        <f t="shared" si="282"/>
        <v>42283.552951388891</v>
      </c>
      <c r="T3618" s="12">
        <f t="shared" si="283"/>
        <v>42313.594618055555</v>
      </c>
      <c r="U3618">
        <f t="shared" si="284"/>
        <v>2015</v>
      </c>
    </row>
    <row r="3619" spans="1:21" ht="43.5" x14ac:dyDescent="0.35">
      <c r="A3619">
        <v>4075</v>
      </c>
      <c r="B3619" s="3" t="s">
        <v>4071</v>
      </c>
      <c r="C3619" s="3" t="s">
        <v>8178</v>
      </c>
      <c r="D3619" s="6">
        <v>2000</v>
      </c>
      <c r="E3619" s="8">
        <v>576</v>
      </c>
      <c r="F3619" t="s">
        <v>8220</v>
      </c>
      <c r="G3619" t="s">
        <v>8224</v>
      </c>
      <c r="H3619" t="s">
        <v>8246</v>
      </c>
      <c r="I3619">
        <v>1404149280</v>
      </c>
      <c r="J3619">
        <v>1400547969</v>
      </c>
      <c r="K3619" t="b">
        <v>0</v>
      </c>
      <c r="L3619">
        <v>13</v>
      </c>
      <c r="M3619" t="b">
        <v>0</v>
      </c>
      <c r="N3619" t="s">
        <v>8269</v>
      </c>
      <c r="O3619">
        <f t="shared" si="285"/>
        <v>29</v>
      </c>
      <c r="P3619">
        <f t="shared" si="286"/>
        <v>44.31</v>
      </c>
      <c r="Q3619" t="s">
        <v>8315</v>
      </c>
      <c r="R3619" t="s">
        <v>8316</v>
      </c>
      <c r="S3619" s="12">
        <f t="shared" si="282"/>
        <v>41779.045937499999</v>
      </c>
      <c r="T3619" s="12">
        <f t="shared" si="283"/>
        <v>41820.727777777778</v>
      </c>
      <c r="U3619">
        <f t="shared" si="284"/>
        <v>2014</v>
      </c>
    </row>
    <row r="3620" spans="1:21" ht="43.5" x14ac:dyDescent="0.35">
      <c r="A3620">
        <v>4078</v>
      </c>
      <c r="B3620" s="3" t="s">
        <v>4074</v>
      </c>
      <c r="C3620" s="3" t="s">
        <v>8181</v>
      </c>
      <c r="D3620" s="6">
        <v>250</v>
      </c>
      <c r="E3620" s="8">
        <v>0</v>
      </c>
      <c r="F3620" t="s">
        <v>8220</v>
      </c>
      <c r="G3620" t="s">
        <v>8224</v>
      </c>
      <c r="H3620" t="s">
        <v>8246</v>
      </c>
      <c r="I3620">
        <v>1485543242</v>
      </c>
      <c r="J3620">
        <v>1482951242</v>
      </c>
      <c r="K3620" t="b">
        <v>0</v>
      </c>
      <c r="L3620">
        <v>0</v>
      </c>
      <c r="M3620" t="b">
        <v>0</v>
      </c>
      <c r="N3620" t="s">
        <v>8269</v>
      </c>
      <c r="O3620">
        <f t="shared" si="285"/>
        <v>0</v>
      </c>
      <c r="P3620">
        <f t="shared" si="286"/>
        <v>0</v>
      </c>
      <c r="Q3620" t="s">
        <v>8315</v>
      </c>
      <c r="R3620" t="s">
        <v>8316</v>
      </c>
      <c r="S3620" s="12">
        <f t="shared" si="282"/>
        <v>42732.787523148145</v>
      </c>
      <c r="T3620" s="12">
        <f t="shared" si="283"/>
        <v>42762.787523148145</v>
      </c>
      <c r="U3620">
        <f t="shared" si="284"/>
        <v>2016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5" x14ac:dyDescent="0.35">
      <c r="A3627">
        <v>4088</v>
      </c>
      <c r="B3627" s="3" t="s">
        <v>4084</v>
      </c>
      <c r="C3627" s="3" t="s">
        <v>8191</v>
      </c>
      <c r="D3627" s="6">
        <v>2000</v>
      </c>
      <c r="E3627" s="8">
        <v>216</v>
      </c>
      <c r="F3627" t="s">
        <v>8220</v>
      </c>
      <c r="G3627" t="s">
        <v>8224</v>
      </c>
      <c r="H3627" t="s">
        <v>8246</v>
      </c>
      <c r="I3627">
        <v>1421403960</v>
      </c>
      <c r="J3627">
        <v>1418827324</v>
      </c>
      <c r="K3627" t="b">
        <v>0</v>
      </c>
      <c r="L3627">
        <v>3</v>
      </c>
      <c r="M3627" t="b">
        <v>0</v>
      </c>
      <c r="N3627" t="s">
        <v>8269</v>
      </c>
      <c r="O3627">
        <f t="shared" si="285"/>
        <v>11</v>
      </c>
      <c r="P3627">
        <f t="shared" si="286"/>
        <v>72</v>
      </c>
      <c r="Q3627" t="s">
        <v>8315</v>
      </c>
      <c r="R3627" t="s">
        <v>8316</v>
      </c>
      <c r="S3627" s="12">
        <f t="shared" si="282"/>
        <v>41990.612546296295</v>
      </c>
      <c r="T3627" s="12">
        <f t="shared" si="283"/>
        <v>42020.434722222228</v>
      </c>
      <c r="U3627">
        <f t="shared" si="284"/>
        <v>2014</v>
      </c>
    </row>
    <row r="3628" spans="1:21" ht="43.5" x14ac:dyDescent="0.35">
      <c r="A3628">
        <v>4093</v>
      </c>
      <c r="B3628" s="3" t="s">
        <v>4089</v>
      </c>
      <c r="C3628" s="3" t="s">
        <v>8196</v>
      </c>
      <c r="D3628" s="6">
        <v>2500</v>
      </c>
      <c r="E3628" s="8">
        <v>60</v>
      </c>
      <c r="F3628" t="s">
        <v>8220</v>
      </c>
      <c r="G3628" t="s">
        <v>8224</v>
      </c>
      <c r="H3628" t="s">
        <v>8246</v>
      </c>
      <c r="I3628">
        <v>1440272093</v>
      </c>
      <c r="J3628">
        <v>1435088093</v>
      </c>
      <c r="K3628" t="b">
        <v>0</v>
      </c>
      <c r="L3628">
        <v>4</v>
      </c>
      <c r="M3628" t="b">
        <v>0</v>
      </c>
      <c r="N3628" t="s">
        <v>8269</v>
      </c>
      <c r="O3628">
        <f t="shared" si="285"/>
        <v>2</v>
      </c>
      <c r="P3628">
        <f t="shared" si="286"/>
        <v>15</v>
      </c>
      <c r="Q3628" t="s">
        <v>8315</v>
      </c>
      <c r="R3628" t="s">
        <v>8316</v>
      </c>
      <c r="S3628" s="12">
        <f t="shared" si="282"/>
        <v>42178.815891203703</v>
      </c>
      <c r="T3628" s="12">
        <f t="shared" si="283"/>
        <v>42238.815891203703</v>
      </c>
      <c r="U3628">
        <f t="shared" si="284"/>
        <v>2015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4096</v>
      </c>
      <c r="B3632" s="3" t="s">
        <v>4092</v>
      </c>
      <c r="C3632" s="3" t="s">
        <v>8199</v>
      </c>
      <c r="D3632" s="6">
        <v>3500</v>
      </c>
      <c r="E3632" s="8">
        <v>400</v>
      </c>
      <c r="F3632" t="s">
        <v>8220</v>
      </c>
      <c r="G3632" t="s">
        <v>8224</v>
      </c>
      <c r="H3632" t="s">
        <v>8246</v>
      </c>
      <c r="I3632">
        <v>1488271860</v>
      </c>
      <c r="J3632">
        <v>1484484219</v>
      </c>
      <c r="K3632" t="b">
        <v>0</v>
      </c>
      <c r="L3632">
        <v>5</v>
      </c>
      <c r="M3632" t="b">
        <v>0</v>
      </c>
      <c r="N3632" t="s">
        <v>8269</v>
      </c>
      <c r="O3632">
        <f t="shared" si="285"/>
        <v>11</v>
      </c>
      <c r="P3632">
        <f t="shared" si="286"/>
        <v>80</v>
      </c>
      <c r="Q3632" t="s">
        <v>8315</v>
      </c>
      <c r="R3632" t="s">
        <v>8316</v>
      </c>
      <c r="S3632" s="12">
        <f t="shared" si="282"/>
        <v>42750.530312499999</v>
      </c>
      <c r="T3632" s="12">
        <f t="shared" si="283"/>
        <v>42794.368749999994</v>
      </c>
      <c r="U3632">
        <f t="shared" si="284"/>
        <v>2017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4097</v>
      </c>
      <c r="B3634" s="3" t="s">
        <v>4093</v>
      </c>
      <c r="C3634" s="3" t="s">
        <v>8200</v>
      </c>
      <c r="D3634" s="6">
        <v>10000</v>
      </c>
      <c r="E3634" s="8">
        <v>0</v>
      </c>
      <c r="F3634" t="s">
        <v>8220</v>
      </c>
      <c r="G3634" t="s">
        <v>8224</v>
      </c>
      <c r="H3634" t="s">
        <v>8246</v>
      </c>
      <c r="I3634">
        <v>1454284500</v>
      </c>
      <c r="J3634">
        <v>1449431237</v>
      </c>
      <c r="K3634" t="b">
        <v>0</v>
      </c>
      <c r="L3634">
        <v>0</v>
      </c>
      <c r="M3634" t="b">
        <v>0</v>
      </c>
      <c r="N3634" t="s">
        <v>8269</v>
      </c>
      <c r="O3634">
        <f t="shared" si="285"/>
        <v>0</v>
      </c>
      <c r="P3634">
        <f t="shared" si="286"/>
        <v>0</v>
      </c>
      <c r="Q3634" t="s">
        <v>8315</v>
      </c>
      <c r="R3634" t="s">
        <v>8316</v>
      </c>
      <c r="S3634" s="12">
        <f t="shared" si="282"/>
        <v>42344.824502314819</v>
      </c>
      <c r="T3634" s="12">
        <f t="shared" si="283"/>
        <v>42400.996527777781</v>
      </c>
      <c r="U3634">
        <f t="shared" si="284"/>
        <v>2015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4109</v>
      </c>
      <c r="B3649" s="3" t="s">
        <v>4105</v>
      </c>
      <c r="C3649" s="3" t="s">
        <v>8212</v>
      </c>
      <c r="D3649" s="6">
        <v>500</v>
      </c>
      <c r="E3649" s="8">
        <v>0</v>
      </c>
      <c r="F3649" t="s">
        <v>8220</v>
      </c>
      <c r="G3649" t="s">
        <v>8224</v>
      </c>
      <c r="H3649" t="s">
        <v>8246</v>
      </c>
      <c r="I3649">
        <v>1448805404</v>
      </c>
      <c r="J3649">
        <v>1446209804</v>
      </c>
      <c r="K3649" t="b">
        <v>0</v>
      </c>
      <c r="L3649">
        <v>0</v>
      </c>
      <c r="M3649" t="b">
        <v>0</v>
      </c>
      <c r="N3649" t="s">
        <v>8269</v>
      </c>
      <c r="O3649">
        <f t="shared" si="285"/>
        <v>0</v>
      </c>
      <c r="P3649">
        <f t="shared" si="286"/>
        <v>0</v>
      </c>
      <c r="Q3649" t="s">
        <v>8315</v>
      </c>
      <c r="R3649" t="s">
        <v>8316</v>
      </c>
      <c r="S3649" s="12">
        <f t="shared" si="282"/>
        <v>42307.539398148147</v>
      </c>
      <c r="T3649" s="12">
        <f t="shared" si="283"/>
        <v>42337.581064814818</v>
      </c>
      <c r="U3649">
        <f t="shared" si="284"/>
        <v>2015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4110</v>
      </c>
      <c r="B3652" s="3" t="s">
        <v>4106</v>
      </c>
      <c r="C3652" s="3" t="s">
        <v>8213</v>
      </c>
      <c r="D3652" s="6">
        <v>300</v>
      </c>
      <c r="E3652" s="8">
        <v>86</v>
      </c>
      <c r="F3652" t="s">
        <v>8220</v>
      </c>
      <c r="G3652" t="s">
        <v>8224</v>
      </c>
      <c r="H3652" t="s">
        <v>8246</v>
      </c>
      <c r="I3652">
        <v>1469113351</v>
      </c>
      <c r="J3652">
        <v>1463929351</v>
      </c>
      <c r="K3652" t="b">
        <v>0</v>
      </c>
      <c r="L3652">
        <v>6</v>
      </c>
      <c r="M3652" t="b">
        <v>0</v>
      </c>
      <c r="N3652" t="s">
        <v>8269</v>
      </c>
      <c r="O3652">
        <f t="shared" ref="O3652:O3715" si="290">ROUND(E3652/D3652*100,0)</f>
        <v>29</v>
      </c>
      <c r="P3652">
        <f t="shared" ref="P3652:P3715" si="291">IFERROR(ROUND(E3652/L3652,2),0)</f>
        <v>14.33</v>
      </c>
      <c r="Q3652" t="s">
        <v>8315</v>
      </c>
      <c r="R3652" t="s">
        <v>8316</v>
      </c>
      <c r="S3652" s="12">
        <f t="shared" si="287"/>
        <v>42512.626747685179</v>
      </c>
      <c r="T3652" s="12">
        <f t="shared" si="288"/>
        <v>42572.626747685179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0"/>
        <v>104</v>
      </c>
      <c r="P3653">
        <f t="shared" si="291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0"/>
        <v>251</v>
      </c>
      <c r="P3654">
        <f t="shared" si="291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1646</v>
      </c>
      <c r="B3655" s="3" t="s">
        <v>1647</v>
      </c>
      <c r="C3655" s="3" t="s">
        <v>5756</v>
      </c>
      <c r="D3655" s="6">
        <v>2000</v>
      </c>
      <c r="E3655" s="8">
        <v>2204</v>
      </c>
      <c r="F3655" t="s">
        <v>8218</v>
      </c>
      <c r="G3655" t="s">
        <v>8224</v>
      </c>
      <c r="H3655" t="s">
        <v>8246</v>
      </c>
      <c r="I3655">
        <v>1408039860</v>
      </c>
      <c r="J3655">
        <v>1405248503</v>
      </c>
      <c r="K3655" t="b">
        <v>0</v>
      </c>
      <c r="L3655">
        <v>83</v>
      </c>
      <c r="M3655" t="b">
        <v>1</v>
      </c>
      <c r="N3655" t="s">
        <v>8290</v>
      </c>
      <c r="O3655">
        <f t="shared" si="290"/>
        <v>110</v>
      </c>
      <c r="P3655">
        <f t="shared" si="291"/>
        <v>26.55</v>
      </c>
      <c r="Q3655" t="s">
        <v>8323</v>
      </c>
      <c r="R3655" t="s">
        <v>8344</v>
      </c>
      <c r="S3655" s="12">
        <f t="shared" si="287"/>
        <v>41833.450266203705</v>
      </c>
      <c r="T3655" s="12">
        <f t="shared" si="288"/>
        <v>41865.757638888892</v>
      </c>
      <c r="U3655">
        <f t="shared" si="289"/>
        <v>2014</v>
      </c>
    </row>
    <row r="3656" spans="1:21" ht="43.5" x14ac:dyDescent="0.35">
      <c r="A3656">
        <v>1659</v>
      </c>
      <c r="B3656" s="3" t="s">
        <v>1660</v>
      </c>
      <c r="C3656" s="3" t="s">
        <v>5769</v>
      </c>
      <c r="D3656" s="6">
        <v>500</v>
      </c>
      <c r="E3656" s="8">
        <v>564</v>
      </c>
      <c r="F3656" t="s">
        <v>8218</v>
      </c>
      <c r="G3656" t="s">
        <v>8224</v>
      </c>
      <c r="H3656" t="s">
        <v>8246</v>
      </c>
      <c r="I3656">
        <v>1387281600</v>
      </c>
      <c r="J3656">
        <v>1384811721</v>
      </c>
      <c r="K3656" t="b">
        <v>0</v>
      </c>
      <c r="L3656">
        <v>45</v>
      </c>
      <c r="M3656" t="b">
        <v>1</v>
      </c>
      <c r="N3656" t="s">
        <v>8290</v>
      </c>
      <c r="O3656">
        <f t="shared" si="290"/>
        <v>113</v>
      </c>
      <c r="P3656">
        <f t="shared" si="291"/>
        <v>12.53</v>
      </c>
      <c r="Q3656" t="s">
        <v>8323</v>
      </c>
      <c r="R3656" t="s">
        <v>8344</v>
      </c>
      <c r="S3656" s="12">
        <f t="shared" si="287"/>
        <v>41596.913437499999</v>
      </c>
      <c r="T3656" s="12">
        <f t="shared" si="288"/>
        <v>41625.5</v>
      </c>
      <c r="U3656">
        <f t="shared" si="289"/>
        <v>2013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0"/>
        <v>116</v>
      </c>
      <c r="P3657">
        <f t="shared" si="291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0"/>
        <v>106</v>
      </c>
      <c r="P3658">
        <f t="shared" si="291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3.5" x14ac:dyDescent="0.35">
      <c r="A3662">
        <v>2506</v>
      </c>
      <c r="B3662" s="3" t="s">
        <v>2506</v>
      </c>
      <c r="C3662" s="3" t="s">
        <v>6616</v>
      </c>
      <c r="D3662" s="6">
        <v>5000</v>
      </c>
      <c r="E3662" s="8">
        <v>30</v>
      </c>
      <c r="F3662" t="s">
        <v>8220</v>
      </c>
      <c r="G3662" t="s">
        <v>8224</v>
      </c>
      <c r="H3662" t="s">
        <v>8246</v>
      </c>
      <c r="I3662">
        <v>1443906000</v>
      </c>
      <c r="J3662">
        <v>1441955269</v>
      </c>
      <c r="K3662" t="b">
        <v>0</v>
      </c>
      <c r="L3662">
        <v>2</v>
      </c>
      <c r="M3662" t="b">
        <v>0</v>
      </c>
      <c r="N3662" t="s">
        <v>8297</v>
      </c>
      <c r="O3662">
        <f t="shared" si="290"/>
        <v>1</v>
      </c>
      <c r="P3662">
        <f t="shared" si="291"/>
        <v>15</v>
      </c>
      <c r="Q3662" t="s">
        <v>8334</v>
      </c>
      <c r="R3662" t="s">
        <v>8351</v>
      </c>
      <c r="S3662" s="12">
        <f t="shared" si="287"/>
        <v>42258.297094907408</v>
      </c>
      <c r="T3662" s="12">
        <f t="shared" si="288"/>
        <v>42280.875</v>
      </c>
      <c r="U3662">
        <f t="shared" si="289"/>
        <v>2015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2509</v>
      </c>
      <c r="B3665" s="3" t="s">
        <v>2509</v>
      </c>
      <c r="C3665" s="3" t="s">
        <v>6619</v>
      </c>
      <c r="D3665" s="6">
        <v>95000</v>
      </c>
      <c r="E3665" s="8">
        <v>1000</v>
      </c>
      <c r="F3665" t="s">
        <v>8220</v>
      </c>
      <c r="G3665" t="s">
        <v>8224</v>
      </c>
      <c r="H3665" t="s">
        <v>8246</v>
      </c>
      <c r="I3665">
        <v>1429554349</v>
      </c>
      <c r="J3665">
        <v>1424719549</v>
      </c>
      <c r="K3665" t="b">
        <v>0</v>
      </c>
      <c r="L3665">
        <v>28</v>
      </c>
      <c r="M3665" t="b">
        <v>0</v>
      </c>
      <c r="N3665" t="s">
        <v>8297</v>
      </c>
      <c r="O3665">
        <f t="shared" si="290"/>
        <v>1</v>
      </c>
      <c r="P3665">
        <f t="shared" si="291"/>
        <v>35.71</v>
      </c>
      <c r="Q3665" t="s">
        <v>8334</v>
      </c>
      <c r="R3665" t="s">
        <v>8351</v>
      </c>
      <c r="S3665" s="12">
        <f t="shared" si="287"/>
        <v>42058.809594907405</v>
      </c>
      <c r="T3665" s="12">
        <f t="shared" si="288"/>
        <v>42114.767928240741</v>
      </c>
      <c r="U3665">
        <f t="shared" si="289"/>
        <v>2015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2511</v>
      </c>
      <c r="B3669" s="3" t="s">
        <v>2511</v>
      </c>
      <c r="C3669" s="3" t="s">
        <v>6621</v>
      </c>
      <c r="D3669" s="6">
        <v>100000</v>
      </c>
      <c r="E3669" s="8">
        <v>0</v>
      </c>
      <c r="F3669" t="s">
        <v>8220</v>
      </c>
      <c r="G3669" t="s">
        <v>8224</v>
      </c>
      <c r="H3669" t="s">
        <v>8246</v>
      </c>
      <c r="I3669">
        <v>1454323413</v>
      </c>
      <c r="J3669">
        <v>1451731413</v>
      </c>
      <c r="K3669" t="b">
        <v>0</v>
      </c>
      <c r="L3669">
        <v>0</v>
      </c>
      <c r="M3669" t="b">
        <v>0</v>
      </c>
      <c r="N3669" t="s">
        <v>8297</v>
      </c>
      <c r="O3669">
        <f t="shared" si="290"/>
        <v>0</v>
      </c>
      <c r="P3669">
        <f t="shared" si="291"/>
        <v>0</v>
      </c>
      <c r="Q3669" t="s">
        <v>8334</v>
      </c>
      <c r="R3669" t="s">
        <v>8351</v>
      </c>
      <c r="S3669" s="12">
        <f t="shared" si="287"/>
        <v>42371.446909722217</v>
      </c>
      <c r="T3669" s="12">
        <f t="shared" si="288"/>
        <v>42401.446909722217</v>
      </c>
      <c r="U3669">
        <f t="shared" si="289"/>
        <v>2016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800</v>
      </c>
      <c r="B3671" s="3" t="s">
        <v>801</v>
      </c>
      <c r="C3671" s="3" t="s">
        <v>4910</v>
      </c>
      <c r="D3671" s="6">
        <v>1500</v>
      </c>
      <c r="E3671" s="8">
        <v>2282</v>
      </c>
      <c r="F3671" t="s">
        <v>8218</v>
      </c>
      <c r="G3671" t="s">
        <v>8224</v>
      </c>
      <c r="H3671" t="s">
        <v>8246</v>
      </c>
      <c r="I3671">
        <v>1410431054</v>
      </c>
      <c r="J3671">
        <v>1407839054</v>
      </c>
      <c r="K3671" t="b">
        <v>0</v>
      </c>
      <c r="L3671">
        <v>56</v>
      </c>
      <c r="M3671" t="b">
        <v>1</v>
      </c>
      <c r="N3671" t="s">
        <v>8274</v>
      </c>
      <c r="O3671">
        <f t="shared" si="290"/>
        <v>152</v>
      </c>
      <c r="P3671">
        <f t="shared" si="291"/>
        <v>40.75</v>
      </c>
      <c r="Q3671" t="s">
        <v>8323</v>
      </c>
      <c r="R3671" t="s">
        <v>8324</v>
      </c>
      <c r="S3671" s="12">
        <f t="shared" si="287"/>
        <v>41863.433495370373</v>
      </c>
      <c r="T3671" s="12">
        <f t="shared" si="288"/>
        <v>41893.433495370373</v>
      </c>
      <c r="U3671">
        <f t="shared" si="289"/>
        <v>2014</v>
      </c>
    </row>
    <row r="3672" spans="1:21" ht="58" x14ac:dyDescent="0.35">
      <c r="A3672">
        <v>829</v>
      </c>
      <c r="B3672" s="3" t="s">
        <v>830</v>
      </c>
      <c r="C3672" s="3" t="s">
        <v>4939</v>
      </c>
      <c r="D3672" s="6">
        <v>500</v>
      </c>
      <c r="E3672" s="8">
        <v>520</v>
      </c>
      <c r="F3672" t="s">
        <v>8218</v>
      </c>
      <c r="G3672" t="s">
        <v>8224</v>
      </c>
      <c r="H3672" t="s">
        <v>8246</v>
      </c>
      <c r="I3672">
        <v>1468437240</v>
      </c>
      <c r="J3672">
        <v>1463253240</v>
      </c>
      <c r="K3672" t="b">
        <v>0</v>
      </c>
      <c r="L3672">
        <v>16</v>
      </c>
      <c r="M3672" t="b">
        <v>1</v>
      </c>
      <c r="N3672" t="s">
        <v>8274</v>
      </c>
      <c r="O3672">
        <f t="shared" si="290"/>
        <v>104</v>
      </c>
      <c r="P3672">
        <f t="shared" si="291"/>
        <v>32.5</v>
      </c>
      <c r="Q3672" t="s">
        <v>8323</v>
      </c>
      <c r="R3672" t="s">
        <v>8324</v>
      </c>
      <c r="S3672" s="12">
        <f t="shared" si="287"/>
        <v>42504.801388888889</v>
      </c>
      <c r="T3672" s="12">
        <f t="shared" si="288"/>
        <v>42564.801388888889</v>
      </c>
      <c r="U3672">
        <f t="shared" si="289"/>
        <v>2016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29" x14ac:dyDescent="0.35">
      <c r="A3674">
        <v>1376</v>
      </c>
      <c r="B3674" s="3" t="s">
        <v>1377</v>
      </c>
      <c r="C3674" s="3" t="s">
        <v>5486</v>
      </c>
      <c r="D3674" s="6">
        <v>3700</v>
      </c>
      <c r="E3674" s="8">
        <v>9342</v>
      </c>
      <c r="F3674" t="s">
        <v>8218</v>
      </c>
      <c r="G3674" t="s">
        <v>8224</v>
      </c>
      <c r="H3674" t="s">
        <v>8246</v>
      </c>
      <c r="I3674">
        <v>1480784606</v>
      </c>
      <c r="J3674">
        <v>1478189006</v>
      </c>
      <c r="K3674" t="b">
        <v>0</v>
      </c>
      <c r="L3674">
        <v>168</v>
      </c>
      <c r="M3674" t="b">
        <v>1</v>
      </c>
      <c r="N3674" t="s">
        <v>8274</v>
      </c>
      <c r="O3674">
        <f t="shared" si="290"/>
        <v>252</v>
      </c>
      <c r="P3674">
        <f t="shared" si="291"/>
        <v>55.61</v>
      </c>
      <c r="Q3674" t="s">
        <v>8323</v>
      </c>
      <c r="R3674" t="s">
        <v>8324</v>
      </c>
      <c r="S3674" s="12">
        <f t="shared" si="287"/>
        <v>42677.669050925921</v>
      </c>
      <c r="T3674" s="12">
        <f t="shared" si="288"/>
        <v>42707.710717592592</v>
      </c>
      <c r="U3674">
        <f t="shared" si="289"/>
        <v>2016</v>
      </c>
    </row>
    <row r="3675" spans="1:21" x14ac:dyDescent="0.35">
      <c r="A3675">
        <v>1378</v>
      </c>
      <c r="B3675" s="3" t="s">
        <v>1379</v>
      </c>
      <c r="C3675" s="3" t="s">
        <v>5488</v>
      </c>
      <c r="D3675" s="6">
        <v>2000</v>
      </c>
      <c r="E3675" s="8">
        <v>4067</v>
      </c>
      <c r="F3675" t="s">
        <v>8218</v>
      </c>
      <c r="G3675" t="s">
        <v>8224</v>
      </c>
      <c r="H3675" t="s">
        <v>8246</v>
      </c>
      <c r="I3675">
        <v>1470075210</v>
      </c>
      <c r="J3675">
        <v>1468779210</v>
      </c>
      <c r="K3675" t="b">
        <v>0</v>
      </c>
      <c r="L3675">
        <v>133</v>
      </c>
      <c r="M3675" t="b">
        <v>1</v>
      </c>
      <c r="N3675" t="s">
        <v>8274</v>
      </c>
      <c r="O3675">
        <f t="shared" si="290"/>
        <v>203</v>
      </c>
      <c r="P3675">
        <f t="shared" si="291"/>
        <v>30.58</v>
      </c>
      <c r="Q3675" t="s">
        <v>8323</v>
      </c>
      <c r="R3675" t="s">
        <v>8324</v>
      </c>
      <c r="S3675" s="12">
        <f t="shared" si="287"/>
        <v>42568.759374999994</v>
      </c>
      <c r="T3675" s="12">
        <f t="shared" si="288"/>
        <v>42583.759374999994</v>
      </c>
      <c r="U3675">
        <f t="shared" si="289"/>
        <v>2016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29" x14ac:dyDescent="0.35">
      <c r="A3677">
        <v>1389</v>
      </c>
      <c r="B3677" s="3" t="s">
        <v>1390</v>
      </c>
      <c r="C3677" s="3" t="s">
        <v>5499</v>
      </c>
      <c r="D3677" s="6">
        <v>500</v>
      </c>
      <c r="E3677" s="8">
        <v>727</v>
      </c>
      <c r="F3677" t="s">
        <v>8218</v>
      </c>
      <c r="G3677" t="s">
        <v>8224</v>
      </c>
      <c r="H3677" t="s">
        <v>8246</v>
      </c>
      <c r="I3677">
        <v>1471087957</v>
      </c>
      <c r="J3677">
        <v>1468495957</v>
      </c>
      <c r="K3677" t="b">
        <v>0</v>
      </c>
      <c r="L3677">
        <v>34</v>
      </c>
      <c r="M3677" t="b">
        <v>1</v>
      </c>
      <c r="N3677" t="s">
        <v>8274</v>
      </c>
      <c r="O3677">
        <f t="shared" si="290"/>
        <v>145</v>
      </c>
      <c r="P3677">
        <f t="shared" si="291"/>
        <v>21.38</v>
      </c>
      <c r="Q3677" t="s">
        <v>8323</v>
      </c>
      <c r="R3677" t="s">
        <v>8324</v>
      </c>
      <c r="S3677" s="12">
        <f t="shared" si="287"/>
        <v>42565.480983796297</v>
      </c>
      <c r="T3677" s="12">
        <f t="shared" si="288"/>
        <v>42595.480983796297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1400</v>
      </c>
      <c r="B3680" s="3" t="s">
        <v>1401</v>
      </c>
      <c r="C3680" s="3" t="s">
        <v>5510</v>
      </c>
      <c r="D3680" s="6">
        <v>350</v>
      </c>
      <c r="E3680" s="8">
        <v>586</v>
      </c>
      <c r="F3680" t="s">
        <v>8218</v>
      </c>
      <c r="G3680" t="s">
        <v>8224</v>
      </c>
      <c r="H3680" t="s">
        <v>8246</v>
      </c>
      <c r="I3680">
        <v>1465709400</v>
      </c>
      <c r="J3680">
        <v>1462695073</v>
      </c>
      <c r="K3680" t="b">
        <v>0</v>
      </c>
      <c r="L3680">
        <v>34</v>
      </c>
      <c r="M3680" t="b">
        <v>1</v>
      </c>
      <c r="N3680" t="s">
        <v>8274</v>
      </c>
      <c r="O3680">
        <f t="shared" si="290"/>
        <v>167</v>
      </c>
      <c r="P3680">
        <f t="shared" si="291"/>
        <v>17.239999999999998</v>
      </c>
      <c r="Q3680" t="s">
        <v>8323</v>
      </c>
      <c r="R3680" t="s">
        <v>8324</v>
      </c>
      <c r="S3680" s="12">
        <f t="shared" si="287"/>
        <v>42498.341122685189</v>
      </c>
      <c r="T3680" s="12">
        <f t="shared" si="288"/>
        <v>42533.229166666672</v>
      </c>
      <c r="U3680">
        <f t="shared" si="289"/>
        <v>2016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1402</v>
      </c>
      <c r="B3690" s="3" t="s">
        <v>1403</v>
      </c>
      <c r="C3690" s="3" t="s">
        <v>5512</v>
      </c>
      <c r="D3690" s="6">
        <v>2500</v>
      </c>
      <c r="E3690" s="8">
        <v>2729</v>
      </c>
      <c r="F3690" t="s">
        <v>8218</v>
      </c>
      <c r="G3690" t="s">
        <v>8224</v>
      </c>
      <c r="H3690" t="s">
        <v>8246</v>
      </c>
      <c r="I3690">
        <v>1430439411</v>
      </c>
      <c r="J3690">
        <v>1425259011</v>
      </c>
      <c r="K3690" t="b">
        <v>0</v>
      </c>
      <c r="L3690">
        <v>113</v>
      </c>
      <c r="M3690" t="b">
        <v>1</v>
      </c>
      <c r="N3690" t="s">
        <v>8274</v>
      </c>
      <c r="O3690">
        <f t="shared" si="290"/>
        <v>109</v>
      </c>
      <c r="P3690">
        <f t="shared" si="291"/>
        <v>24.15</v>
      </c>
      <c r="Q3690" t="s">
        <v>8323</v>
      </c>
      <c r="R3690" t="s">
        <v>8324</v>
      </c>
      <c r="S3690" s="12">
        <f t="shared" si="287"/>
        <v>42065.053368055553</v>
      </c>
      <c r="T3690" s="12">
        <f t="shared" si="288"/>
        <v>42125.011701388896</v>
      </c>
      <c r="U3690">
        <f t="shared" si="289"/>
        <v>2015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1623</v>
      </c>
      <c r="B3695" s="3" t="s">
        <v>1624</v>
      </c>
      <c r="C3695" s="3" t="s">
        <v>5733</v>
      </c>
      <c r="D3695" s="6">
        <v>750</v>
      </c>
      <c r="E3695" s="8">
        <v>758</v>
      </c>
      <c r="F3695" t="s">
        <v>8218</v>
      </c>
      <c r="G3695" t="s">
        <v>8224</v>
      </c>
      <c r="H3695" t="s">
        <v>8246</v>
      </c>
      <c r="I3695">
        <v>1377621089</v>
      </c>
      <c r="J3695">
        <v>1372437089</v>
      </c>
      <c r="K3695" t="b">
        <v>0</v>
      </c>
      <c r="L3695">
        <v>18</v>
      </c>
      <c r="M3695" t="b">
        <v>1</v>
      </c>
      <c r="N3695" t="s">
        <v>8274</v>
      </c>
      <c r="O3695">
        <f t="shared" si="290"/>
        <v>101</v>
      </c>
      <c r="P3695">
        <f t="shared" si="291"/>
        <v>42.11</v>
      </c>
      <c r="Q3695" t="s">
        <v>8323</v>
      </c>
      <c r="R3695" t="s">
        <v>8324</v>
      </c>
      <c r="S3695" s="12">
        <f t="shared" si="287"/>
        <v>41453.688530092593</v>
      </c>
      <c r="T3695" s="12">
        <f t="shared" si="288"/>
        <v>41513.688530092593</v>
      </c>
      <c r="U3695">
        <f t="shared" si="289"/>
        <v>2013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58" x14ac:dyDescent="0.35">
      <c r="A3698">
        <v>1835</v>
      </c>
      <c r="B3698" s="3" t="s">
        <v>1836</v>
      </c>
      <c r="C3698" s="3" t="s">
        <v>5945</v>
      </c>
      <c r="D3698" s="6">
        <v>500</v>
      </c>
      <c r="E3698" s="8">
        <v>520</v>
      </c>
      <c r="F3698" t="s">
        <v>8218</v>
      </c>
      <c r="G3698" t="s">
        <v>8224</v>
      </c>
      <c r="H3698" t="s">
        <v>8246</v>
      </c>
      <c r="I3698">
        <v>1459439471</v>
      </c>
      <c r="J3698">
        <v>1456851071</v>
      </c>
      <c r="K3698" t="b">
        <v>0</v>
      </c>
      <c r="L3698">
        <v>11</v>
      </c>
      <c r="M3698" t="b">
        <v>1</v>
      </c>
      <c r="N3698" t="s">
        <v>8274</v>
      </c>
      <c r="O3698">
        <f t="shared" si="290"/>
        <v>104</v>
      </c>
      <c r="P3698">
        <f t="shared" si="291"/>
        <v>47.27</v>
      </c>
      <c r="Q3698" t="s">
        <v>8323</v>
      </c>
      <c r="R3698" t="s">
        <v>8324</v>
      </c>
      <c r="S3698" s="12">
        <f t="shared" si="287"/>
        <v>42430.702210648145</v>
      </c>
      <c r="T3698" s="12">
        <f t="shared" si="288"/>
        <v>42460.660543981481</v>
      </c>
      <c r="U3698">
        <f t="shared" si="289"/>
        <v>2016</v>
      </c>
    </row>
    <row r="3699" spans="1:21" ht="58" x14ac:dyDescent="0.35">
      <c r="A3699">
        <v>2174</v>
      </c>
      <c r="B3699" s="3" t="s">
        <v>2175</v>
      </c>
      <c r="C3699" s="3" t="s">
        <v>6284</v>
      </c>
      <c r="D3699" s="6">
        <v>4000</v>
      </c>
      <c r="E3699" s="8">
        <v>4119</v>
      </c>
      <c r="F3699" t="s">
        <v>8218</v>
      </c>
      <c r="G3699" t="s">
        <v>8224</v>
      </c>
      <c r="H3699" t="s">
        <v>8246</v>
      </c>
      <c r="I3699">
        <v>1462453307</v>
      </c>
      <c r="J3699">
        <v>1459861307</v>
      </c>
      <c r="K3699" t="b">
        <v>0</v>
      </c>
      <c r="L3699">
        <v>63</v>
      </c>
      <c r="M3699" t="b">
        <v>1</v>
      </c>
      <c r="N3699" t="s">
        <v>8274</v>
      </c>
      <c r="O3699">
        <f t="shared" si="290"/>
        <v>103</v>
      </c>
      <c r="P3699">
        <f t="shared" si="291"/>
        <v>65.38</v>
      </c>
      <c r="Q3699" t="s">
        <v>8323</v>
      </c>
      <c r="R3699" t="s">
        <v>8324</v>
      </c>
      <c r="S3699" s="12">
        <f t="shared" si="287"/>
        <v>42465.542905092589</v>
      </c>
      <c r="T3699" s="12">
        <f t="shared" si="288"/>
        <v>42495.542905092589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130</v>
      </c>
      <c r="B3703" s="3" t="s">
        <v>132</v>
      </c>
      <c r="C3703" s="3" t="s">
        <v>4241</v>
      </c>
      <c r="D3703" s="6">
        <v>600</v>
      </c>
      <c r="E3703" s="8">
        <v>0</v>
      </c>
      <c r="F3703" t="s">
        <v>8219</v>
      </c>
      <c r="G3703" t="s">
        <v>8224</v>
      </c>
      <c r="H3703" t="s">
        <v>8246</v>
      </c>
      <c r="I3703">
        <v>1402949760</v>
      </c>
      <c r="J3703">
        <v>1400536692</v>
      </c>
      <c r="K3703" t="b">
        <v>0</v>
      </c>
      <c r="L3703">
        <v>0</v>
      </c>
      <c r="M3703" t="b">
        <v>0</v>
      </c>
      <c r="N3703" t="s">
        <v>8265</v>
      </c>
      <c r="O3703">
        <f t="shared" si="290"/>
        <v>0</v>
      </c>
      <c r="P3703">
        <f t="shared" si="291"/>
        <v>0</v>
      </c>
      <c r="Q3703" t="s">
        <v>8308</v>
      </c>
      <c r="R3703" t="s">
        <v>8311</v>
      </c>
      <c r="S3703" s="12">
        <f t="shared" si="287"/>
        <v>41778.915416666663</v>
      </c>
      <c r="T3703" s="12">
        <f t="shared" si="288"/>
        <v>41806.844444444447</v>
      </c>
      <c r="U3703">
        <f t="shared" si="289"/>
        <v>2014</v>
      </c>
    </row>
    <row r="3704" spans="1:21" ht="29" x14ac:dyDescent="0.35">
      <c r="A3704">
        <v>147</v>
      </c>
      <c r="B3704" s="3" t="s">
        <v>149</v>
      </c>
      <c r="C3704" s="3" t="s">
        <v>4257</v>
      </c>
      <c r="D3704" s="6">
        <v>7000</v>
      </c>
      <c r="E3704" s="8">
        <v>0</v>
      </c>
      <c r="F3704" t="s">
        <v>8219</v>
      </c>
      <c r="G3704" t="s">
        <v>8224</v>
      </c>
      <c r="H3704" t="s">
        <v>8246</v>
      </c>
      <c r="I3704">
        <v>1420741080</v>
      </c>
      <c r="J3704">
        <v>1417026340</v>
      </c>
      <c r="K3704" t="b">
        <v>0</v>
      </c>
      <c r="L3704">
        <v>0</v>
      </c>
      <c r="M3704" t="b">
        <v>0</v>
      </c>
      <c r="N3704" t="s">
        <v>8265</v>
      </c>
      <c r="O3704">
        <f t="shared" si="290"/>
        <v>0</v>
      </c>
      <c r="P3704">
        <f t="shared" si="291"/>
        <v>0</v>
      </c>
      <c r="Q3704" t="s">
        <v>8308</v>
      </c>
      <c r="R3704" t="s">
        <v>8311</v>
      </c>
      <c r="S3704" s="12">
        <f t="shared" si="287"/>
        <v>41969.767824074079</v>
      </c>
      <c r="T3704" s="12">
        <f t="shared" si="288"/>
        <v>42012.762499999997</v>
      </c>
      <c r="U3704">
        <f t="shared" si="289"/>
        <v>2014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60</v>
      </c>
      <c r="B3706" s="3" t="s">
        <v>62</v>
      </c>
      <c r="C3706" s="3" t="s">
        <v>4171</v>
      </c>
      <c r="D3706" s="6">
        <v>4500</v>
      </c>
      <c r="E3706" s="8">
        <v>4648.33</v>
      </c>
      <c r="F3706" t="s">
        <v>8218</v>
      </c>
      <c r="G3706" t="s">
        <v>8224</v>
      </c>
      <c r="H3706" t="s">
        <v>8246</v>
      </c>
      <c r="I3706">
        <v>1395532800</v>
      </c>
      <c r="J3706">
        <v>1393882717</v>
      </c>
      <c r="K3706" t="b">
        <v>0</v>
      </c>
      <c r="L3706">
        <v>108</v>
      </c>
      <c r="M3706" t="b">
        <v>1</v>
      </c>
      <c r="N3706" t="s">
        <v>8264</v>
      </c>
      <c r="O3706">
        <f t="shared" si="290"/>
        <v>103</v>
      </c>
      <c r="P3706">
        <f t="shared" si="291"/>
        <v>43.04</v>
      </c>
      <c r="Q3706" t="s">
        <v>8308</v>
      </c>
      <c r="R3706" t="s">
        <v>8310</v>
      </c>
      <c r="S3706" s="12">
        <f t="shared" si="287"/>
        <v>41701.901817129627</v>
      </c>
      <c r="T3706" s="12">
        <f t="shared" si="288"/>
        <v>41721</v>
      </c>
      <c r="U3706">
        <f t="shared" si="289"/>
        <v>2014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58" x14ac:dyDescent="0.35">
      <c r="A3711">
        <v>68</v>
      </c>
      <c r="B3711" s="3" t="s">
        <v>70</v>
      </c>
      <c r="C3711" s="3" t="s">
        <v>4179</v>
      </c>
      <c r="D3711" s="6">
        <v>600</v>
      </c>
      <c r="E3711" s="8">
        <v>763</v>
      </c>
      <c r="F3711" t="s">
        <v>8218</v>
      </c>
      <c r="G3711" t="s">
        <v>8224</v>
      </c>
      <c r="H3711" t="s">
        <v>8246</v>
      </c>
      <c r="I3711">
        <v>1393162791</v>
      </c>
      <c r="J3711">
        <v>1390570791</v>
      </c>
      <c r="K3711" t="b">
        <v>0</v>
      </c>
      <c r="L3711">
        <v>36</v>
      </c>
      <c r="M3711" t="b">
        <v>1</v>
      </c>
      <c r="N3711" t="s">
        <v>8264</v>
      </c>
      <c r="O3711">
        <f t="shared" si="290"/>
        <v>127</v>
      </c>
      <c r="P3711">
        <f t="shared" si="291"/>
        <v>21.19</v>
      </c>
      <c r="Q3711" t="s">
        <v>8308</v>
      </c>
      <c r="R3711" t="s">
        <v>8310</v>
      </c>
      <c r="S3711" s="12">
        <f t="shared" si="287"/>
        <v>41663.569340277776</v>
      </c>
      <c r="T3711" s="12">
        <f t="shared" si="288"/>
        <v>41693.569340277776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5">ROUND(E3716/D3716*100,0)</f>
        <v>102</v>
      </c>
      <c r="P3716">
        <f t="shared" ref="P3716:P3779" si="296">IFERROR(ROUND(E3716/L3716,2),0)</f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79</v>
      </c>
      <c r="B3717" s="3" t="s">
        <v>81</v>
      </c>
      <c r="C3717" s="3" t="s">
        <v>4190</v>
      </c>
      <c r="D3717" s="6">
        <v>1300</v>
      </c>
      <c r="E3717" s="8">
        <v>1651</v>
      </c>
      <c r="F3717" t="s">
        <v>8218</v>
      </c>
      <c r="G3717" t="s">
        <v>8224</v>
      </c>
      <c r="H3717" t="s">
        <v>8246</v>
      </c>
      <c r="I3717">
        <v>1398451093</v>
      </c>
      <c r="J3717">
        <v>1395859093</v>
      </c>
      <c r="K3717" t="b">
        <v>0</v>
      </c>
      <c r="L3717">
        <v>41</v>
      </c>
      <c r="M3717" t="b">
        <v>1</v>
      </c>
      <c r="N3717" t="s">
        <v>8264</v>
      </c>
      <c r="O3717">
        <f t="shared" si="295"/>
        <v>127</v>
      </c>
      <c r="P3717">
        <f t="shared" si="296"/>
        <v>40.270000000000003</v>
      </c>
      <c r="Q3717" t="s">
        <v>8308</v>
      </c>
      <c r="R3717" t="s">
        <v>8310</v>
      </c>
      <c r="S3717" s="12">
        <f t="shared" si="292"/>
        <v>41724.776539351849</v>
      </c>
      <c r="T3717" s="12">
        <f t="shared" si="293"/>
        <v>41754.776539351849</v>
      </c>
      <c r="U3717">
        <f t="shared" si="294"/>
        <v>2014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5"/>
        <v>156</v>
      </c>
      <c r="P3718">
        <f t="shared" si="296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83</v>
      </c>
      <c r="B3719" s="3" t="s">
        <v>85</v>
      </c>
      <c r="C3719" s="3" t="s">
        <v>4194</v>
      </c>
      <c r="D3719" s="6">
        <v>200</v>
      </c>
      <c r="E3719" s="8">
        <v>205</v>
      </c>
      <c r="F3719" t="s">
        <v>8218</v>
      </c>
      <c r="G3719" t="s">
        <v>8224</v>
      </c>
      <c r="H3719" t="s">
        <v>8246</v>
      </c>
      <c r="I3719">
        <v>1424604600</v>
      </c>
      <c r="J3719">
        <v>1423320389</v>
      </c>
      <c r="K3719" t="b">
        <v>0</v>
      </c>
      <c r="L3719">
        <v>13</v>
      </c>
      <c r="M3719" t="b">
        <v>1</v>
      </c>
      <c r="N3719" t="s">
        <v>8264</v>
      </c>
      <c r="O3719">
        <f t="shared" si="295"/>
        <v>103</v>
      </c>
      <c r="P3719">
        <f t="shared" si="296"/>
        <v>15.77</v>
      </c>
      <c r="Q3719" t="s">
        <v>8308</v>
      </c>
      <c r="R3719" t="s">
        <v>8310</v>
      </c>
      <c r="S3719" s="12">
        <f t="shared" si="292"/>
        <v>42042.615613425922</v>
      </c>
      <c r="T3719" s="12">
        <f t="shared" si="293"/>
        <v>42057.479166666672</v>
      </c>
      <c r="U3719">
        <f t="shared" si="294"/>
        <v>2015</v>
      </c>
    </row>
    <row r="3720" spans="1:21" ht="43.5" x14ac:dyDescent="0.35">
      <c r="A3720">
        <v>94</v>
      </c>
      <c r="B3720" s="3" t="s">
        <v>96</v>
      </c>
      <c r="C3720" s="3" t="s">
        <v>4205</v>
      </c>
      <c r="D3720" s="6">
        <v>250</v>
      </c>
      <c r="E3720" s="8">
        <v>260</v>
      </c>
      <c r="F3720" t="s">
        <v>8218</v>
      </c>
      <c r="G3720" t="s">
        <v>8224</v>
      </c>
      <c r="H3720" t="s">
        <v>8246</v>
      </c>
      <c r="I3720">
        <v>1396890822</v>
      </c>
      <c r="J3720">
        <v>1395162822</v>
      </c>
      <c r="K3720" t="b">
        <v>0</v>
      </c>
      <c r="L3720">
        <v>12</v>
      </c>
      <c r="M3720" t="b">
        <v>1</v>
      </c>
      <c r="N3720" t="s">
        <v>8264</v>
      </c>
      <c r="O3720">
        <f t="shared" si="295"/>
        <v>104</v>
      </c>
      <c r="P3720">
        <f t="shared" si="296"/>
        <v>21.67</v>
      </c>
      <c r="Q3720" t="s">
        <v>8308</v>
      </c>
      <c r="R3720" t="s">
        <v>8310</v>
      </c>
      <c r="S3720" s="12">
        <f t="shared" si="292"/>
        <v>41716.717847222222</v>
      </c>
      <c r="T3720" s="12">
        <f t="shared" si="293"/>
        <v>41736.717847222222</v>
      </c>
      <c r="U3720">
        <f t="shared" si="294"/>
        <v>2014</v>
      </c>
    </row>
    <row r="3721" spans="1:21" ht="43.5" x14ac:dyDescent="0.35">
      <c r="A3721">
        <v>103</v>
      </c>
      <c r="B3721" s="3" t="s">
        <v>105</v>
      </c>
      <c r="C3721" s="3" t="s">
        <v>4214</v>
      </c>
      <c r="D3721" s="6">
        <v>1300</v>
      </c>
      <c r="E3721" s="8">
        <v>1367</v>
      </c>
      <c r="F3721" t="s">
        <v>8218</v>
      </c>
      <c r="G3721" t="s">
        <v>8224</v>
      </c>
      <c r="H3721" t="s">
        <v>8246</v>
      </c>
      <c r="I3721">
        <v>1394220030</v>
      </c>
      <c r="J3721">
        <v>1392232830</v>
      </c>
      <c r="K3721" t="b">
        <v>0</v>
      </c>
      <c r="L3721">
        <v>49</v>
      </c>
      <c r="M3721" t="b">
        <v>1</v>
      </c>
      <c r="N3721" t="s">
        <v>8264</v>
      </c>
      <c r="O3721">
        <f t="shared" si="295"/>
        <v>105</v>
      </c>
      <c r="P3721">
        <f t="shared" si="296"/>
        <v>27.9</v>
      </c>
      <c r="Q3721" t="s">
        <v>8308</v>
      </c>
      <c r="R3721" t="s">
        <v>8310</v>
      </c>
      <c r="S3721" s="12">
        <f t="shared" si="292"/>
        <v>41682.805902777778</v>
      </c>
      <c r="T3721" s="12">
        <f t="shared" si="293"/>
        <v>41705.805902777778</v>
      </c>
      <c r="U3721">
        <f t="shared" si="294"/>
        <v>2014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5"/>
        <v>105</v>
      </c>
      <c r="P3722">
        <f t="shared" si="296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43.5" x14ac:dyDescent="0.35">
      <c r="A3725">
        <v>2324</v>
      </c>
      <c r="B3725" s="3" t="s">
        <v>2325</v>
      </c>
      <c r="C3725" s="3" t="s">
        <v>6434</v>
      </c>
      <c r="D3725" s="6">
        <v>7500</v>
      </c>
      <c r="E3725" s="8">
        <v>1555</v>
      </c>
      <c r="F3725" t="s">
        <v>8221</v>
      </c>
      <c r="G3725" t="s">
        <v>8224</v>
      </c>
      <c r="H3725" t="s">
        <v>8246</v>
      </c>
      <c r="I3725">
        <v>1490559285</v>
      </c>
      <c r="J3725">
        <v>1487970885</v>
      </c>
      <c r="K3725" t="b">
        <v>0</v>
      </c>
      <c r="L3725">
        <v>61</v>
      </c>
      <c r="M3725" t="b">
        <v>0</v>
      </c>
      <c r="N3725" t="s">
        <v>8296</v>
      </c>
      <c r="O3725">
        <f t="shared" si="295"/>
        <v>21</v>
      </c>
      <c r="P3725">
        <f t="shared" si="296"/>
        <v>25.49</v>
      </c>
      <c r="Q3725" t="s">
        <v>8334</v>
      </c>
      <c r="R3725" t="s">
        <v>8350</v>
      </c>
      <c r="S3725" s="12">
        <f t="shared" si="292"/>
        <v>42790.885243055556</v>
      </c>
      <c r="T3725" s="12">
        <f t="shared" si="293"/>
        <v>42820.843576388885</v>
      </c>
      <c r="U3725">
        <f t="shared" si="294"/>
        <v>2017</v>
      </c>
    </row>
    <row r="3726" spans="1:21" ht="43.5" x14ac:dyDescent="0.35">
      <c r="A3726">
        <v>2615</v>
      </c>
      <c r="B3726" s="3" t="s">
        <v>2615</v>
      </c>
      <c r="C3726" s="3" t="s">
        <v>6725</v>
      </c>
      <c r="D3726" s="6">
        <v>2001</v>
      </c>
      <c r="E3726" s="8">
        <v>3397</v>
      </c>
      <c r="F3726" t="s">
        <v>8218</v>
      </c>
      <c r="G3726" t="s">
        <v>8224</v>
      </c>
      <c r="H3726" t="s">
        <v>8246</v>
      </c>
      <c r="I3726">
        <v>1462017600</v>
      </c>
      <c r="J3726">
        <v>1458820564</v>
      </c>
      <c r="K3726" t="b">
        <v>0</v>
      </c>
      <c r="L3726">
        <v>72</v>
      </c>
      <c r="M3726" t="b">
        <v>1</v>
      </c>
      <c r="N3726" t="s">
        <v>8299</v>
      </c>
      <c r="O3726">
        <f t="shared" si="295"/>
        <v>170</v>
      </c>
      <c r="P3726">
        <f t="shared" si="296"/>
        <v>47.18</v>
      </c>
      <c r="Q3726" t="s">
        <v>8317</v>
      </c>
      <c r="R3726" t="s">
        <v>8353</v>
      </c>
      <c r="S3726" s="12">
        <f t="shared" si="292"/>
        <v>42453.49726851852</v>
      </c>
      <c r="T3726" s="12">
        <f t="shared" si="293"/>
        <v>42490.5</v>
      </c>
      <c r="U3726">
        <f t="shared" si="294"/>
        <v>2016</v>
      </c>
    </row>
    <row r="3727" spans="1:21" ht="29" x14ac:dyDescent="0.35">
      <c r="A3727">
        <v>2629</v>
      </c>
      <c r="B3727" s="3" t="s">
        <v>2629</v>
      </c>
      <c r="C3727" s="3" t="s">
        <v>6739</v>
      </c>
      <c r="D3727" s="6">
        <v>5000</v>
      </c>
      <c r="E3727" s="8">
        <v>6387</v>
      </c>
      <c r="F3727" t="s">
        <v>8218</v>
      </c>
      <c r="G3727" t="s">
        <v>8224</v>
      </c>
      <c r="H3727" t="s">
        <v>8246</v>
      </c>
      <c r="I3727">
        <v>1431608122</v>
      </c>
      <c r="J3727">
        <v>1429016122</v>
      </c>
      <c r="K3727" t="b">
        <v>0</v>
      </c>
      <c r="L3727">
        <v>100</v>
      </c>
      <c r="M3727" t="b">
        <v>1</v>
      </c>
      <c r="N3727" t="s">
        <v>8299</v>
      </c>
      <c r="O3727">
        <f t="shared" si="295"/>
        <v>128</v>
      </c>
      <c r="P3727">
        <f t="shared" si="296"/>
        <v>63.87</v>
      </c>
      <c r="Q3727" t="s">
        <v>8317</v>
      </c>
      <c r="R3727" t="s">
        <v>8353</v>
      </c>
      <c r="S3727" s="12">
        <f t="shared" si="292"/>
        <v>42108.538449074069</v>
      </c>
      <c r="T3727" s="12">
        <f t="shared" si="293"/>
        <v>42138.538449074069</v>
      </c>
      <c r="U3727">
        <f t="shared" si="294"/>
        <v>2015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43.5" x14ac:dyDescent="0.35">
      <c r="A3737">
        <v>2639</v>
      </c>
      <c r="B3737" s="3" t="s">
        <v>2639</v>
      </c>
      <c r="C3737" s="3" t="s">
        <v>6749</v>
      </c>
      <c r="D3737" s="6">
        <v>300</v>
      </c>
      <c r="E3737" s="8">
        <v>492</v>
      </c>
      <c r="F3737" t="s">
        <v>8218</v>
      </c>
      <c r="G3737" t="s">
        <v>8224</v>
      </c>
      <c r="H3737" t="s">
        <v>8246</v>
      </c>
      <c r="I3737">
        <v>1424378748</v>
      </c>
      <c r="J3737">
        <v>1421786748</v>
      </c>
      <c r="K3737" t="b">
        <v>0</v>
      </c>
      <c r="L3737">
        <v>49</v>
      </c>
      <c r="M3737" t="b">
        <v>1</v>
      </c>
      <c r="N3737" t="s">
        <v>8299</v>
      </c>
      <c r="O3737">
        <f t="shared" si="295"/>
        <v>164</v>
      </c>
      <c r="P3737">
        <f t="shared" si="296"/>
        <v>10.039999999999999</v>
      </c>
      <c r="Q3737" t="s">
        <v>8317</v>
      </c>
      <c r="R3737" t="s">
        <v>8353</v>
      </c>
      <c r="S3737" s="12">
        <f t="shared" si="292"/>
        <v>42024.86513888889</v>
      </c>
      <c r="T3737" s="12">
        <f t="shared" si="293"/>
        <v>42054.86513888889</v>
      </c>
      <c r="U3737">
        <f t="shared" si="294"/>
        <v>2015</v>
      </c>
    </row>
    <row r="3738" spans="1:21" ht="43.5" x14ac:dyDescent="0.35">
      <c r="A3738">
        <v>2708</v>
      </c>
      <c r="B3738" s="3" t="s">
        <v>2708</v>
      </c>
      <c r="C3738" s="3" t="s">
        <v>6818</v>
      </c>
      <c r="D3738" s="6">
        <v>20000</v>
      </c>
      <c r="E3738" s="8">
        <v>46643.07</v>
      </c>
      <c r="F3738" t="s">
        <v>8218</v>
      </c>
      <c r="G3738" t="s">
        <v>8224</v>
      </c>
      <c r="H3738" t="s">
        <v>8246</v>
      </c>
      <c r="I3738">
        <v>1469119526</v>
      </c>
      <c r="J3738">
        <v>1463935526</v>
      </c>
      <c r="K3738" t="b">
        <v>1</v>
      </c>
      <c r="L3738">
        <v>1049</v>
      </c>
      <c r="M3738" t="b">
        <v>1</v>
      </c>
      <c r="N3738" t="s">
        <v>8301</v>
      </c>
      <c r="O3738">
        <f t="shared" si="295"/>
        <v>233</v>
      </c>
      <c r="P3738">
        <f t="shared" si="296"/>
        <v>44.46</v>
      </c>
      <c r="Q3738" t="s">
        <v>8315</v>
      </c>
      <c r="R3738" t="s">
        <v>8355</v>
      </c>
      <c r="S3738" s="12">
        <f t="shared" si="292"/>
        <v>42512.698217592595</v>
      </c>
      <c r="T3738" s="12">
        <f t="shared" si="293"/>
        <v>42572.698217592595</v>
      </c>
      <c r="U3738">
        <f t="shared" si="294"/>
        <v>2016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2711</v>
      </c>
      <c r="B3740" s="3" t="s">
        <v>2711</v>
      </c>
      <c r="C3740" s="3" t="s">
        <v>6821</v>
      </c>
      <c r="D3740" s="6">
        <v>3910</v>
      </c>
      <c r="E3740" s="8">
        <v>3938</v>
      </c>
      <c r="F3740" t="s">
        <v>8218</v>
      </c>
      <c r="G3740" t="s">
        <v>8224</v>
      </c>
      <c r="H3740" t="s">
        <v>8246</v>
      </c>
      <c r="I3740">
        <v>1403301660</v>
      </c>
      <c r="J3740">
        <v>1400694790</v>
      </c>
      <c r="K3740" t="b">
        <v>1</v>
      </c>
      <c r="L3740">
        <v>73</v>
      </c>
      <c r="M3740" t="b">
        <v>1</v>
      </c>
      <c r="N3740" t="s">
        <v>8301</v>
      </c>
      <c r="O3740">
        <f t="shared" si="295"/>
        <v>101</v>
      </c>
      <c r="P3740">
        <f t="shared" si="296"/>
        <v>53.95</v>
      </c>
      <c r="Q3740" t="s">
        <v>8315</v>
      </c>
      <c r="R3740" t="s">
        <v>8355</v>
      </c>
      <c r="S3740" s="12">
        <f t="shared" si="292"/>
        <v>41780.745254629634</v>
      </c>
      <c r="T3740" s="12">
        <f t="shared" si="293"/>
        <v>41810.917361111111</v>
      </c>
      <c r="U3740">
        <f t="shared" si="294"/>
        <v>2014</v>
      </c>
    </row>
    <row r="3741" spans="1:21" ht="43.5" x14ac:dyDescent="0.35">
      <c r="A3741">
        <v>2946</v>
      </c>
      <c r="B3741" s="3" t="s">
        <v>2946</v>
      </c>
      <c r="C3741" s="3" t="s">
        <v>7056</v>
      </c>
      <c r="D3741" s="6">
        <v>2000</v>
      </c>
      <c r="E3741" s="8">
        <v>2</v>
      </c>
      <c r="F3741" t="s">
        <v>8220</v>
      </c>
      <c r="G3741" t="s">
        <v>8224</v>
      </c>
      <c r="H3741" t="s">
        <v>8246</v>
      </c>
      <c r="I3741">
        <v>1471265092</v>
      </c>
      <c r="J3741">
        <v>1468673092</v>
      </c>
      <c r="K3741" t="b">
        <v>0</v>
      </c>
      <c r="L3741">
        <v>2</v>
      </c>
      <c r="M3741" t="b">
        <v>0</v>
      </c>
      <c r="N3741" t="s">
        <v>8301</v>
      </c>
      <c r="O3741">
        <f t="shared" si="295"/>
        <v>0</v>
      </c>
      <c r="P3741">
        <f t="shared" si="296"/>
        <v>1</v>
      </c>
      <c r="Q3741" t="s">
        <v>8315</v>
      </c>
      <c r="R3741" t="s">
        <v>8355</v>
      </c>
      <c r="S3741" s="12">
        <f t="shared" si="292"/>
        <v>42567.531157407408</v>
      </c>
      <c r="T3741" s="12">
        <f t="shared" si="293"/>
        <v>42597.531157407408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43.5" x14ac:dyDescent="0.35">
      <c r="A3749">
        <v>2959</v>
      </c>
      <c r="B3749" s="3" t="s">
        <v>2959</v>
      </c>
      <c r="C3749" s="3" t="s">
        <v>7069</v>
      </c>
      <c r="D3749" s="6">
        <v>10000</v>
      </c>
      <c r="E3749" s="8">
        <v>0</v>
      </c>
      <c r="F3749" t="s">
        <v>8219</v>
      </c>
      <c r="G3749" t="s">
        <v>8224</v>
      </c>
      <c r="H3749" t="s">
        <v>8246</v>
      </c>
      <c r="I3749">
        <v>1465258325</v>
      </c>
      <c r="J3749">
        <v>1462666325</v>
      </c>
      <c r="K3749" t="b">
        <v>0</v>
      </c>
      <c r="L3749">
        <v>0</v>
      </c>
      <c r="M3749" t="b">
        <v>0</v>
      </c>
      <c r="N3749" t="s">
        <v>8301</v>
      </c>
      <c r="O3749">
        <f t="shared" si="295"/>
        <v>0</v>
      </c>
      <c r="P3749">
        <f t="shared" si="296"/>
        <v>0</v>
      </c>
      <c r="Q3749" t="s">
        <v>8315</v>
      </c>
      <c r="R3749" t="s">
        <v>8355</v>
      </c>
      <c r="S3749" s="12">
        <f t="shared" si="292"/>
        <v>42498.008391203708</v>
      </c>
      <c r="T3749" s="12">
        <f t="shared" si="293"/>
        <v>42528.008391203708</v>
      </c>
      <c r="U3749">
        <f t="shared" si="294"/>
        <v>2016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43.5" x14ac:dyDescent="0.35">
      <c r="A3754">
        <v>2982</v>
      </c>
      <c r="B3754" s="3" t="s">
        <v>2982</v>
      </c>
      <c r="C3754" s="3" t="s">
        <v>7092</v>
      </c>
      <c r="D3754" s="6">
        <v>5000</v>
      </c>
      <c r="E3754" s="8">
        <v>5103</v>
      </c>
      <c r="F3754" t="s">
        <v>8218</v>
      </c>
      <c r="G3754" t="s">
        <v>8224</v>
      </c>
      <c r="H3754" t="s">
        <v>8246</v>
      </c>
      <c r="I3754">
        <v>1455208143</v>
      </c>
      <c r="J3754">
        <v>1452616143</v>
      </c>
      <c r="K3754" t="b">
        <v>1</v>
      </c>
      <c r="L3754">
        <v>59</v>
      </c>
      <c r="M3754" t="b">
        <v>1</v>
      </c>
      <c r="N3754" t="s">
        <v>8301</v>
      </c>
      <c r="O3754">
        <f t="shared" si="295"/>
        <v>102</v>
      </c>
      <c r="P3754">
        <f t="shared" si="296"/>
        <v>86.49</v>
      </c>
      <c r="Q3754" t="s">
        <v>8315</v>
      </c>
      <c r="R3754" t="s">
        <v>8355</v>
      </c>
      <c r="S3754" s="12">
        <f t="shared" si="292"/>
        <v>42381.686840277776</v>
      </c>
      <c r="T3754" s="12">
        <f t="shared" si="293"/>
        <v>42411.686840277776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2986</v>
      </c>
      <c r="B3757" s="3" t="s">
        <v>2986</v>
      </c>
      <c r="C3757" s="3" t="s">
        <v>7096</v>
      </c>
      <c r="D3757" s="6">
        <v>2400</v>
      </c>
      <c r="E3757" s="8">
        <v>2532</v>
      </c>
      <c r="F3757" t="s">
        <v>8218</v>
      </c>
      <c r="G3757" t="s">
        <v>8224</v>
      </c>
      <c r="H3757" t="s">
        <v>8246</v>
      </c>
      <c r="I3757">
        <v>1462100406</v>
      </c>
      <c r="J3757">
        <v>1456920006</v>
      </c>
      <c r="K3757" t="b">
        <v>0</v>
      </c>
      <c r="L3757">
        <v>56</v>
      </c>
      <c r="M3757" t="b">
        <v>1</v>
      </c>
      <c r="N3757" t="s">
        <v>8301</v>
      </c>
      <c r="O3757">
        <f t="shared" si="295"/>
        <v>106</v>
      </c>
      <c r="P3757">
        <f t="shared" si="296"/>
        <v>45.21</v>
      </c>
      <c r="Q3757" t="s">
        <v>8315</v>
      </c>
      <c r="R3757" t="s">
        <v>8355</v>
      </c>
      <c r="S3757" s="12">
        <f t="shared" si="292"/>
        <v>42431.500069444446</v>
      </c>
      <c r="T3757" s="12">
        <f t="shared" si="293"/>
        <v>42491.458402777775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5" x14ac:dyDescent="0.35">
      <c r="A3763">
        <v>2988</v>
      </c>
      <c r="B3763" s="3" t="s">
        <v>2988</v>
      </c>
      <c r="C3763" s="3" t="s">
        <v>7098</v>
      </c>
      <c r="D3763" s="6">
        <v>1000</v>
      </c>
      <c r="E3763" s="8">
        <v>1000</v>
      </c>
      <c r="F3763" t="s">
        <v>8218</v>
      </c>
      <c r="G3763" t="s">
        <v>8224</v>
      </c>
      <c r="H3763" t="s">
        <v>8246</v>
      </c>
      <c r="I3763">
        <v>1466412081</v>
      </c>
      <c r="J3763">
        <v>1463820081</v>
      </c>
      <c r="K3763" t="b">
        <v>0</v>
      </c>
      <c r="L3763">
        <v>28</v>
      </c>
      <c r="M3763" t="b">
        <v>1</v>
      </c>
      <c r="N3763" t="s">
        <v>8301</v>
      </c>
      <c r="O3763">
        <f t="shared" si="295"/>
        <v>100</v>
      </c>
      <c r="P3763">
        <f t="shared" si="296"/>
        <v>35.71</v>
      </c>
      <c r="Q3763" t="s">
        <v>8315</v>
      </c>
      <c r="R3763" t="s">
        <v>8355</v>
      </c>
      <c r="S3763" s="12">
        <f t="shared" si="292"/>
        <v>42511.362048611118</v>
      </c>
      <c r="T3763" s="12">
        <f t="shared" si="293"/>
        <v>42541.362048611118</v>
      </c>
      <c r="U3763">
        <f t="shared" si="294"/>
        <v>2016</v>
      </c>
    </row>
    <row r="3764" spans="1:21" ht="43.5" x14ac:dyDescent="0.35">
      <c r="A3764">
        <v>2994</v>
      </c>
      <c r="B3764" s="3" t="s">
        <v>2994</v>
      </c>
      <c r="C3764" s="3" t="s">
        <v>7104</v>
      </c>
      <c r="D3764" s="6">
        <v>300</v>
      </c>
      <c r="E3764" s="8">
        <v>1373.24</v>
      </c>
      <c r="F3764" t="s">
        <v>8218</v>
      </c>
      <c r="G3764" t="s">
        <v>8224</v>
      </c>
      <c r="H3764" t="s">
        <v>8246</v>
      </c>
      <c r="I3764">
        <v>1412335772</v>
      </c>
      <c r="J3764">
        <v>1409743772</v>
      </c>
      <c r="K3764" t="b">
        <v>0</v>
      </c>
      <c r="L3764">
        <v>59</v>
      </c>
      <c r="M3764" t="b">
        <v>1</v>
      </c>
      <c r="N3764" t="s">
        <v>8301</v>
      </c>
      <c r="O3764">
        <f t="shared" si="295"/>
        <v>458</v>
      </c>
      <c r="P3764">
        <f t="shared" si="296"/>
        <v>23.28</v>
      </c>
      <c r="Q3764" t="s">
        <v>8315</v>
      </c>
      <c r="R3764" t="s">
        <v>8355</v>
      </c>
      <c r="S3764" s="12">
        <f t="shared" si="292"/>
        <v>41885.478842592594</v>
      </c>
      <c r="T3764" s="12">
        <f t="shared" si="293"/>
        <v>41915.478842592594</v>
      </c>
      <c r="U3764">
        <f t="shared" si="294"/>
        <v>2014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58" x14ac:dyDescent="0.35">
      <c r="A3772">
        <v>3023</v>
      </c>
      <c r="B3772" s="3" t="s">
        <v>3023</v>
      </c>
      <c r="C3772" s="3" t="s">
        <v>7133</v>
      </c>
      <c r="D3772" s="6">
        <v>700</v>
      </c>
      <c r="E3772" s="8">
        <v>721</v>
      </c>
      <c r="F3772" t="s">
        <v>8218</v>
      </c>
      <c r="G3772" t="s">
        <v>8224</v>
      </c>
      <c r="H3772" t="s">
        <v>8246</v>
      </c>
      <c r="I3772">
        <v>1434039186</v>
      </c>
      <c r="J3772">
        <v>1430151186</v>
      </c>
      <c r="K3772" t="b">
        <v>0</v>
      </c>
      <c r="L3772">
        <v>6</v>
      </c>
      <c r="M3772" t="b">
        <v>1</v>
      </c>
      <c r="N3772" t="s">
        <v>8301</v>
      </c>
      <c r="O3772">
        <f t="shared" si="295"/>
        <v>103</v>
      </c>
      <c r="P3772">
        <f t="shared" si="296"/>
        <v>120.17</v>
      </c>
      <c r="Q3772" t="s">
        <v>8315</v>
      </c>
      <c r="R3772" t="s">
        <v>8355</v>
      </c>
      <c r="S3772" s="12">
        <f t="shared" si="292"/>
        <v>42121.675763888896</v>
      </c>
      <c r="T3772" s="12">
        <f t="shared" si="293"/>
        <v>42166.675763888896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300">ROUND(E3780/D3780*100,0)</f>
        <v>105</v>
      </c>
      <c r="P3780">
        <f t="shared" ref="P3780:P3843" si="301">IFERROR(ROUND(E3780/L3780,2),0)</f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0"/>
        <v>104</v>
      </c>
      <c r="P3781">
        <f t="shared" si="301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>
        <f t="shared" si="301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>
        <f t="shared" si="301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3025</v>
      </c>
      <c r="B3784" s="3" t="s">
        <v>3025</v>
      </c>
      <c r="C3784" s="3" t="s">
        <v>7135</v>
      </c>
      <c r="D3784" s="6">
        <v>2500</v>
      </c>
      <c r="E3784" s="8">
        <v>7555</v>
      </c>
      <c r="F3784" t="s">
        <v>8218</v>
      </c>
      <c r="G3784" t="s">
        <v>8224</v>
      </c>
      <c r="H3784" t="s">
        <v>8246</v>
      </c>
      <c r="I3784">
        <v>1401465600</v>
      </c>
      <c r="J3784">
        <v>1399032813</v>
      </c>
      <c r="K3784" t="b">
        <v>0</v>
      </c>
      <c r="L3784">
        <v>145</v>
      </c>
      <c r="M3784" t="b">
        <v>1</v>
      </c>
      <c r="N3784" t="s">
        <v>8301</v>
      </c>
      <c r="O3784">
        <f t="shared" si="300"/>
        <v>302</v>
      </c>
      <c r="P3784">
        <f t="shared" si="301"/>
        <v>52.1</v>
      </c>
      <c r="Q3784" t="s">
        <v>8315</v>
      </c>
      <c r="R3784" t="s">
        <v>8355</v>
      </c>
      <c r="S3784" s="12">
        <f t="shared" si="297"/>
        <v>41761.509409722225</v>
      </c>
      <c r="T3784" s="12">
        <f t="shared" si="298"/>
        <v>41789.666666666664</v>
      </c>
      <c r="U3784">
        <f t="shared" si="299"/>
        <v>2014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>
        <f t="shared" si="301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>
        <f t="shared" si="301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58" x14ac:dyDescent="0.35">
      <c r="A3787">
        <v>3026</v>
      </c>
      <c r="B3787" s="3" t="s">
        <v>3026</v>
      </c>
      <c r="C3787" s="3" t="s">
        <v>7136</v>
      </c>
      <c r="D3787" s="6">
        <v>900</v>
      </c>
      <c r="E3787" s="8">
        <v>1290</v>
      </c>
      <c r="F3787" t="s">
        <v>8218</v>
      </c>
      <c r="G3787" t="s">
        <v>8224</v>
      </c>
      <c r="H3787" t="s">
        <v>8246</v>
      </c>
      <c r="I3787">
        <v>1488538892</v>
      </c>
      <c r="J3787">
        <v>1487329292</v>
      </c>
      <c r="K3787" t="b">
        <v>0</v>
      </c>
      <c r="L3787">
        <v>25</v>
      </c>
      <c r="M3787" t="b">
        <v>1</v>
      </c>
      <c r="N3787" t="s">
        <v>8301</v>
      </c>
      <c r="O3787">
        <f t="shared" si="300"/>
        <v>143</v>
      </c>
      <c r="P3787">
        <f t="shared" si="301"/>
        <v>51.6</v>
      </c>
      <c r="Q3787" t="s">
        <v>8315</v>
      </c>
      <c r="R3787" t="s">
        <v>8355</v>
      </c>
      <c r="S3787" s="12">
        <f t="shared" si="297"/>
        <v>42783.459398148145</v>
      </c>
      <c r="T3787" s="12">
        <f t="shared" si="298"/>
        <v>42797.459398148145</v>
      </c>
      <c r="U3787">
        <f t="shared" si="299"/>
        <v>2017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58" x14ac:dyDescent="0.35">
      <c r="A3791">
        <v>3042</v>
      </c>
      <c r="B3791" s="3" t="s">
        <v>3042</v>
      </c>
      <c r="C3791" s="3" t="s">
        <v>7152</v>
      </c>
      <c r="D3791" s="6">
        <v>1500</v>
      </c>
      <c r="E3791" s="8">
        <v>1920</v>
      </c>
      <c r="F3791" t="s">
        <v>8218</v>
      </c>
      <c r="G3791" t="s">
        <v>8224</v>
      </c>
      <c r="H3791" t="s">
        <v>8246</v>
      </c>
      <c r="I3791">
        <v>1444149047</v>
      </c>
      <c r="J3791">
        <v>1441557047</v>
      </c>
      <c r="K3791" t="b">
        <v>0</v>
      </c>
      <c r="L3791">
        <v>37</v>
      </c>
      <c r="M3791" t="b">
        <v>1</v>
      </c>
      <c r="N3791" t="s">
        <v>8301</v>
      </c>
      <c r="O3791">
        <f t="shared" si="300"/>
        <v>128</v>
      </c>
      <c r="P3791">
        <f t="shared" si="301"/>
        <v>51.89</v>
      </c>
      <c r="Q3791" t="s">
        <v>8315</v>
      </c>
      <c r="R3791" t="s">
        <v>8355</v>
      </c>
      <c r="S3791" s="12">
        <f t="shared" si="297"/>
        <v>42253.688043981485</v>
      </c>
      <c r="T3791" s="12">
        <f t="shared" si="298"/>
        <v>42283.688043981485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3051</v>
      </c>
      <c r="B3796" s="3" t="s">
        <v>3051</v>
      </c>
      <c r="C3796" s="3" t="s">
        <v>7161</v>
      </c>
      <c r="D3796" s="6">
        <v>3500</v>
      </c>
      <c r="E3796" s="8">
        <v>827</v>
      </c>
      <c r="F3796" t="s">
        <v>8220</v>
      </c>
      <c r="G3796" t="s">
        <v>8224</v>
      </c>
      <c r="H3796" t="s">
        <v>8246</v>
      </c>
      <c r="I3796">
        <v>1486547945</v>
      </c>
      <c r="J3796">
        <v>1483955945</v>
      </c>
      <c r="K3796" t="b">
        <v>1</v>
      </c>
      <c r="L3796">
        <v>35</v>
      </c>
      <c r="M3796" t="b">
        <v>0</v>
      </c>
      <c r="N3796" t="s">
        <v>8301</v>
      </c>
      <c r="O3796">
        <f t="shared" si="300"/>
        <v>24</v>
      </c>
      <c r="P3796">
        <f t="shared" si="301"/>
        <v>23.63</v>
      </c>
      <c r="Q3796" t="s">
        <v>8315</v>
      </c>
      <c r="R3796" t="s">
        <v>8355</v>
      </c>
      <c r="S3796" s="12">
        <f t="shared" si="297"/>
        <v>42744.416030092587</v>
      </c>
      <c r="T3796" s="12">
        <f t="shared" si="298"/>
        <v>42774.416030092587</v>
      </c>
      <c r="U3796">
        <f t="shared" si="299"/>
        <v>2017</v>
      </c>
    </row>
    <row r="3797" spans="1:21" ht="43.5" x14ac:dyDescent="0.35">
      <c r="A3797">
        <v>3057</v>
      </c>
      <c r="B3797" s="3" t="s">
        <v>3057</v>
      </c>
      <c r="C3797" s="3" t="s">
        <v>7167</v>
      </c>
      <c r="D3797" s="6">
        <v>50000</v>
      </c>
      <c r="E3797" s="8">
        <v>0</v>
      </c>
      <c r="F3797" t="s">
        <v>8220</v>
      </c>
      <c r="G3797" t="s">
        <v>8224</v>
      </c>
      <c r="H3797" t="s">
        <v>8246</v>
      </c>
      <c r="I3797">
        <v>1459694211</v>
      </c>
      <c r="J3797">
        <v>1457105811</v>
      </c>
      <c r="K3797" t="b">
        <v>0</v>
      </c>
      <c r="L3797">
        <v>0</v>
      </c>
      <c r="M3797" t="b">
        <v>0</v>
      </c>
      <c r="N3797" t="s">
        <v>8301</v>
      </c>
      <c r="O3797">
        <f t="shared" si="300"/>
        <v>0</v>
      </c>
      <c r="P3797">
        <f t="shared" si="301"/>
        <v>0</v>
      </c>
      <c r="Q3797" t="s">
        <v>8315</v>
      </c>
      <c r="R3797" t="s">
        <v>8355</v>
      </c>
      <c r="S3797" s="12">
        <f t="shared" si="297"/>
        <v>42433.650590277779</v>
      </c>
      <c r="T3797" s="12">
        <f t="shared" si="298"/>
        <v>42463.608923611115</v>
      </c>
      <c r="U3797">
        <f t="shared" si="299"/>
        <v>2016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3070</v>
      </c>
      <c r="B3810" s="3" t="s">
        <v>3070</v>
      </c>
      <c r="C3810" s="3" t="s">
        <v>7180</v>
      </c>
      <c r="D3810" s="6">
        <v>10000</v>
      </c>
      <c r="E3810" s="8">
        <v>334</v>
      </c>
      <c r="F3810" t="s">
        <v>8220</v>
      </c>
      <c r="G3810" t="s">
        <v>8224</v>
      </c>
      <c r="H3810" t="s">
        <v>8246</v>
      </c>
      <c r="I3810">
        <v>1481132169</v>
      </c>
      <c r="J3810">
        <v>1479317769</v>
      </c>
      <c r="K3810" t="b">
        <v>0</v>
      </c>
      <c r="L3810">
        <v>16</v>
      </c>
      <c r="M3810" t="b">
        <v>0</v>
      </c>
      <c r="N3810" t="s">
        <v>8301</v>
      </c>
      <c r="O3810">
        <f t="shared" si="300"/>
        <v>3</v>
      </c>
      <c r="P3810">
        <f t="shared" si="301"/>
        <v>20.88</v>
      </c>
      <c r="Q3810" t="s">
        <v>8315</v>
      </c>
      <c r="R3810" t="s">
        <v>8355</v>
      </c>
      <c r="S3810" s="12">
        <f t="shared" si="297"/>
        <v>42690.733437499999</v>
      </c>
      <c r="T3810" s="12">
        <f t="shared" si="298"/>
        <v>42711.733437499999</v>
      </c>
      <c r="U3810">
        <f t="shared" si="299"/>
        <v>2016</v>
      </c>
    </row>
    <row r="3811" spans="1:21" ht="43.5" x14ac:dyDescent="0.35">
      <c r="A3811">
        <v>3097</v>
      </c>
      <c r="B3811" s="3" t="s">
        <v>3097</v>
      </c>
      <c r="C3811" s="3" t="s">
        <v>7207</v>
      </c>
      <c r="D3811" s="6">
        <v>10000</v>
      </c>
      <c r="E3811" s="8">
        <v>1715</v>
      </c>
      <c r="F3811" t="s">
        <v>8220</v>
      </c>
      <c r="G3811" t="s">
        <v>8224</v>
      </c>
      <c r="H3811" t="s">
        <v>8246</v>
      </c>
      <c r="I3811">
        <v>1475848800</v>
      </c>
      <c r="J3811">
        <v>1474027501</v>
      </c>
      <c r="K3811" t="b">
        <v>0</v>
      </c>
      <c r="L3811">
        <v>42</v>
      </c>
      <c r="M3811" t="b">
        <v>0</v>
      </c>
      <c r="N3811" t="s">
        <v>8301</v>
      </c>
      <c r="O3811">
        <f t="shared" si="300"/>
        <v>17</v>
      </c>
      <c r="P3811">
        <f t="shared" si="301"/>
        <v>40.83</v>
      </c>
      <c r="Q3811" t="s">
        <v>8315</v>
      </c>
      <c r="R3811" t="s">
        <v>8355</v>
      </c>
      <c r="S3811" s="12">
        <f t="shared" si="297"/>
        <v>42629.503483796296</v>
      </c>
      <c r="T3811" s="12">
        <f t="shared" si="298"/>
        <v>42650.583333333328</v>
      </c>
      <c r="U3811">
        <f t="shared" si="299"/>
        <v>2016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58" x14ac:dyDescent="0.35">
      <c r="A3813">
        <v>3102</v>
      </c>
      <c r="B3813" s="3" t="s">
        <v>3102</v>
      </c>
      <c r="C3813" s="3" t="s">
        <v>7212</v>
      </c>
      <c r="D3813" s="6">
        <v>16000</v>
      </c>
      <c r="E3813" s="8">
        <v>6258</v>
      </c>
      <c r="F3813" t="s">
        <v>8220</v>
      </c>
      <c r="G3813" t="s">
        <v>8224</v>
      </c>
      <c r="H3813" t="s">
        <v>8246</v>
      </c>
      <c r="I3813">
        <v>1471939818</v>
      </c>
      <c r="J3813">
        <v>1467619818</v>
      </c>
      <c r="K3813" t="b">
        <v>0</v>
      </c>
      <c r="L3813">
        <v>90</v>
      </c>
      <c r="M3813" t="b">
        <v>0</v>
      </c>
      <c r="N3813" t="s">
        <v>8301</v>
      </c>
      <c r="O3813">
        <f t="shared" si="300"/>
        <v>39</v>
      </c>
      <c r="P3813">
        <f t="shared" si="301"/>
        <v>69.53</v>
      </c>
      <c r="Q3813" t="s">
        <v>8315</v>
      </c>
      <c r="R3813" t="s">
        <v>8355</v>
      </c>
      <c r="S3813" s="12">
        <f t="shared" si="297"/>
        <v>42555.340486111112</v>
      </c>
      <c r="T3813" s="12">
        <f t="shared" si="298"/>
        <v>42605.340486111112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58" x14ac:dyDescent="0.35">
      <c r="A3817">
        <v>3106</v>
      </c>
      <c r="B3817" s="3" t="s">
        <v>3106</v>
      </c>
      <c r="C3817" s="3" t="s">
        <v>7216</v>
      </c>
      <c r="D3817" s="6">
        <v>1000</v>
      </c>
      <c r="E3817" s="8">
        <v>41</v>
      </c>
      <c r="F3817" t="s">
        <v>8220</v>
      </c>
      <c r="G3817" t="s">
        <v>8224</v>
      </c>
      <c r="H3817" t="s">
        <v>8246</v>
      </c>
      <c r="I3817">
        <v>1442440800</v>
      </c>
      <c r="J3817">
        <v>1440497876</v>
      </c>
      <c r="K3817" t="b">
        <v>0</v>
      </c>
      <c r="L3817">
        <v>4</v>
      </c>
      <c r="M3817" t="b">
        <v>0</v>
      </c>
      <c r="N3817" t="s">
        <v>8301</v>
      </c>
      <c r="O3817">
        <f t="shared" si="300"/>
        <v>4</v>
      </c>
      <c r="P3817">
        <f t="shared" si="301"/>
        <v>10.25</v>
      </c>
      <c r="Q3817" t="s">
        <v>8315</v>
      </c>
      <c r="R3817" t="s">
        <v>8355</v>
      </c>
      <c r="S3817" s="12">
        <f t="shared" si="297"/>
        <v>42241.429120370376</v>
      </c>
      <c r="T3817" s="12">
        <f t="shared" si="298"/>
        <v>42263.916666666672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3117</v>
      </c>
      <c r="B3822" s="3" t="s">
        <v>3117</v>
      </c>
      <c r="C3822" s="3" t="s">
        <v>7227</v>
      </c>
      <c r="D3822" s="6">
        <v>1000</v>
      </c>
      <c r="E3822" s="8">
        <v>1</v>
      </c>
      <c r="F3822" t="s">
        <v>8220</v>
      </c>
      <c r="G3822" t="s">
        <v>8224</v>
      </c>
      <c r="H3822" t="s">
        <v>8246</v>
      </c>
      <c r="I3822">
        <v>1464354720</v>
      </c>
      <c r="J3822">
        <v>1463648360</v>
      </c>
      <c r="K3822" t="b">
        <v>0</v>
      </c>
      <c r="L3822">
        <v>1</v>
      </c>
      <c r="M3822" t="b">
        <v>0</v>
      </c>
      <c r="N3822" t="s">
        <v>8301</v>
      </c>
      <c r="O3822">
        <f t="shared" si="300"/>
        <v>0</v>
      </c>
      <c r="P3822">
        <f t="shared" si="301"/>
        <v>1</v>
      </c>
      <c r="Q3822" t="s">
        <v>8315</v>
      </c>
      <c r="R3822" t="s">
        <v>8355</v>
      </c>
      <c r="S3822" s="12">
        <f t="shared" si="297"/>
        <v>42509.374537037031</v>
      </c>
      <c r="T3822" s="12">
        <f t="shared" si="298"/>
        <v>42517.55</v>
      </c>
      <c r="U3822">
        <f t="shared" si="299"/>
        <v>2016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2185</v>
      </c>
      <c r="B3826" s="3" t="s">
        <v>2186</v>
      </c>
      <c r="C3826" s="3" t="s">
        <v>6295</v>
      </c>
      <c r="D3826" s="6">
        <v>5000</v>
      </c>
      <c r="E3826" s="8">
        <v>92848.5</v>
      </c>
      <c r="F3826" t="s">
        <v>8218</v>
      </c>
      <c r="G3826" t="s">
        <v>8224</v>
      </c>
      <c r="H3826" t="s">
        <v>8246</v>
      </c>
      <c r="I3826">
        <v>1364286239</v>
      </c>
      <c r="J3826">
        <v>1360830239</v>
      </c>
      <c r="K3826" t="b">
        <v>0</v>
      </c>
      <c r="L3826">
        <v>623</v>
      </c>
      <c r="M3826" t="b">
        <v>1</v>
      </c>
      <c r="N3826" t="s">
        <v>8295</v>
      </c>
      <c r="O3826">
        <f t="shared" si="300"/>
        <v>1857</v>
      </c>
      <c r="P3826">
        <f t="shared" si="301"/>
        <v>149.03</v>
      </c>
      <c r="Q3826" t="s">
        <v>8331</v>
      </c>
      <c r="R3826" t="s">
        <v>8349</v>
      </c>
      <c r="S3826" s="12">
        <f t="shared" si="297"/>
        <v>41319.349988425929</v>
      </c>
      <c r="T3826" s="12">
        <f t="shared" si="298"/>
        <v>41359.349988425929</v>
      </c>
      <c r="U3826">
        <f t="shared" si="299"/>
        <v>2013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2189</v>
      </c>
      <c r="B3828" s="3" t="s">
        <v>2190</v>
      </c>
      <c r="C3828" s="3" t="s">
        <v>6299</v>
      </c>
      <c r="D3828" s="6">
        <v>1200</v>
      </c>
      <c r="E3828" s="8">
        <v>6039</v>
      </c>
      <c r="F3828" t="s">
        <v>8218</v>
      </c>
      <c r="G3828" t="s">
        <v>8224</v>
      </c>
      <c r="H3828" t="s">
        <v>8246</v>
      </c>
      <c r="I3828">
        <v>1461276000</v>
      </c>
      <c r="J3828">
        <v>1460055300</v>
      </c>
      <c r="K3828" t="b">
        <v>0</v>
      </c>
      <c r="L3828">
        <v>88</v>
      </c>
      <c r="M3828" t="b">
        <v>1</v>
      </c>
      <c r="N3828" t="s">
        <v>8295</v>
      </c>
      <c r="O3828">
        <f t="shared" si="300"/>
        <v>503</v>
      </c>
      <c r="P3828">
        <f t="shared" si="301"/>
        <v>68.63</v>
      </c>
      <c r="Q3828" t="s">
        <v>8331</v>
      </c>
      <c r="R3828" t="s">
        <v>8349</v>
      </c>
      <c r="S3828" s="12">
        <f t="shared" si="297"/>
        <v>42467.788194444445</v>
      </c>
      <c r="T3828" s="12">
        <f t="shared" si="298"/>
        <v>42481.916666666672</v>
      </c>
      <c r="U3828">
        <f t="shared" si="299"/>
        <v>2016</v>
      </c>
    </row>
    <row r="3829" spans="1:21" ht="58" x14ac:dyDescent="0.35">
      <c r="A3829">
        <v>2191</v>
      </c>
      <c r="B3829" s="3" t="s">
        <v>2192</v>
      </c>
      <c r="C3829" s="3" t="s">
        <v>6301</v>
      </c>
      <c r="D3829" s="6">
        <v>750</v>
      </c>
      <c r="E3829" s="8">
        <v>898</v>
      </c>
      <c r="F3829" t="s">
        <v>8218</v>
      </c>
      <c r="G3829" t="s">
        <v>8224</v>
      </c>
      <c r="H3829" t="s">
        <v>8246</v>
      </c>
      <c r="I3829">
        <v>1487102427</v>
      </c>
      <c r="J3829">
        <v>1486065627</v>
      </c>
      <c r="K3829" t="b">
        <v>0</v>
      </c>
      <c r="L3829">
        <v>25</v>
      </c>
      <c r="M3829" t="b">
        <v>1</v>
      </c>
      <c r="N3829" t="s">
        <v>8295</v>
      </c>
      <c r="O3829">
        <f t="shared" si="300"/>
        <v>120</v>
      </c>
      <c r="P3829">
        <f t="shared" si="301"/>
        <v>35.92</v>
      </c>
      <c r="Q3829" t="s">
        <v>8331</v>
      </c>
      <c r="R3829" t="s">
        <v>8349</v>
      </c>
      <c r="S3829" s="12">
        <f t="shared" si="297"/>
        <v>42768.833645833336</v>
      </c>
      <c r="T3829" s="12">
        <f t="shared" si="298"/>
        <v>42780.833645833336</v>
      </c>
      <c r="U3829">
        <f t="shared" si="299"/>
        <v>2017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2192</v>
      </c>
      <c r="B3836" s="3" t="s">
        <v>2193</v>
      </c>
      <c r="C3836" s="3" t="s">
        <v>6302</v>
      </c>
      <c r="D3836" s="6">
        <v>12000</v>
      </c>
      <c r="E3836" s="8">
        <v>129748.82</v>
      </c>
      <c r="F3836" t="s">
        <v>8218</v>
      </c>
      <c r="G3836" t="s">
        <v>8224</v>
      </c>
      <c r="H3836" t="s">
        <v>8246</v>
      </c>
      <c r="I3836">
        <v>1481842800</v>
      </c>
      <c r="J3836">
        <v>1479414344</v>
      </c>
      <c r="K3836" t="b">
        <v>0</v>
      </c>
      <c r="L3836">
        <v>3238</v>
      </c>
      <c r="M3836" t="b">
        <v>1</v>
      </c>
      <c r="N3836" t="s">
        <v>8295</v>
      </c>
      <c r="O3836">
        <f t="shared" si="300"/>
        <v>1081</v>
      </c>
      <c r="P3836">
        <f t="shared" si="301"/>
        <v>40.07</v>
      </c>
      <c r="Q3836" t="s">
        <v>8331</v>
      </c>
      <c r="R3836" t="s">
        <v>8349</v>
      </c>
      <c r="S3836" s="12">
        <f t="shared" si="297"/>
        <v>42691.8512037037</v>
      </c>
      <c r="T3836" s="12">
        <f t="shared" si="298"/>
        <v>42719.958333333328</v>
      </c>
      <c r="U3836">
        <f t="shared" si="299"/>
        <v>2016</v>
      </c>
    </row>
    <row r="3837" spans="1:21" ht="43.5" x14ac:dyDescent="0.35">
      <c r="A3837">
        <v>2200</v>
      </c>
      <c r="B3837" s="3" t="s">
        <v>2201</v>
      </c>
      <c r="C3837" s="3" t="s">
        <v>6310</v>
      </c>
      <c r="D3837" s="6">
        <v>2000</v>
      </c>
      <c r="E3837" s="8">
        <v>10843</v>
      </c>
      <c r="F3837" t="s">
        <v>8218</v>
      </c>
      <c r="G3837" t="s">
        <v>8224</v>
      </c>
      <c r="H3837" t="s">
        <v>8246</v>
      </c>
      <c r="I3837">
        <v>1436151600</v>
      </c>
      <c r="J3837">
        <v>1433775668</v>
      </c>
      <c r="K3837" t="b">
        <v>0</v>
      </c>
      <c r="L3837">
        <v>263</v>
      </c>
      <c r="M3837" t="b">
        <v>1</v>
      </c>
      <c r="N3837" t="s">
        <v>8295</v>
      </c>
      <c r="O3837">
        <f t="shared" si="300"/>
        <v>542</v>
      </c>
      <c r="P3837">
        <f t="shared" si="301"/>
        <v>41.23</v>
      </c>
      <c r="Q3837" t="s">
        <v>8331</v>
      </c>
      <c r="R3837" t="s">
        <v>8349</v>
      </c>
      <c r="S3837" s="12">
        <f t="shared" si="297"/>
        <v>42163.625787037032</v>
      </c>
      <c r="T3837" s="12">
        <f t="shared" si="298"/>
        <v>42191.125</v>
      </c>
      <c r="U3837">
        <f t="shared" si="299"/>
        <v>2015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43.5" x14ac:dyDescent="0.35">
      <c r="A3839">
        <v>2225</v>
      </c>
      <c r="B3839" s="3" t="s">
        <v>2226</v>
      </c>
      <c r="C3839" s="3" t="s">
        <v>6335</v>
      </c>
      <c r="D3839" s="6">
        <v>21000</v>
      </c>
      <c r="E3839" s="8">
        <v>198415.01</v>
      </c>
      <c r="F3839" t="s">
        <v>8218</v>
      </c>
      <c r="G3839" t="s">
        <v>8224</v>
      </c>
      <c r="H3839" t="s">
        <v>8246</v>
      </c>
      <c r="I3839">
        <v>1411326015</v>
      </c>
      <c r="J3839">
        <v>1408734015</v>
      </c>
      <c r="K3839" t="b">
        <v>0</v>
      </c>
      <c r="L3839">
        <v>1204</v>
      </c>
      <c r="M3839" t="b">
        <v>1</v>
      </c>
      <c r="N3839" t="s">
        <v>8295</v>
      </c>
      <c r="O3839">
        <f t="shared" si="300"/>
        <v>945</v>
      </c>
      <c r="P3839">
        <f t="shared" si="301"/>
        <v>164.8</v>
      </c>
      <c r="Q3839" t="s">
        <v>8331</v>
      </c>
      <c r="R3839" t="s">
        <v>8349</v>
      </c>
      <c r="S3839" s="12">
        <f t="shared" si="297"/>
        <v>41873.79184027778</v>
      </c>
      <c r="T3839" s="12">
        <f t="shared" si="298"/>
        <v>41903.79184027778</v>
      </c>
      <c r="U3839">
        <f t="shared" si="299"/>
        <v>2014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2227</v>
      </c>
      <c r="B3842" s="3" t="s">
        <v>2228</v>
      </c>
      <c r="C3842" s="3" t="s">
        <v>6337</v>
      </c>
      <c r="D3842" s="6">
        <v>13000</v>
      </c>
      <c r="E3842" s="8">
        <v>20459</v>
      </c>
      <c r="F3842" t="s">
        <v>8218</v>
      </c>
      <c r="G3842" t="s">
        <v>8224</v>
      </c>
      <c r="H3842" t="s">
        <v>8246</v>
      </c>
      <c r="I3842">
        <v>1384374155</v>
      </c>
      <c r="J3842">
        <v>1381778555</v>
      </c>
      <c r="K3842" t="b">
        <v>0</v>
      </c>
      <c r="L3842">
        <v>301</v>
      </c>
      <c r="M3842" t="b">
        <v>1</v>
      </c>
      <c r="N3842" t="s">
        <v>8295</v>
      </c>
      <c r="O3842">
        <f t="shared" si="300"/>
        <v>157</v>
      </c>
      <c r="P3842">
        <f t="shared" si="301"/>
        <v>67.97</v>
      </c>
      <c r="Q3842" t="s">
        <v>8331</v>
      </c>
      <c r="R3842" t="s">
        <v>8349</v>
      </c>
      <c r="S3842" s="12">
        <f t="shared" si="297"/>
        <v>41561.807349537034</v>
      </c>
      <c r="T3842" s="12">
        <f t="shared" si="298"/>
        <v>41591.849016203705</v>
      </c>
      <c r="U3842">
        <f t="shared" si="299"/>
        <v>2013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2233</v>
      </c>
      <c r="B3844" s="3" t="s">
        <v>2234</v>
      </c>
      <c r="C3844" s="3" t="s">
        <v>6343</v>
      </c>
      <c r="D3844" s="6">
        <v>2500</v>
      </c>
      <c r="E3844" s="8">
        <v>8301</v>
      </c>
      <c r="F3844" t="s">
        <v>8218</v>
      </c>
      <c r="G3844" t="s">
        <v>8224</v>
      </c>
      <c r="H3844" t="s">
        <v>8246</v>
      </c>
      <c r="I3844">
        <v>1450051200</v>
      </c>
      <c r="J3844">
        <v>1448269539</v>
      </c>
      <c r="K3844" t="b">
        <v>0</v>
      </c>
      <c r="L3844">
        <v>391</v>
      </c>
      <c r="M3844" t="b">
        <v>1</v>
      </c>
      <c r="N3844" t="s">
        <v>8295</v>
      </c>
      <c r="O3844">
        <f t="shared" ref="O3844:O3907" si="305">ROUND(E3844/D3844*100,0)</f>
        <v>332</v>
      </c>
      <c r="P3844">
        <f t="shared" ref="P3844:P3907" si="306">IFERROR(ROUND(E3844/L3844,2),0)</f>
        <v>21.23</v>
      </c>
      <c r="Q3844" t="s">
        <v>8331</v>
      </c>
      <c r="R3844" t="s">
        <v>8349</v>
      </c>
      <c r="S3844" s="12">
        <f t="shared" si="302"/>
        <v>42331.378923611104</v>
      </c>
      <c r="T3844" s="12">
        <f t="shared" si="303"/>
        <v>42352</v>
      </c>
      <c r="U3844">
        <f t="shared" si="304"/>
        <v>2015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2241</v>
      </c>
      <c r="B3853" s="3" t="s">
        <v>2242</v>
      </c>
      <c r="C3853" s="3" t="s">
        <v>6351</v>
      </c>
      <c r="D3853" s="6">
        <v>1000</v>
      </c>
      <c r="E3853" s="8">
        <v>8064</v>
      </c>
      <c r="F3853" t="s">
        <v>8218</v>
      </c>
      <c r="G3853" t="s">
        <v>8224</v>
      </c>
      <c r="H3853" t="s">
        <v>8246</v>
      </c>
      <c r="I3853">
        <v>1488484300</v>
      </c>
      <c r="J3853">
        <v>1485892300</v>
      </c>
      <c r="K3853" t="b">
        <v>0</v>
      </c>
      <c r="L3853">
        <v>163</v>
      </c>
      <c r="M3853" t="b">
        <v>1</v>
      </c>
      <c r="N3853" t="s">
        <v>8295</v>
      </c>
      <c r="O3853">
        <f t="shared" si="305"/>
        <v>806</v>
      </c>
      <c r="P3853">
        <f t="shared" si="306"/>
        <v>49.47</v>
      </c>
      <c r="Q3853" t="s">
        <v>8331</v>
      </c>
      <c r="R3853" t="s">
        <v>8349</v>
      </c>
      <c r="S3853" s="12">
        <f t="shared" si="302"/>
        <v>42766.827546296292</v>
      </c>
      <c r="T3853" s="12">
        <f t="shared" si="303"/>
        <v>42796.827546296292</v>
      </c>
      <c r="U3853">
        <f t="shared" si="304"/>
        <v>2017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5" x14ac:dyDescent="0.35">
      <c r="A3860">
        <v>2246</v>
      </c>
      <c r="B3860" s="3" t="s">
        <v>2247</v>
      </c>
      <c r="C3860" s="3" t="s">
        <v>6356</v>
      </c>
      <c r="D3860" s="6">
        <v>2500</v>
      </c>
      <c r="E3860" s="8">
        <v>2503</v>
      </c>
      <c r="F3860" t="s">
        <v>8218</v>
      </c>
      <c r="G3860" t="s">
        <v>8224</v>
      </c>
      <c r="H3860" t="s">
        <v>8246</v>
      </c>
      <c r="I3860">
        <v>1441393210</v>
      </c>
      <c r="J3860">
        <v>1438801210</v>
      </c>
      <c r="K3860" t="b">
        <v>0</v>
      </c>
      <c r="L3860">
        <v>57</v>
      </c>
      <c r="M3860" t="b">
        <v>1</v>
      </c>
      <c r="N3860" t="s">
        <v>8295</v>
      </c>
      <c r="O3860">
        <f t="shared" si="305"/>
        <v>100</v>
      </c>
      <c r="P3860">
        <f t="shared" si="306"/>
        <v>43.91</v>
      </c>
      <c r="Q3860" t="s">
        <v>8331</v>
      </c>
      <c r="R3860" t="s">
        <v>8349</v>
      </c>
      <c r="S3860" s="12">
        <f t="shared" si="302"/>
        <v>42221.79178240741</v>
      </c>
      <c r="T3860" s="12">
        <f t="shared" si="303"/>
        <v>42251.79178240741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43.5" x14ac:dyDescent="0.35">
      <c r="A3870">
        <v>2248</v>
      </c>
      <c r="B3870" s="3" t="s">
        <v>2249</v>
      </c>
      <c r="C3870" s="3" t="s">
        <v>6358</v>
      </c>
      <c r="D3870" s="6">
        <v>7000</v>
      </c>
      <c r="E3870" s="8">
        <v>7505</v>
      </c>
      <c r="F3870" t="s">
        <v>8218</v>
      </c>
      <c r="G3870" t="s">
        <v>8224</v>
      </c>
      <c r="H3870" t="s">
        <v>8246</v>
      </c>
      <c r="I3870">
        <v>1481749278</v>
      </c>
      <c r="J3870">
        <v>1479157278</v>
      </c>
      <c r="K3870" t="b">
        <v>0</v>
      </c>
      <c r="L3870">
        <v>128</v>
      </c>
      <c r="M3870" t="b">
        <v>1</v>
      </c>
      <c r="N3870" t="s">
        <v>8295</v>
      </c>
      <c r="O3870">
        <f t="shared" si="305"/>
        <v>107</v>
      </c>
      <c r="P3870">
        <f t="shared" si="306"/>
        <v>58.63</v>
      </c>
      <c r="Q3870" t="s">
        <v>8331</v>
      </c>
      <c r="R3870" t="s">
        <v>8349</v>
      </c>
      <c r="S3870" s="12">
        <f t="shared" si="302"/>
        <v>42688.875902777778</v>
      </c>
      <c r="T3870" s="12">
        <f t="shared" si="303"/>
        <v>42718.875902777778</v>
      </c>
      <c r="U3870">
        <f t="shared" si="304"/>
        <v>2016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5" x14ac:dyDescent="0.35">
      <c r="A3878">
        <v>2256</v>
      </c>
      <c r="B3878" s="3" t="s">
        <v>2257</v>
      </c>
      <c r="C3878" s="3" t="s">
        <v>6366</v>
      </c>
      <c r="D3878" s="6">
        <v>480</v>
      </c>
      <c r="E3878" s="8">
        <v>1069</v>
      </c>
      <c r="F3878" t="s">
        <v>8218</v>
      </c>
      <c r="G3878" t="s">
        <v>8224</v>
      </c>
      <c r="H3878" t="s">
        <v>8246</v>
      </c>
      <c r="I3878">
        <v>1479811846</v>
      </c>
      <c r="J3878">
        <v>1478602246</v>
      </c>
      <c r="K3878" t="b">
        <v>0</v>
      </c>
      <c r="L3878">
        <v>50</v>
      </c>
      <c r="M3878" t="b">
        <v>1</v>
      </c>
      <c r="N3878" t="s">
        <v>8295</v>
      </c>
      <c r="O3878">
        <f t="shared" si="305"/>
        <v>223</v>
      </c>
      <c r="P3878">
        <f t="shared" si="306"/>
        <v>21.38</v>
      </c>
      <c r="Q3878" t="s">
        <v>8331</v>
      </c>
      <c r="R3878" t="s">
        <v>8349</v>
      </c>
      <c r="S3878" s="12">
        <f t="shared" si="302"/>
        <v>42682.451921296291</v>
      </c>
      <c r="T3878" s="12">
        <f t="shared" si="303"/>
        <v>42696.451921296291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58" x14ac:dyDescent="0.35">
      <c r="A3881">
        <v>2257</v>
      </c>
      <c r="B3881" s="3" t="s">
        <v>2258</v>
      </c>
      <c r="C3881" s="3" t="s">
        <v>6367</v>
      </c>
      <c r="D3881" s="6">
        <v>2500</v>
      </c>
      <c r="E3881" s="8">
        <v>15903.5</v>
      </c>
      <c r="F3881" t="s">
        <v>8218</v>
      </c>
      <c r="G3881" t="s">
        <v>8224</v>
      </c>
      <c r="H3881" t="s">
        <v>8246</v>
      </c>
      <c r="I3881">
        <v>1466377200</v>
      </c>
      <c r="J3881">
        <v>1463351329</v>
      </c>
      <c r="K3881" t="b">
        <v>0</v>
      </c>
      <c r="L3881">
        <v>169</v>
      </c>
      <c r="M3881" t="b">
        <v>1</v>
      </c>
      <c r="N3881" t="s">
        <v>8295</v>
      </c>
      <c r="O3881">
        <f t="shared" si="305"/>
        <v>636</v>
      </c>
      <c r="P3881">
        <f t="shared" si="306"/>
        <v>94.1</v>
      </c>
      <c r="Q3881" t="s">
        <v>8331</v>
      </c>
      <c r="R3881" t="s">
        <v>8349</v>
      </c>
      <c r="S3881" s="12">
        <f t="shared" si="302"/>
        <v>42505.936678240745</v>
      </c>
      <c r="T3881" s="12">
        <f t="shared" si="303"/>
        <v>42540.958333333328</v>
      </c>
      <c r="U3881">
        <f t="shared" si="304"/>
        <v>2016</v>
      </c>
    </row>
    <row r="3882" spans="1:21" ht="43.5" x14ac:dyDescent="0.35">
      <c r="A3882">
        <v>2259</v>
      </c>
      <c r="B3882" s="3" t="s">
        <v>2260</v>
      </c>
      <c r="C3882" s="3" t="s">
        <v>6369</v>
      </c>
      <c r="D3882" s="6">
        <v>1000</v>
      </c>
      <c r="E3882" s="8">
        <v>18671</v>
      </c>
      <c r="F3882" t="s">
        <v>8218</v>
      </c>
      <c r="G3882" t="s">
        <v>8224</v>
      </c>
      <c r="H3882" t="s">
        <v>8246</v>
      </c>
      <c r="I3882">
        <v>1481224736</v>
      </c>
      <c r="J3882">
        <v>1480360736</v>
      </c>
      <c r="K3882" t="b">
        <v>0</v>
      </c>
      <c r="L3882">
        <v>206</v>
      </c>
      <c r="M3882" t="b">
        <v>1</v>
      </c>
      <c r="N3882" t="s">
        <v>8295</v>
      </c>
      <c r="O3882">
        <f t="shared" si="305"/>
        <v>1867</v>
      </c>
      <c r="P3882">
        <f t="shared" si="306"/>
        <v>90.64</v>
      </c>
      <c r="Q3882" t="s">
        <v>8331</v>
      </c>
      <c r="R3882" t="s">
        <v>8349</v>
      </c>
      <c r="S3882" s="12">
        <f t="shared" si="302"/>
        <v>42702.804814814815</v>
      </c>
      <c r="T3882" s="12">
        <f t="shared" si="303"/>
        <v>42712.804814814815</v>
      </c>
      <c r="U3882">
        <f t="shared" si="304"/>
        <v>2016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3.5" x14ac:dyDescent="0.35">
      <c r="A3885">
        <v>2265</v>
      </c>
      <c r="B3885" s="3" t="s">
        <v>2266</v>
      </c>
      <c r="C3885" s="3" t="s">
        <v>6375</v>
      </c>
      <c r="D3885" s="6">
        <v>200</v>
      </c>
      <c r="E3885" s="8">
        <v>597</v>
      </c>
      <c r="F3885" t="s">
        <v>8218</v>
      </c>
      <c r="G3885" t="s">
        <v>8224</v>
      </c>
      <c r="H3885" t="s">
        <v>8246</v>
      </c>
      <c r="I3885">
        <v>1479846507</v>
      </c>
      <c r="J3885">
        <v>1479241707</v>
      </c>
      <c r="K3885" t="b">
        <v>0</v>
      </c>
      <c r="L3885">
        <v>17</v>
      </c>
      <c r="M3885" t="b">
        <v>1</v>
      </c>
      <c r="N3885" t="s">
        <v>8295</v>
      </c>
      <c r="O3885">
        <f t="shared" si="305"/>
        <v>299</v>
      </c>
      <c r="P3885">
        <f t="shared" si="306"/>
        <v>35.119999999999997</v>
      </c>
      <c r="Q3885" t="s">
        <v>8331</v>
      </c>
      <c r="R3885" t="s">
        <v>8349</v>
      </c>
      <c r="S3885" s="12">
        <f t="shared" si="302"/>
        <v>42689.853090277778</v>
      </c>
      <c r="T3885" s="12">
        <f t="shared" si="303"/>
        <v>42696.853090277778</v>
      </c>
      <c r="U3885">
        <f t="shared" si="304"/>
        <v>2016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5" x14ac:dyDescent="0.35">
      <c r="A3890">
        <v>2275</v>
      </c>
      <c r="B3890" s="3" t="s">
        <v>2276</v>
      </c>
      <c r="C3890" s="3" t="s">
        <v>6385</v>
      </c>
      <c r="D3890" s="6">
        <v>650</v>
      </c>
      <c r="E3890" s="8">
        <v>2650.5</v>
      </c>
      <c r="F3890" t="s">
        <v>8218</v>
      </c>
      <c r="G3890" t="s">
        <v>8224</v>
      </c>
      <c r="H3890" t="s">
        <v>8246</v>
      </c>
      <c r="I3890">
        <v>1419259679</v>
      </c>
      <c r="J3890">
        <v>1416667679</v>
      </c>
      <c r="K3890" t="b">
        <v>0</v>
      </c>
      <c r="L3890">
        <v>79</v>
      </c>
      <c r="M3890" t="b">
        <v>1</v>
      </c>
      <c r="N3890" t="s">
        <v>8295</v>
      </c>
      <c r="O3890">
        <f t="shared" si="305"/>
        <v>408</v>
      </c>
      <c r="P3890">
        <f t="shared" si="306"/>
        <v>33.549999999999997</v>
      </c>
      <c r="Q3890" t="s">
        <v>8331</v>
      </c>
      <c r="R3890" t="s">
        <v>8349</v>
      </c>
      <c r="S3890" s="12">
        <f t="shared" si="302"/>
        <v>41965.616655092599</v>
      </c>
      <c r="T3890" s="12">
        <f t="shared" si="303"/>
        <v>41995.616655092599</v>
      </c>
      <c r="U3890">
        <f t="shared" si="304"/>
        <v>2014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43.5" x14ac:dyDescent="0.35">
      <c r="A3900">
        <v>2</v>
      </c>
      <c r="B3900" s="3" t="s">
        <v>4</v>
      </c>
      <c r="C3900" s="3" t="s">
        <v>4113</v>
      </c>
      <c r="D3900" s="6">
        <v>500</v>
      </c>
      <c r="E3900" s="8">
        <v>525</v>
      </c>
      <c r="F3900" t="s">
        <v>8218</v>
      </c>
      <c r="G3900" t="s">
        <v>8224</v>
      </c>
      <c r="H3900" t="s">
        <v>8246</v>
      </c>
      <c r="I3900">
        <v>1455555083</v>
      </c>
      <c r="J3900">
        <v>1454691083</v>
      </c>
      <c r="K3900" t="b">
        <v>0</v>
      </c>
      <c r="L3900">
        <v>35</v>
      </c>
      <c r="M3900" t="b">
        <v>1</v>
      </c>
      <c r="N3900" t="s">
        <v>8263</v>
      </c>
      <c r="O3900">
        <f t="shared" si="305"/>
        <v>105</v>
      </c>
      <c r="P3900">
        <f t="shared" si="306"/>
        <v>15</v>
      </c>
      <c r="Q3900" t="s">
        <v>8308</v>
      </c>
      <c r="R3900" t="s">
        <v>8309</v>
      </c>
      <c r="S3900" s="12">
        <f t="shared" si="302"/>
        <v>42405.702349537038</v>
      </c>
      <c r="T3900" s="12">
        <f t="shared" si="303"/>
        <v>42415.702349537038</v>
      </c>
      <c r="U3900">
        <f t="shared" si="304"/>
        <v>2016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17</v>
      </c>
      <c r="B3904" s="3" t="s">
        <v>19</v>
      </c>
      <c r="C3904" s="3" t="s">
        <v>4128</v>
      </c>
      <c r="D3904" s="6">
        <v>1500</v>
      </c>
      <c r="E3904" s="8">
        <v>1510</v>
      </c>
      <c r="F3904" t="s">
        <v>8218</v>
      </c>
      <c r="G3904" t="s">
        <v>8224</v>
      </c>
      <c r="H3904" t="s">
        <v>8246</v>
      </c>
      <c r="I3904">
        <v>1415126022</v>
      </c>
      <c r="J3904">
        <v>1412530422</v>
      </c>
      <c r="K3904" t="b">
        <v>0</v>
      </c>
      <c r="L3904">
        <v>36</v>
      </c>
      <c r="M3904" t="b">
        <v>1</v>
      </c>
      <c r="N3904" t="s">
        <v>8263</v>
      </c>
      <c r="O3904">
        <f t="shared" si="305"/>
        <v>101</v>
      </c>
      <c r="P3904">
        <f t="shared" si="306"/>
        <v>41.94</v>
      </c>
      <c r="Q3904" t="s">
        <v>8308</v>
      </c>
      <c r="R3904" t="s">
        <v>8309</v>
      </c>
      <c r="S3904" s="12">
        <f t="shared" si="302"/>
        <v>41917.731736111113</v>
      </c>
      <c r="T3904" s="12">
        <f t="shared" si="303"/>
        <v>41947.773402777777</v>
      </c>
      <c r="U3904">
        <f t="shared" si="304"/>
        <v>2014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29</v>
      </c>
      <c r="B3907" s="3" t="s">
        <v>31</v>
      </c>
      <c r="C3907" s="3" t="s">
        <v>4140</v>
      </c>
      <c r="D3907" s="6">
        <v>3000</v>
      </c>
      <c r="E3907" s="8">
        <v>3700</v>
      </c>
      <c r="F3907" t="s">
        <v>8218</v>
      </c>
      <c r="G3907" t="s">
        <v>8224</v>
      </c>
      <c r="H3907" t="s">
        <v>8246</v>
      </c>
      <c r="I3907">
        <v>1406045368</v>
      </c>
      <c r="J3907">
        <v>1403453368</v>
      </c>
      <c r="K3907" t="b">
        <v>0</v>
      </c>
      <c r="L3907">
        <v>117</v>
      </c>
      <c r="M3907" t="b">
        <v>1</v>
      </c>
      <c r="N3907" t="s">
        <v>8263</v>
      </c>
      <c r="O3907">
        <f t="shared" si="305"/>
        <v>123</v>
      </c>
      <c r="P3907">
        <f t="shared" si="306"/>
        <v>31.62</v>
      </c>
      <c r="Q3907" t="s">
        <v>8308</v>
      </c>
      <c r="R3907" t="s">
        <v>8309</v>
      </c>
      <c r="S3907" s="12">
        <f t="shared" ref="S3907:S3970" si="307">(((J3907/60)/60)/24)+DATE(1970,1,1)</f>
        <v>41812.67324074074</v>
      </c>
      <c r="T3907" s="12">
        <f t="shared" ref="T3907:T3970" si="308">(((I3907/60)/60)/24)+DATE(1970,1,1)</f>
        <v>41842.67324074074</v>
      </c>
      <c r="U3907">
        <f t="shared" ref="U3907:U3970" si="309">YEAR(S3907)</f>
        <v>2014</v>
      </c>
    </row>
    <row r="3908" spans="1:21" ht="58" x14ac:dyDescent="0.35">
      <c r="A3908">
        <v>39</v>
      </c>
      <c r="B3908" s="3" t="s">
        <v>41</v>
      </c>
      <c r="C3908" s="3" t="s">
        <v>4150</v>
      </c>
      <c r="D3908" s="6">
        <v>25000</v>
      </c>
      <c r="E3908" s="8">
        <v>32745</v>
      </c>
      <c r="F3908" t="s">
        <v>8218</v>
      </c>
      <c r="G3908" t="s">
        <v>8224</v>
      </c>
      <c r="H3908" t="s">
        <v>8246</v>
      </c>
      <c r="I3908">
        <v>1401058740</v>
      </c>
      <c r="J3908">
        <v>1398388068</v>
      </c>
      <c r="K3908" t="b">
        <v>0</v>
      </c>
      <c r="L3908">
        <v>217</v>
      </c>
      <c r="M3908" t="b">
        <v>1</v>
      </c>
      <c r="N3908" t="s">
        <v>8263</v>
      </c>
      <c r="O3908">
        <f t="shared" ref="O3908:O3971" si="310">ROUND(E3908/D3908*100,0)</f>
        <v>131</v>
      </c>
      <c r="P3908">
        <f t="shared" ref="P3908:P3971" si="311">IFERROR(ROUND(E3908/L3908,2),0)</f>
        <v>150.9</v>
      </c>
      <c r="Q3908" t="s">
        <v>8308</v>
      </c>
      <c r="R3908" t="s">
        <v>8309</v>
      </c>
      <c r="S3908" s="12">
        <f t="shared" si="307"/>
        <v>41754.047083333331</v>
      </c>
      <c r="T3908" s="12">
        <f t="shared" si="308"/>
        <v>41784.957638888889</v>
      </c>
      <c r="U3908">
        <f t="shared" si="309"/>
        <v>2014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48</v>
      </c>
      <c r="B3916" s="3" t="s">
        <v>50</v>
      </c>
      <c r="C3916" s="3" t="s">
        <v>4159</v>
      </c>
      <c r="D3916" s="6">
        <v>2000</v>
      </c>
      <c r="E3916" s="8">
        <v>2159</v>
      </c>
      <c r="F3916" t="s">
        <v>8218</v>
      </c>
      <c r="G3916" t="s">
        <v>8224</v>
      </c>
      <c r="H3916" t="s">
        <v>8246</v>
      </c>
      <c r="I3916">
        <v>1425211200</v>
      </c>
      <c r="J3916">
        <v>1422534260</v>
      </c>
      <c r="K3916" t="b">
        <v>0</v>
      </c>
      <c r="L3916">
        <v>38</v>
      </c>
      <c r="M3916" t="b">
        <v>1</v>
      </c>
      <c r="N3916" t="s">
        <v>8263</v>
      </c>
      <c r="O3916">
        <f t="shared" si="310"/>
        <v>108</v>
      </c>
      <c r="P3916">
        <f t="shared" si="311"/>
        <v>56.82</v>
      </c>
      <c r="Q3916" t="s">
        <v>8308</v>
      </c>
      <c r="R3916" t="s">
        <v>8309</v>
      </c>
      <c r="S3916" s="12">
        <f t="shared" si="307"/>
        <v>42033.516898148147</v>
      </c>
      <c r="T3916" s="12">
        <f t="shared" si="308"/>
        <v>42064.5</v>
      </c>
      <c r="U3916">
        <f t="shared" si="309"/>
        <v>2015</v>
      </c>
    </row>
    <row r="3917" spans="1:21" ht="43.5" x14ac:dyDescent="0.35">
      <c r="A3917">
        <v>50</v>
      </c>
      <c r="B3917" s="3" t="s">
        <v>52</v>
      </c>
      <c r="C3917" s="3" t="s">
        <v>4161</v>
      </c>
      <c r="D3917" s="6">
        <v>600</v>
      </c>
      <c r="E3917" s="8">
        <v>600</v>
      </c>
      <c r="F3917" t="s">
        <v>8218</v>
      </c>
      <c r="G3917" t="s">
        <v>8224</v>
      </c>
      <c r="H3917" t="s">
        <v>8246</v>
      </c>
      <c r="I3917">
        <v>1422637200</v>
      </c>
      <c r="J3917">
        <v>1419271458</v>
      </c>
      <c r="K3917" t="b">
        <v>0</v>
      </c>
      <c r="L3917">
        <v>22</v>
      </c>
      <c r="M3917" t="b">
        <v>1</v>
      </c>
      <c r="N3917" t="s">
        <v>8263</v>
      </c>
      <c r="O3917">
        <f t="shared" si="310"/>
        <v>100</v>
      </c>
      <c r="P3917">
        <f t="shared" si="311"/>
        <v>27.27</v>
      </c>
      <c r="Q3917" t="s">
        <v>8308</v>
      </c>
      <c r="R3917" t="s">
        <v>8309</v>
      </c>
      <c r="S3917" s="12">
        <f t="shared" si="307"/>
        <v>41995.752986111111</v>
      </c>
      <c r="T3917" s="12">
        <f t="shared" si="308"/>
        <v>42034.708333333328</v>
      </c>
      <c r="U3917">
        <f t="shared" si="309"/>
        <v>2014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29" x14ac:dyDescent="0.35">
      <c r="A3919">
        <v>56</v>
      </c>
      <c r="B3919" s="3" t="s">
        <v>58</v>
      </c>
      <c r="C3919" s="3" t="s">
        <v>4167</v>
      </c>
      <c r="D3919" s="6">
        <v>8000</v>
      </c>
      <c r="E3919" s="8">
        <v>8581</v>
      </c>
      <c r="F3919" t="s">
        <v>8218</v>
      </c>
      <c r="G3919" t="s">
        <v>8224</v>
      </c>
      <c r="H3919" t="s">
        <v>8246</v>
      </c>
      <c r="I3919">
        <v>1433779200</v>
      </c>
      <c r="J3919">
        <v>1432559424</v>
      </c>
      <c r="K3919" t="b">
        <v>0</v>
      </c>
      <c r="L3919">
        <v>174</v>
      </c>
      <c r="M3919" t="b">
        <v>1</v>
      </c>
      <c r="N3919" t="s">
        <v>8263</v>
      </c>
      <c r="O3919">
        <f t="shared" si="310"/>
        <v>107</v>
      </c>
      <c r="P3919">
        <f t="shared" si="311"/>
        <v>49.32</v>
      </c>
      <c r="Q3919" t="s">
        <v>8308</v>
      </c>
      <c r="R3919" t="s">
        <v>8309</v>
      </c>
      <c r="S3919" s="12">
        <f t="shared" si="307"/>
        <v>42149.548888888887</v>
      </c>
      <c r="T3919" s="12">
        <f t="shared" si="308"/>
        <v>42163.666666666672</v>
      </c>
      <c r="U3919">
        <f t="shared" si="309"/>
        <v>2015</v>
      </c>
    </row>
    <row r="3920" spans="1:21" ht="43.5" x14ac:dyDescent="0.35">
      <c r="A3920">
        <v>1404</v>
      </c>
      <c r="B3920" s="3" t="s">
        <v>1405</v>
      </c>
      <c r="C3920" s="3" t="s">
        <v>5514</v>
      </c>
      <c r="D3920" s="6">
        <v>14500</v>
      </c>
      <c r="E3920" s="8">
        <v>241</v>
      </c>
      <c r="F3920" t="s">
        <v>8220</v>
      </c>
      <c r="G3920" t="s">
        <v>8224</v>
      </c>
      <c r="H3920" t="s">
        <v>8246</v>
      </c>
      <c r="I3920">
        <v>1424607285</v>
      </c>
      <c r="J3920">
        <v>1422447285</v>
      </c>
      <c r="K3920" t="b">
        <v>1</v>
      </c>
      <c r="L3920">
        <v>5</v>
      </c>
      <c r="M3920" t="b">
        <v>0</v>
      </c>
      <c r="N3920" t="s">
        <v>8285</v>
      </c>
      <c r="O3920">
        <f t="shared" si="310"/>
        <v>2</v>
      </c>
      <c r="P3920">
        <f t="shared" si="311"/>
        <v>48.2</v>
      </c>
      <c r="Q3920" t="s">
        <v>8320</v>
      </c>
      <c r="R3920" t="s">
        <v>8339</v>
      </c>
      <c r="S3920" s="12">
        <f t="shared" si="307"/>
        <v>42032.510243055556</v>
      </c>
      <c r="T3920" s="12">
        <f t="shared" si="308"/>
        <v>42057.510243055556</v>
      </c>
      <c r="U3920">
        <f t="shared" si="309"/>
        <v>2015</v>
      </c>
    </row>
    <row r="3921" spans="1:21" ht="43.5" x14ac:dyDescent="0.35">
      <c r="A3921">
        <v>1408</v>
      </c>
      <c r="B3921" s="3" t="s">
        <v>1409</v>
      </c>
      <c r="C3921" s="3" t="s">
        <v>5518</v>
      </c>
      <c r="D3921" s="6">
        <v>1000</v>
      </c>
      <c r="E3921" s="8">
        <v>72</v>
      </c>
      <c r="F3921" t="s">
        <v>8220</v>
      </c>
      <c r="G3921" t="s">
        <v>8224</v>
      </c>
      <c r="H3921" t="s">
        <v>8246</v>
      </c>
      <c r="I3921">
        <v>1447451756</v>
      </c>
      <c r="J3921">
        <v>1444856156</v>
      </c>
      <c r="K3921" t="b">
        <v>0</v>
      </c>
      <c r="L3921">
        <v>6</v>
      </c>
      <c r="M3921" t="b">
        <v>0</v>
      </c>
      <c r="N3921" t="s">
        <v>8285</v>
      </c>
      <c r="O3921">
        <f t="shared" si="310"/>
        <v>7</v>
      </c>
      <c r="P3921">
        <f t="shared" si="311"/>
        <v>12</v>
      </c>
      <c r="Q3921" t="s">
        <v>8320</v>
      </c>
      <c r="R3921" t="s">
        <v>8339</v>
      </c>
      <c r="S3921" s="12">
        <f t="shared" si="307"/>
        <v>42291.872175925921</v>
      </c>
      <c r="T3921" s="12">
        <f t="shared" si="308"/>
        <v>42321.913842592592</v>
      </c>
      <c r="U3921">
        <f t="shared" si="309"/>
        <v>2015</v>
      </c>
    </row>
    <row r="3922" spans="1:21" ht="58" x14ac:dyDescent="0.35">
      <c r="A3922">
        <v>1411</v>
      </c>
      <c r="B3922" s="3" t="s">
        <v>1412</v>
      </c>
      <c r="C3922" s="3" t="s">
        <v>5521</v>
      </c>
      <c r="D3922" s="6">
        <v>3000</v>
      </c>
      <c r="E3922" s="8">
        <v>7</v>
      </c>
      <c r="F3922" t="s">
        <v>8220</v>
      </c>
      <c r="G3922" t="s">
        <v>8224</v>
      </c>
      <c r="H3922" t="s">
        <v>8246</v>
      </c>
      <c r="I3922">
        <v>1423185900</v>
      </c>
      <c r="J3922">
        <v>1420766700</v>
      </c>
      <c r="K3922" t="b">
        <v>0</v>
      </c>
      <c r="L3922">
        <v>3</v>
      </c>
      <c r="M3922" t="b">
        <v>0</v>
      </c>
      <c r="N3922" t="s">
        <v>8285</v>
      </c>
      <c r="O3922">
        <f t="shared" si="310"/>
        <v>0</v>
      </c>
      <c r="P3922">
        <f t="shared" si="311"/>
        <v>2.33</v>
      </c>
      <c r="Q3922" t="s">
        <v>8320</v>
      </c>
      <c r="R3922" t="s">
        <v>8339</v>
      </c>
      <c r="S3922" s="12">
        <f t="shared" si="307"/>
        <v>42013.059027777781</v>
      </c>
      <c r="T3922" s="12">
        <f t="shared" si="308"/>
        <v>42041.059027777781</v>
      </c>
      <c r="U3922">
        <f t="shared" si="309"/>
        <v>2015</v>
      </c>
    </row>
    <row r="3923" spans="1:21" ht="58" x14ac:dyDescent="0.35">
      <c r="A3923">
        <v>1441</v>
      </c>
      <c r="B3923" s="3" t="s">
        <v>1442</v>
      </c>
      <c r="C3923" s="3" t="s">
        <v>5551</v>
      </c>
      <c r="D3923" s="6">
        <v>180000</v>
      </c>
      <c r="E3923" s="8">
        <v>2020</v>
      </c>
      <c r="F3923" t="s">
        <v>8220</v>
      </c>
      <c r="G3923" t="s">
        <v>8224</v>
      </c>
      <c r="H3923" t="s">
        <v>8246</v>
      </c>
      <c r="I3923">
        <v>1441995769</v>
      </c>
      <c r="J3923">
        <v>1436811769</v>
      </c>
      <c r="K3923" t="b">
        <v>0</v>
      </c>
      <c r="L3923">
        <v>3</v>
      </c>
      <c r="M3923" t="b">
        <v>0</v>
      </c>
      <c r="N3923" t="s">
        <v>8285</v>
      </c>
      <c r="O3923">
        <f t="shared" si="310"/>
        <v>1</v>
      </c>
      <c r="P3923">
        <f t="shared" si="311"/>
        <v>673.33</v>
      </c>
      <c r="Q3923" t="s">
        <v>8320</v>
      </c>
      <c r="R3923" t="s">
        <v>8339</v>
      </c>
      <c r="S3923" s="12">
        <f t="shared" si="307"/>
        <v>42198.765844907408</v>
      </c>
      <c r="T3923" s="12">
        <f t="shared" si="308"/>
        <v>42258.765844907408</v>
      </c>
      <c r="U3923">
        <f t="shared" si="309"/>
        <v>2015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1091</v>
      </c>
      <c r="B3925" s="3" t="s">
        <v>1092</v>
      </c>
      <c r="C3925" s="3" t="s">
        <v>5201</v>
      </c>
      <c r="D3925" s="6">
        <v>200</v>
      </c>
      <c r="E3925" s="8">
        <v>25</v>
      </c>
      <c r="F3925" t="s">
        <v>8220</v>
      </c>
      <c r="G3925" t="s">
        <v>8224</v>
      </c>
      <c r="H3925" t="s">
        <v>8246</v>
      </c>
      <c r="I3925">
        <v>1460313672</v>
      </c>
      <c r="J3925">
        <v>1457725272</v>
      </c>
      <c r="K3925" t="b">
        <v>0</v>
      </c>
      <c r="L3925">
        <v>2</v>
      </c>
      <c r="M3925" t="b">
        <v>0</v>
      </c>
      <c r="N3925" t="s">
        <v>8280</v>
      </c>
      <c r="O3925">
        <f t="shared" si="310"/>
        <v>13</v>
      </c>
      <c r="P3925">
        <f t="shared" si="311"/>
        <v>12.5</v>
      </c>
      <c r="Q3925" t="s">
        <v>8331</v>
      </c>
      <c r="R3925" t="s">
        <v>8332</v>
      </c>
      <c r="S3925" s="12">
        <f t="shared" si="307"/>
        <v>42440.820277777777</v>
      </c>
      <c r="T3925" s="12">
        <f t="shared" si="308"/>
        <v>42470.778611111105</v>
      </c>
      <c r="U3925">
        <f t="shared" si="309"/>
        <v>2016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58" x14ac:dyDescent="0.35">
      <c r="A3929">
        <v>1099</v>
      </c>
      <c r="B3929" s="3" t="s">
        <v>1100</v>
      </c>
      <c r="C3929" s="3" t="s">
        <v>5209</v>
      </c>
      <c r="D3929" s="6">
        <v>5000</v>
      </c>
      <c r="E3929" s="8">
        <v>25</v>
      </c>
      <c r="F3929" t="s">
        <v>8220</v>
      </c>
      <c r="G3929" t="s">
        <v>8224</v>
      </c>
      <c r="H3929" t="s">
        <v>8246</v>
      </c>
      <c r="I3929">
        <v>1431547468</v>
      </c>
      <c r="J3929">
        <v>1428955468</v>
      </c>
      <c r="K3929" t="b">
        <v>0</v>
      </c>
      <c r="L3929">
        <v>1</v>
      </c>
      <c r="M3929" t="b">
        <v>0</v>
      </c>
      <c r="N3929" t="s">
        <v>8280</v>
      </c>
      <c r="O3929">
        <f t="shared" si="310"/>
        <v>1</v>
      </c>
      <c r="P3929">
        <f t="shared" si="311"/>
        <v>25</v>
      </c>
      <c r="Q3929" t="s">
        <v>8331</v>
      </c>
      <c r="R3929" t="s">
        <v>8332</v>
      </c>
      <c r="S3929" s="12">
        <f t="shared" si="307"/>
        <v>42107.836435185185</v>
      </c>
      <c r="T3929" s="12">
        <f t="shared" si="308"/>
        <v>42137.836435185185</v>
      </c>
      <c r="U3929">
        <f t="shared" si="309"/>
        <v>2015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43.5" x14ac:dyDescent="0.35">
      <c r="A3937">
        <v>1104</v>
      </c>
      <c r="B3937" s="3" t="s">
        <v>1105</v>
      </c>
      <c r="C3937" s="3" t="s">
        <v>5214</v>
      </c>
      <c r="D3937" s="6">
        <v>60000</v>
      </c>
      <c r="E3937" s="8">
        <v>2971</v>
      </c>
      <c r="F3937" t="s">
        <v>8220</v>
      </c>
      <c r="G3937" t="s">
        <v>8224</v>
      </c>
      <c r="H3937" t="s">
        <v>8246</v>
      </c>
      <c r="I3937">
        <v>1402480221</v>
      </c>
      <c r="J3937">
        <v>1399888221</v>
      </c>
      <c r="K3937" t="b">
        <v>0</v>
      </c>
      <c r="L3937">
        <v>37</v>
      </c>
      <c r="M3937" t="b">
        <v>0</v>
      </c>
      <c r="N3937" t="s">
        <v>8280</v>
      </c>
      <c r="O3937">
        <f t="shared" si="310"/>
        <v>5</v>
      </c>
      <c r="P3937">
        <f t="shared" si="311"/>
        <v>80.3</v>
      </c>
      <c r="Q3937" t="s">
        <v>8331</v>
      </c>
      <c r="R3937" t="s">
        <v>8332</v>
      </c>
      <c r="S3937" s="12">
        <f t="shared" si="307"/>
        <v>41771.40996527778</v>
      </c>
      <c r="T3937" s="12">
        <f t="shared" si="308"/>
        <v>41801.40996527778</v>
      </c>
      <c r="U3937">
        <f t="shared" si="309"/>
        <v>2014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5" x14ac:dyDescent="0.35">
      <c r="A3963">
        <v>1113</v>
      </c>
      <c r="B3963" s="3" t="s">
        <v>1114</v>
      </c>
      <c r="C3963" s="3" t="s">
        <v>5223</v>
      </c>
      <c r="D3963" s="6">
        <v>1000</v>
      </c>
      <c r="E3963" s="8">
        <v>5</v>
      </c>
      <c r="F3963" t="s">
        <v>8220</v>
      </c>
      <c r="G3963" t="s">
        <v>8224</v>
      </c>
      <c r="H3963" t="s">
        <v>8246</v>
      </c>
      <c r="I3963">
        <v>1408058820</v>
      </c>
      <c r="J3963">
        <v>1405466820</v>
      </c>
      <c r="K3963" t="b">
        <v>0</v>
      </c>
      <c r="L3963">
        <v>1</v>
      </c>
      <c r="M3963" t="b">
        <v>0</v>
      </c>
      <c r="N3963" t="s">
        <v>8280</v>
      </c>
      <c r="O3963">
        <f t="shared" si="310"/>
        <v>1</v>
      </c>
      <c r="P3963">
        <f t="shared" si="311"/>
        <v>5</v>
      </c>
      <c r="Q3963" t="s">
        <v>8331</v>
      </c>
      <c r="R3963" t="s">
        <v>8332</v>
      </c>
      <c r="S3963" s="12">
        <f t="shared" si="307"/>
        <v>41835.977083333331</v>
      </c>
      <c r="T3963" s="12">
        <f t="shared" si="308"/>
        <v>41865.977083333331</v>
      </c>
      <c r="U3963">
        <f t="shared" si="309"/>
        <v>2014</v>
      </c>
    </row>
    <row r="3964" spans="1:21" ht="43.5" x14ac:dyDescent="0.35">
      <c r="A3964">
        <v>1114</v>
      </c>
      <c r="B3964" s="3" t="s">
        <v>1115</v>
      </c>
      <c r="C3964" s="3" t="s">
        <v>5224</v>
      </c>
      <c r="D3964" s="6">
        <v>6000</v>
      </c>
      <c r="E3964" s="8">
        <v>10</v>
      </c>
      <c r="F3964" t="s">
        <v>8220</v>
      </c>
      <c r="G3964" t="s">
        <v>8224</v>
      </c>
      <c r="H3964" t="s">
        <v>8246</v>
      </c>
      <c r="I3964">
        <v>1381306687</v>
      </c>
      <c r="J3964">
        <v>1378714687</v>
      </c>
      <c r="K3964" t="b">
        <v>0</v>
      </c>
      <c r="L3964">
        <v>3</v>
      </c>
      <c r="M3964" t="b">
        <v>0</v>
      </c>
      <c r="N3964" t="s">
        <v>8280</v>
      </c>
      <c r="O3964">
        <f t="shared" si="310"/>
        <v>0</v>
      </c>
      <c r="P3964">
        <f t="shared" si="311"/>
        <v>3.33</v>
      </c>
      <c r="Q3964" t="s">
        <v>8331</v>
      </c>
      <c r="R3964" t="s">
        <v>8332</v>
      </c>
      <c r="S3964" s="12">
        <f t="shared" si="307"/>
        <v>41526.345914351856</v>
      </c>
      <c r="T3964" s="12">
        <f t="shared" si="308"/>
        <v>41556.345914351856</v>
      </c>
      <c r="U3964">
        <f t="shared" si="309"/>
        <v>2013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5">ROUND(E3972/D3972*100,0)</f>
        <v>0</v>
      </c>
      <c r="P3972">
        <f t="shared" ref="P3972:P4035" si="316">IFERROR(ROUND(E3972/L3972,2),0)</f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1122</v>
      </c>
      <c r="B3976" s="3" t="s">
        <v>1123</v>
      </c>
      <c r="C3976" s="3" t="s">
        <v>5232</v>
      </c>
      <c r="D3976" s="6">
        <v>3200</v>
      </c>
      <c r="E3976" s="8">
        <v>0</v>
      </c>
      <c r="F3976" t="s">
        <v>8220</v>
      </c>
      <c r="G3976" t="s">
        <v>8224</v>
      </c>
      <c r="H3976" t="s">
        <v>8246</v>
      </c>
      <c r="I3976">
        <v>1369932825</v>
      </c>
      <c r="J3976">
        <v>1368723225</v>
      </c>
      <c r="K3976" t="b">
        <v>0</v>
      </c>
      <c r="L3976">
        <v>0</v>
      </c>
      <c r="M3976" t="b">
        <v>0</v>
      </c>
      <c r="N3976" t="s">
        <v>8280</v>
      </c>
      <c r="O3976">
        <f t="shared" si="315"/>
        <v>0</v>
      </c>
      <c r="P3976">
        <f t="shared" si="316"/>
        <v>0</v>
      </c>
      <c r="Q3976" t="s">
        <v>8331</v>
      </c>
      <c r="R3976" t="s">
        <v>8332</v>
      </c>
      <c r="S3976" s="12">
        <f t="shared" si="312"/>
        <v>41410.703993055555</v>
      </c>
      <c r="T3976" s="12">
        <f t="shared" si="313"/>
        <v>41424.703993055555</v>
      </c>
      <c r="U3976">
        <f t="shared" si="314"/>
        <v>2013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29" x14ac:dyDescent="0.35">
      <c r="A3981">
        <v>2127</v>
      </c>
      <c r="B3981" s="3" t="s">
        <v>2128</v>
      </c>
      <c r="C3981" s="3" t="s">
        <v>6237</v>
      </c>
      <c r="D3981" s="6">
        <v>28000</v>
      </c>
      <c r="E3981" s="8">
        <v>8076</v>
      </c>
      <c r="F3981" t="s">
        <v>8220</v>
      </c>
      <c r="G3981" t="s">
        <v>8224</v>
      </c>
      <c r="H3981" t="s">
        <v>8246</v>
      </c>
      <c r="I3981">
        <v>1426158463</v>
      </c>
      <c r="J3981">
        <v>1423570063</v>
      </c>
      <c r="K3981" t="b">
        <v>0</v>
      </c>
      <c r="L3981">
        <v>236</v>
      </c>
      <c r="M3981" t="b">
        <v>0</v>
      </c>
      <c r="N3981" t="s">
        <v>8280</v>
      </c>
      <c r="O3981">
        <f t="shared" si="315"/>
        <v>29</v>
      </c>
      <c r="P3981">
        <f t="shared" si="316"/>
        <v>34.22</v>
      </c>
      <c r="Q3981" t="s">
        <v>8331</v>
      </c>
      <c r="R3981" t="s">
        <v>8332</v>
      </c>
      <c r="S3981" s="12">
        <f t="shared" si="312"/>
        <v>42045.50535879629</v>
      </c>
      <c r="T3981" s="12">
        <f t="shared" si="313"/>
        <v>42075.463692129633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29" x14ac:dyDescent="0.35">
      <c r="A3984">
        <v>2138</v>
      </c>
      <c r="B3984" s="3" t="s">
        <v>2139</v>
      </c>
      <c r="C3984" s="3" t="s">
        <v>6248</v>
      </c>
      <c r="D3984" s="6">
        <v>1000</v>
      </c>
      <c r="E3984" s="8">
        <v>128</v>
      </c>
      <c r="F3984" t="s">
        <v>8220</v>
      </c>
      <c r="G3984" t="s">
        <v>8224</v>
      </c>
      <c r="H3984" t="s">
        <v>8246</v>
      </c>
      <c r="I3984">
        <v>1383959939</v>
      </c>
      <c r="J3984">
        <v>1381364339</v>
      </c>
      <c r="K3984" t="b">
        <v>0</v>
      </c>
      <c r="L3984">
        <v>12</v>
      </c>
      <c r="M3984" t="b">
        <v>0</v>
      </c>
      <c r="N3984" t="s">
        <v>8280</v>
      </c>
      <c r="O3984">
        <f t="shared" si="315"/>
        <v>13</v>
      </c>
      <c r="P3984">
        <f t="shared" si="316"/>
        <v>10.67</v>
      </c>
      <c r="Q3984" t="s">
        <v>8331</v>
      </c>
      <c r="R3984" t="s">
        <v>8332</v>
      </c>
      <c r="S3984" s="12">
        <f t="shared" si="312"/>
        <v>41557.013182870374</v>
      </c>
      <c r="T3984" s="12">
        <f t="shared" si="313"/>
        <v>41587.054849537039</v>
      </c>
      <c r="U3984">
        <f t="shared" si="314"/>
        <v>2013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2148</v>
      </c>
      <c r="B3986" s="3" t="s">
        <v>2149</v>
      </c>
      <c r="C3986" s="3" t="s">
        <v>6258</v>
      </c>
      <c r="D3986" s="6">
        <v>100</v>
      </c>
      <c r="E3986" s="8">
        <v>2</v>
      </c>
      <c r="F3986" t="s">
        <v>8220</v>
      </c>
      <c r="G3986" t="s">
        <v>8224</v>
      </c>
      <c r="H3986" t="s">
        <v>8246</v>
      </c>
      <c r="I3986">
        <v>1427992582</v>
      </c>
      <c r="J3986">
        <v>1425404182</v>
      </c>
      <c r="K3986" t="b">
        <v>0</v>
      </c>
      <c r="L3986">
        <v>2</v>
      </c>
      <c r="M3986" t="b">
        <v>0</v>
      </c>
      <c r="N3986" t="s">
        <v>8280</v>
      </c>
      <c r="O3986">
        <f t="shared" si="315"/>
        <v>2</v>
      </c>
      <c r="P3986">
        <f t="shared" si="316"/>
        <v>1</v>
      </c>
      <c r="Q3986" t="s">
        <v>8331</v>
      </c>
      <c r="R3986" t="s">
        <v>8332</v>
      </c>
      <c r="S3986" s="12">
        <f t="shared" si="312"/>
        <v>42066.733587962968</v>
      </c>
      <c r="T3986" s="12">
        <f t="shared" si="313"/>
        <v>42096.691921296297</v>
      </c>
      <c r="U3986">
        <f t="shared" si="314"/>
        <v>2015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5" x14ac:dyDescent="0.35">
      <c r="A3988">
        <v>2155</v>
      </c>
      <c r="B3988" s="3" t="s">
        <v>2156</v>
      </c>
      <c r="C3988" s="3" t="s">
        <v>6265</v>
      </c>
      <c r="D3988" s="6">
        <v>5000</v>
      </c>
      <c r="E3988" s="8">
        <v>115</v>
      </c>
      <c r="F3988" t="s">
        <v>8220</v>
      </c>
      <c r="G3988" t="s">
        <v>8224</v>
      </c>
      <c r="H3988" t="s">
        <v>8246</v>
      </c>
      <c r="I3988">
        <v>1459443385</v>
      </c>
      <c r="J3988">
        <v>1456854985</v>
      </c>
      <c r="K3988" t="b">
        <v>0</v>
      </c>
      <c r="L3988">
        <v>5</v>
      </c>
      <c r="M3988" t="b">
        <v>0</v>
      </c>
      <c r="N3988" t="s">
        <v>8280</v>
      </c>
      <c r="O3988">
        <f t="shared" si="315"/>
        <v>2</v>
      </c>
      <c r="P3988">
        <f t="shared" si="316"/>
        <v>23</v>
      </c>
      <c r="Q3988" t="s">
        <v>8331</v>
      </c>
      <c r="R3988" t="s">
        <v>8332</v>
      </c>
      <c r="S3988" s="12">
        <f t="shared" si="312"/>
        <v>42430.747511574074</v>
      </c>
      <c r="T3988" s="12">
        <f t="shared" si="313"/>
        <v>42460.70584490741</v>
      </c>
      <c r="U3988">
        <f t="shared" si="314"/>
        <v>2016</v>
      </c>
    </row>
    <row r="3989" spans="1:21" ht="43.5" x14ac:dyDescent="0.35">
      <c r="A3989">
        <v>692</v>
      </c>
      <c r="B3989" s="3" t="s">
        <v>693</v>
      </c>
      <c r="C3989" s="3" t="s">
        <v>4802</v>
      </c>
      <c r="D3989" s="6">
        <v>20000</v>
      </c>
      <c r="E3989" s="8">
        <v>1306</v>
      </c>
      <c r="F3989" t="s">
        <v>8220</v>
      </c>
      <c r="G3989" t="s">
        <v>8224</v>
      </c>
      <c r="H3989" t="s">
        <v>8246</v>
      </c>
      <c r="I3989">
        <v>1482397263</v>
      </c>
      <c r="J3989">
        <v>1479805263</v>
      </c>
      <c r="K3989" t="b">
        <v>0</v>
      </c>
      <c r="L3989">
        <v>201</v>
      </c>
      <c r="M3989" t="b">
        <v>0</v>
      </c>
      <c r="N3989" t="s">
        <v>8271</v>
      </c>
      <c r="O3989">
        <f t="shared" si="315"/>
        <v>7</v>
      </c>
      <c r="P3989">
        <f t="shared" si="316"/>
        <v>6.5</v>
      </c>
      <c r="Q3989" t="s">
        <v>8317</v>
      </c>
      <c r="R3989" t="s">
        <v>8319</v>
      </c>
      <c r="S3989" s="12">
        <f t="shared" si="312"/>
        <v>42696.37572916667</v>
      </c>
      <c r="T3989" s="12">
        <f t="shared" si="313"/>
        <v>42726.37572916667</v>
      </c>
      <c r="U3989">
        <f t="shared" si="314"/>
        <v>2016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701</v>
      </c>
      <c r="B3992" s="3" t="s">
        <v>702</v>
      </c>
      <c r="C3992" s="3" t="s">
        <v>4811</v>
      </c>
      <c r="D3992" s="6">
        <v>23000</v>
      </c>
      <c r="E3992" s="8">
        <v>6118</v>
      </c>
      <c r="F3992" t="s">
        <v>8220</v>
      </c>
      <c r="G3992" t="s">
        <v>8224</v>
      </c>
      <c r="H3992" t="s">
        <v>8246</v>
      </c>
      <c r="I3992">
        <v>1406130880</v>
      </c>
      <c r="J3992">
        <v>1403538880</v>
      </c>
      <c r="K3992" t="b">
        <v>0</v>
      </c>
      <c r="L3992">
        <v>21</v>
      </c>
      <c r="M3992" t="b">
        <v>0</v>
      </c>
      <c r="N3992" t="s">
        <v>8271</v>
      </c>
      <c r="O3992">
        <f t="shared" si="315"/>
        <v>27</v>
      </c>
      <c r="P3992">
        <f t="shared" si="316"/>
        <v>291.33</v>
      </c>
      <c r="Q3992" t="s">
        <v>8317</v>
      </c>
      <c r="R3992" t="s">
        <v>8319</v>
      </c>
      <c r="S3992" s="12">
        <f t="shared" si="312"/>
        <v>41813.662962962961</v>
      </c>
      <c r="T3992" s="12">
        <f t="shared" si="313"/>
        <v>41843.662962962961</v>
      </c>
      <c r="U3992">
        <f t="shared" si="314"/>
        <v>2014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707</v>
      </c>
      <c r="B3997" s="3" t="s">
        <v>708</v>
      </c>
      <c r="C3997" s="3" t="s">
        <v>4817</v>
      </c>
      <c r="D3997" s="6">
        <v>68000</v>
      </c>
      <c r="E3997" s="8">
        <v>53670.6</v>
      </c>
      <c r="F3997" t="s">
        <v>8220</v>
      </c>
      <c r="G3997" t="s">
        <v>8224</v>
      </c>
      <c r="H3997" t="s">
        <v>8246</v>
      </c>
      <c r="I3997">
        <v>1483286127</v>
      </c>
      <c r="J3997">
        <v>1479830127</v>
      </c>
      <c r="K3997" t="b">
        <v>0</v>
      </c>
      <c r="L3997">
        <v>456</v>
      </c>
      <c r="M3997" t="b">
        <v>0</v>
      </c>
      <c r="N3997" t="s">
        <v>8271</v>
      </c>
      <c r="O3997">
        <f t="shared" si="315"/>
        <v>79</v>
      </c>
      <c r="P3997">
        <f t="shared" si="316"/>
        <v>117.7</v>
      </c>
      <c r="Q3997" t="s">
        <v>8317</v>
      </c>
      <c r="R3997" t="s">
        <v>8319</v>
      </c>
      <c r="S3997" s="12">
        <f t="shared" si="312"/>
        <v>42696.663506944446</v>
      </c>
      <c r="T3997" s="12">
        <f t="shared" si="313"/>
        <v>42736.663506944446</v>
      </c>
      <c r="U3997">
        <f t="shared" si="314"/>
        <v>2016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708</v>
      </c>
      <c r="B3999" s="3" t="s">
        <v>709</v>
      </c>
      <c r="C3999" s="3" t="s">
        <v>4818</v>
      </c>
      <c r="D3999" s="6">
        <v>40000</v>
      </c>
      <c r="E3999" s="8">
        <v>8837</v>
      </c>
      <c r="F3999" t="s">
        <v>8220</v>
      </c>
      <c r="G3999" t="s">
        <v>8224</v>
      </c>
      <c r="H3999" t="s">
        <v>8246</v>
      </c>
      <c r="I3999">
        <v>1410616600</v>
      </c>
      <c r="J3999">
        <v>1405432600</v>
      </c>
      <c r="K3999" t="b">
        <v>0</v>
      </c>
      <c r="L3999">
        <v>369</v>
      </c>
      <c r="M3999" t="b">
        <v>0</v>
      </c>
      <c r="N3999" t="s">
        <v>8271</v>
      </c>
      <c r="O3999">
        <f t="shared" si="315"/>
        <v>22</v>
      </c>
      <c r="P3999">
        <f t="shared" si="316"/>
        <v>23.95</v>
      </c>
      <c r="Q3999" t="s">
        <v>8317</v>
      </c>
      <c r="R3999" t="s">
        <v>8319</v>
      </c>
      <c r="S3999" s="12">
        <f t="shared" si="312"/>
        <v>41835.581018518518</v>
      </c>
      <c r="T3999" s="12">
        <f t="shared" si="313"/>
        <v>41895.581018518518</v>
      </c>
      <c r="U3999">
        <f t="shared" si="314"/>
        <v>2014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986</v>
      </c>
      <c r="B4003" s="3" t="s">
        <v>987</v>
      </c>
      <c r="C4003" s="3" t="s">
        <v>5096</v>
      </c>
      <c r="D4003" s="6">
        <v>20000</v>
      </c>
      <c r="E4003" s="8">
        <v>2550</v>
      </c>
      <c r="F4003" t="s">
        <v>8220</v>
      </c>
      <c r="G4003" t="s">
        <v>8224</v>
      </c>
      <c r="H4003" t="s">
        <v>8246</v>
      </c>
      <c r="I4003">
        <v>1452384000</v>
      </c>
      <c r="J4003">
        <v>1447698300</v>
      </c>
      <c r="K4003" t="b">
        <v>0</v>
      </c>
      <c r="L4003">
        <v>23</v>
      </c>
      <c r="M4003" t="b">
        <v>0</v>
      </c>
      <c r="N4003" t="s">
        <v>8271</v>
      </c>
      <c r="O4003">
        <f t="shared" si="315"/>
        <v>13</v>
      </c>
      <c r="P4003">
        <f t="shared" si="316"/>
        <v>110.87</v>
      </c>
      <c r="Q4003" t="s">
        <v>8317</v>
      </c>
      <c r="R4003" t="s">
        <v>8319</v>
      </c>
      <c r="S4003" s="12">
        <f t="shared" si="312"/>
        <v>42324.767361111109</v>
      </c>
      <c r="T4003" s="12">
        <f t="shared" si="313"/>
        <v>42379</v>
      </c>
      <c r="U4003">
        <f t="shared" si="314"/>
        <v>2015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72.5" x14ac:dyDescent="0.35">
      <c r="A4010">
        <v>991</v>
      </c>
      <c r="B4010" s="3" t="s">
        <v>992</v>
      </c>
      <c r="C4010" s="3" t="s">
        <v>5101</v>
      </c>
      <c r="D4010" s="6">
        <v>5000</v>
      </c>
      <c r="E4010" s="8">
        <v>212</v>
      </c>
      <c r="F4010" t="s">
        <v>8220</v>
      </c>
      <c r="G4010" t="s">
        <v>8224</v>
      </c>
      <c r="H4010" t="s">
        <v>8246</v>
      </c>
      <c r="I4010">
        <v>1468349460</v>
      </c>
      <c r="J4010">
        <v>1466186988</v>
      </c>
      <c r="K4010" t="b">
        <v>0</v>
      </c>
      <c r="L4010">
        <v>7</v>
      </c>
      <c r="M4010" t="b">
        <v>0</v>
      </c>
      <c r="N4010" t="s">
        <v>8271</v>
      </c>
      <c r="O4010">
        <f t="shared" si="315"/>
        <v>4</v>
      </c>
      <c r="P4010">
        <f t="shared" si="316"/>
        <v>30.29</v>
      </c>
      <c r="Q4010" t="s">
        <v>8317</v>
      </c>
      <c r="R4010" t="s">
        <v>8319</v>
      </c>
      <c r="S4010" s="12">
        <f t="shared" si="312"/>
        <v>42538.75680555556</v>
      </c>
      <c r="T4010" s="12">
        <f t="shared" si="313"/>
        <v>42563.785416666666</v>
      </c>
      <c r="U4010">
        <f t="shared" si="314"/>
        <v>2016</v>
      </c>
    </row>
    <row r="4011" spans="1:21" ht="58" x14ac:dyDescent="0.35">
      <c r="A4011">
        <v>1001</v>
      </c>
      <c r="B4011" s="3" t="s">
        <v>1002</v>
      </c>
      <c r="C4011" s="3" t="s">
        <v>5111</v>
      </c>
      <c r="D4011" s="6">
        <v>5000</v>
      </c>
      <c r="E4011" s="8">
        <v>5200</v>
      </c>
      <c r="F4011" t="s">
        <v>8219</v>
      </c>
      <c r="G4011" t="s">
        <v>8224</v>
      </c>
      <c r="H4011" t="s">
        <v>8246</v>
      </c>
      <c r="I4011">
        <v>1485796613</v>
      </c>
      <c r="J4011">
        <v>1481908613</v>
      </c>
      <c r="K4011" t="b">
        <v>0</v>
      </c>
      <c r="L4011">
        <v>4</v>
      </c>
      <c r="M4011" t="b">
        <v>0</v>
      </c>
      <c r="N4011" t="s">
        <v>8271</v>
      </c>
      <c r="O4011">
        <f t="shared" si="315"/>
        <v>104</v>
      </c>
      <c r="P4011">
        <f t="shared" si="316"/>
        <v>1300</v>
      </c>
      <c r="Q4011" t="s">
        <v>8317</v>
      </c>
      <c r="R4011" t="s">
        <v>8319</v>
      </c>
      <c r="S4011" s="12">
        <f t="shared" si="312"/>
        <v>42720.720057870371</v>
      </c>
      <c r="T4011" s="12">
        <f t="shared" si="313"/>
        <v>42765.720057870371</v>
      </c>
      <c r="U4011">
        <f t="shared" si="314"/>
        <v>2016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1304</v>
      </c>
      <c r="B4013" s="3" t="s">
        <v>1305</v>
      </c>
      <c r="C4013" s="3" t="s">
        <v>5414</v>
      </c>
      <c r="D4013" s="6">
        <v>40000</v>
      </c>
      <c r="E4013" s="8">
        <v>15851</v>
      </c>
      <c r="F4013" t="s">
        <v>8219</v>
      </c>
      <c r="G4013" t="s">
        <v>8224</v>
      </c>
      <c r="H4013" t="s">
        <v>8246</v>
      </c>
      <c r="I4013">
        <v>1489376405</v>
      </c>
      <c r="J4013">
        <v>1484196005</v>
      </c>
      <c r="K4013" t="b">
        <v>0</v>
      </c>
      <c r="L4013">
        <v>104</v>
      </c>
      <c r="M4013" t="b">
        <v>0</v>
      </c>
      <c r="N4013" t="s">
        <v>8271</v>
      </c>
      <c r="O4013">
        <f t="shared" si="315"/>
        <v>40</v>
      </c>
      <c r="P4013">
        <f t="shared" si="316"/>
        <v>152.41</v>
      </c>
      <c r="Q4013" t="s">
        <v>8317</v>
      </c>
      <c r="R4013" t="s">
        <v>8319</v>
      </c>
      <c r="S4013" s="12">
        <f t="shared" si="312"/>
        <v>42747.194502314815</v>
      </c>
      <c r="T4013" s="12">
        <f t="shared" si="313"/>
        <v>42807.152835648143</v>
      </c>
      <c r="U4013">
        <f t="shared" si="314"/>
        <v>2017</v>
      </c>
    </row>
    <row r="4014" spans="1:21" ht="43.5" x14ac:dyDescent="0.35">
      <c r="A4014">
        <v>1319</v>
      </c>
      <c r="B4014" s="3" t="s">
        <v>1320</v>
      </c>
      <c r="C4014" s="3" t="s">
        <v>5429</v>
      </c>
      <c r="D4014" s="6">
        <v>5800</v>
      </c>
      <c r="E4014" s="8">
        <v>876</v>
      </c>
      <c r="F4014" t="s">
        <v>8219</v>
      </c>
      <c r="G4014" t="s">
        <v>8224</v>
      </c>
      <c r="H4014" t="s">
        <v>8246</v>
      </c>
      <c r="I4014">
        <v>1405094400</v>
      </c>
      <c r="J4014">
        <v>1403810965</v>
      </c>
      <c r="K4014" t="b">
        <v>0</v>
      </c>
      <c r="L4014">
        <v>9</v>
      </c>
      <c r="M4014" t="b">
        <v>0</v>
      </c>
      <c r="N4014" t="s">
        <v>8271</v>
      </c>
      <c r="O4014">
        <f t="shared" si="315"/>
        <v>15</v>
      </c>
      <c r="P4014">
        <f t="shared" si="316"/>
        <v>97.33</v>
      </c>
      <c r="Q4014" t="s">
        <v>8317</v>
      </c>
      <c r="R4014" t="s">
        <v>8319</v>
      </c>
      <c r="S4014" s="12">
        <f t="shared" si="312"/>
        <v>41816.812094907407</v>
      </c>
      <c r="T4014" s="12">
        <f t="shared" si="313"/>
        <v>41831.666666666664</v>
      </c>
      <c r="U4014">
        <f t="shared" si="314"/>
        <v>2014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1322</v>
      </c>
      <c r="B4018" s="3" t="s">
        <v>1323</v>
      </c>
      <c r="C4018" s="3" t="s">
        <v>5432</v>
      </c>
      <c r="D4018" s="6">
        <v>35000</v>
      </c>
      <c r="E4018" s="8">
        <v>106</v>
      </c>
      <c r="F4018" t="s">
        <v>8219</v>
      </c>
      <c r="G4018" t="s">
        <v>8224</v>
      </c>
      <c r="H4018" t="s">
        <v>8246</v>
      </c>
      <c r="I4018">
        <v>1432223125</v>
      </c>
      <c r="J4018">
        <v>1429631125</v>
      </c>
      <c r="K4018" t="b">
        <v>0</v>
      </c>
      <c r="L4018">
        <v>4</v>
      </c>
      <c r="M4018" t="b">
        <v>0</v>
      </c>
      <c r="N4018" t="s">
        <v>8271</v>
      </c>
      <c r="O4018">
        <f t="shared" si="315"/>
        <v>0</v>
      </c>
      <c r="P4018">
        <f t="shared" si="316"/>
        <v>26.5</v>
      </c>
      <c r="Q4018" t="s">
        <v>8317</v>
      </c>
      <c r="R4018" t="s">
        <v>8319</v>
      </c>
      <c r="S4018" s="12">
        <f t="shared" si="312"/>
        <v>42115.656539351854</v>
      </c>
      <c r="T4018" s="12">
        <f t="shared" si="313"/>
        <v>42145.656539351854</v>
      </c>
      <c r="U4018">
        <f t="shared" si="314"/>
        <v>2015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58" x14ac:dyDescent="0.35">
      <c r="A4020">
        <v>1341</v>
      </c>
      <c r="B4020" s="3" t="s">
        <v>1342</v>
      </c>
      <c r="C4020" s="3" t="s">
        <v>5451</v>
      </c>
      <c r="D4020" s="6">
        <v>25000</v>
      </c>
      <c r="E4020" s="8">
        <v>17590</v>
      </c>
      <c r="F4020" t="s">
        <v>8219</v>
      </c>
      <c r="G4020" t="s">
        <v>8224</v>
      </c>
      <c r="H4020" t="s">
        <v>8246</v>
      </c>
      <c r="I4020">
        <v>1475333917</v>
      </c>
      <c r="J4020">
        <v>1472569117</v>
      </c>
      <c r="K4020" t="b">
        <v>0</v>
      </c>
      <c r="L4020">
        <v>46</v>
      </c>
      <c r="M4020" t="b">
        <v>0</v>
      </c>
      <c r="N4020" t="s">
        <v>8271</v>
      </c>
      <c r="O4020">
        <f t="shared" si="315"/>
        <v>70</v>
      </c>
      <c r="P4020">
        <f t="shared" si="316"/>
        <v>382.39</v>
      </c>
      <c r="Q4020" t="s">
        <v>8317</v>
      </c>
      <c r="R4020" t="s">
        <v>8319</v>
      </c>
      <c r="S4020" s="12">
        <f t="shared" si="312"/>
        <v>42612.624039351853</v>
      </c>
      <c r="T4020" s="12">
        <f t="shared" si="313"/>
        <v>42644.624039351853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58" x14ac:dyDescent="0.35">
      <c r="A4035">
        <v>547</v>
      </c>
      <c r="B4035" s="3" t="s">
        <v>548</v>
      </c>
      <c r="C4035" s="3" t="s">
        <v>4657</v>
      </c>
      <c r="D4035" s="6">
        <v>7500</v>
      </c>
      <c r="E4035" s="8">
        <v>0</v>
      </c>
      <c r="F4035" t="s">
        <v>8220</v>
      </c>
      <c r="G4035" t="s">
        <v>8224</v>
      </c>
      <c r="H4035" t="s">
        <v>8246</v>
      </c>
      <c r="I4035">
        <v>1455122564</v>
      </c>
      <c r="J4035">
        <v>1452530564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t="s">
        <v>8317</v>
      </c>
      <c r="R4035" t="s">
        <v>8318</v>
      </c>
      <c r="S4035" s="12">
        <f t="shared" ref="S4035:S4098" si="317">(((J4035/60)/60)/24)+DATE(1970,1,1)</f>
        <v>42380.696342592593</v>
      </c>
      <c r="T4035" s="12">
        <f t="shared" ref="T4035:T4098" si="318">(((I4035/60)/60)/24)+DATE(1970,1,1)</f>
        <v>42410.696342592593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20">ROUND(E4036/D4036*100,0)</f>
        <v>1</v>
      </c>
      <c r="P4036">
        <f t="shared" ref="P4036:P4099" si="321">IFERROR(ROUND(E4036/L4036,2),0)</f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3.5" x14ac:dyDescent="0.35">
      <c r="A4043">
        <v>548</v>
      </c>
      <c r="B4043" s="3" t="s">
        <v>549</v>
      </c>
      <c r="C4043" s="3" t="s">
        <v>4658</v>
      </c>
      <c r="D4043" s="6">
        <v>10000</v>
      </c>
      <c r="E4043" s="8">
        <v>9</v>
      </c>
      <c r="F4043" t="s">
        <v>8220</v>
      </c>
      <c r="G4043" t="s">
        <v>8224</v>
      </c>
      <c r="H4043" t="s">
        <v>8246</v>
      </c>
      <c r="I4043">
        <v>1446154848</v>
      </c>
      <c r="J4043">
        <v>1443562848</v>
      </c>
      <c r="K4043" t="b">
        <v>0</v>
      </c>
      <c r="L4043">
        <v>1</v>
      </c>
      <c r="M4043" t="b">
        <v>0</v>
      </c>
      <c r="N4043" t="s">
        <v>8270</v>
      </c>
      <c r="O4043">
        <f t="shared" si="320"/>
        <v>0</v>
      </c>
      <c r="P4043">
        <f t="shared" si="321"/>
        <v>9</v>
      </c>
      <c r="Q4043" t="s">
        <v>8317</v>
      </c>
      <c r="R4043" t="s">
        <v>8318</v>
      </c>
      <c r="S4043" s="12">
        <f t="shared" si="317"/>
        <v>42276.903333333335</v>
      </c>
      <c r="T4043" s="12">
        <f t="shared" si="318"/>
        <v>42306.903333333335</v>
      </c>
      <c r="U4043">
        <f t="shared" si="319"/>
        <v>2015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549</v>
      </c>
      <c r="B4050" s="3" t="s">
        <v>550</v>
      </c>
      <c r="C4050" s="3" t="s">
        <v>4659</v>
      </c>
      <c r="D4050" s="6">
        <v>2500</v>
      </c>
      <c r="E4050" s="8">
        <v>68</v>
      </c>
      <c r="F405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 t="shared" si="320"/>
        <v>3</v>
      </c>
      <c r="P4050">
        <f t="shared" si="321"/>
        <v>8.5</v>
      </c>
      <c r="Q4050" t="s">
        <v>8317</v>
      </c>
      <c r="R4050" t="s">
        <v>8318</v>
      </c>
      <c r="S4050" s="12">
        <f t="shared" si="317"/>
        <v>42163.636828703704</v>
      </c>
      <c r="T4050" s="12">
        <f t="shared" si="318"/>
        <v>42193.636828703704</v>
      </c>
      <c r="U4050">
        <f t="shared" si="319"/>
        <v>2015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555</v>
      </c>
      <c r="B4055" s="3" t="s">
        <v>556</v>
      </c>
      <c r="C4055" s="3" t="s">
        <v>4665</v>
      </c>
      <c r="D4055" s="6">
        <v>7500</v>
      </c>
      <c r="E4055" s="8">
        <v>0</v>
      </c>
      <c r="F4055" t="s">
        <v>8220</v>
      </c>
      <c r="G4055" t="s">
        <v>8224</v>
      </c>
      <c r="H4055" t="s">
        <v>8246</v>
      </c>
      <c r="I4055">
        <v>1465720143</v>
      </c>
      <c r="J4055">
        <v>1463128143</v>
      </c>
      <c r="K4055" t="b">
        <v>0</v>
      </c>
      <c r="L4055">
        <v>0</v>
      </c>
      <c r="M4055" t="b">
        <v>0</v>
      </c>
      <c r="N4055" t="s">
        <v>8270</v>
      </c>
      <c r="O4055">
        <f t="shared" si="320"/>
        <v>0</v>
      </c>
      <c r="P4055">
        <f t="shared" si="321"/>
        <v>0</v>
      </c>
      <c r="Q4055" t="s">
        <v>8317</v>
      </c>
      <c r="R4055" t="s">
        <v>8318</v>
      </c>
      <c r="S4055" s="12">
        <f t="shared" si="317"/>
        <v>42503.353506944448</v>
      </c>
      <c r="T4055" s="12">
        <f t="shared" si="318"/>
        <v>42533.353506944448</v>
      </c>
      <c r="U4055">
        <f t="shared" si="319"/>
        <v>2016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565</v>
      </c>
      <c r="B4057" s="3" t="s">
        <v>566</v>
      </c>
      <c r="C4057" s="3" t="s">
        <v>4675</v>
      </c>
      <c r="D4057" s="6">
        <v>25000</v>
      </c>
      <c r="E4057" s="8">
        <v>0</v>
      </c>
      <c r="F4057" t="s">
        <v>8220</v>
      </c>
      <c r="G4057" t="s">
        <v>8224</v>
      </c>
      <c r="H4057" t="s">
        <v>8246</v>
      </c>
      <c r="I4057">
        <v>1436554249</v>
      </c>
      <c r="J4057">
        <v>1433962249</v>
      </c>
      <c r="K4057" t="b">
        <v>0</v>
      </c>
      <c r="L4057">
        <v>0</v>
      </c>
      <c r="M4057" t="b">
        <v>0</v>
      </c>
      <c r="N4057" t="s">
        <v>8270</v>
      </c>
      <c r="O4057">
        <f t="shared" si="320"/>
        <v>0</v>
      </c>
      <c r="P4057">
        <f t="shared" si="321"/>
        <v>0</v>
      </c>
      <c r="Q4057" t="s">
        <v>8317</v>
      </c>
      <c r="R4057" t="s">
        <v>8318</v>
      </c>
      <c r="S4057" s="12">
        <f t="shared" si="317"/>
        <v>42165.785289351858</v>
      </c>
      <c r="T4057" s="12">
        <f t="shared" si="318"/>
        <v>42195.785289351858</v>
      </c>
      <c r="U4057">
        <f t="shared" si="319"/>
        <v>2015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5" x14ac:dyDescent="0.35">
      <c r="A4059">
        <v>574</v>
      </c>
      <c r="B4059" s="3" t="s">
        <v>575</v>
      </c>
      <c r="C4059" s="3" t="s">
        <v>4684</v>
      </c>
      <c r="D4059" s="6">
        <v>11180</v>
      </c>
      <c r="E4059" s="8">
        <v>80</v>
      </c>
      <c r="F4059" t="s">
        <v>8220</v>
      </c>
      <c r="G4059" t="s">
        <v>8224</v>
      </c>
      <c r="H4059" t="s">
        <v>8246</v>
      </c>
      <c r="I4059">
        <v>1476873507</v>
      </c>
      <c r="J4059">
        <v>1474281507</v>
      </c>
      <c r="K4059" t="b">
        <v>0</v>
      </c>
      <c r="L4059">
        <v>4</v>
      </c>
      <c r="M4059" t="b">
        <v>0</v>
      </c>
      <c r="N4059" t="s">
        <v>8270</v>
      </c>
      <c r="O4059">
        <f t="shared" si="320"/>
        <v>1</v>
      </c>
      <c r="P4059">
        <f t="shared" si="321"/>
        <v>20</v>
      </c>
      <c r="Q4059" t="s">
        <v>8317</v>
      </c>
      <c r="R4059" t="s">
        <v>8318</v>
      </c>
      <c r="S4059" s="12">
        <f t="shared" si="317"/>
        <v>42632.443368055552</v>
      </c>
      <c r="T4059" s="12">
        <f t="shared" si="318"/>
        <v>42662.443368055552</v>
      </c>
      <c r="U4059">
        <f t="shared" si="319"/>
        <v>2016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29" x14ac:dyDescent="0.35">
      <c r="A4065">
        <v>578</v>
      </c>
      <c r="B4065" s="3" t="s">
        <v>579</v>
      </c>
      <c r="C4065" s="3" t="s">
        <v>4688</v>
      </c>
      <c r="D4065" s="6">
        <v>125000</v>
      </c>
      <c r="E4065" s="8">
        <v>14</v>
      </c>
      <c r="F4065" t="s">
        <v>8220</v>
      </c>
      <c r="G4065" t="s">
        <v>8224</v>
      </c>
      <c r="H4065" t="s">
        <v>8246</v>
      </c>
      <c r="I4065">
        <v>1441633993</v>
      </c>
      <c r="J4065">
        <v>1439560393</v>
      </c>
      <c r="K4065" t="b">
        <v>0</v>
      </c>
      <c r="L4065">
        <v>7</v>
      </c>
      <c r="M4065" t="b">
        <v>0</v>
      </c>
      <c r="N4065" t="s">
        <v>8270</v>
      </c>
      <c r="O4065">
        <f t="shared" si="320"/>
        <v>0</v>
      </c>
      <c r="P4065">
        <f t="shared" si="321"/>
        <v>2</v>
      </c>
      <c r="Q4065" t="s">
        <v>8317</v>
      </c>
      <c r="R4065" t="s">
        <v>8318</v>
      </c>
      <c r="S4065" s="12">
        <f t="shared" si="317"/>
        <v>42230.578622685185</v>
      </c>
      <c r="T4065" s="12">
        <f t="shared" si="318"/>
        <v>42254.578622685185</v>
      </c>
      <c r="U4065">
        <f t="shared" si="319"/>
        <v>2015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585</v>
      </c>
      <c r="B4071" s="3" t="s">
        <v>586</v>
      </c>
      <c r="C4071" s="3" t="s">
        <v>4695</v>
      </c>
      <c r="D4071" s="6">
        <v>9000</v>
      </c>
      <c r="E4071" s="8">
        <v>0</v>
      </c>
      <c r="F4071" t="s">
        <v>8220</v>
      </c>
      <c r="G4071" t="s">
        <v>8224</v>
      </c>
      <c r="H4071" t="s">
        <v>8246</v>
      </c>
      <c r="I4071">
        <v>1448928000</v>
      </c>
      <c r="J4071">
        <v>1444123377</v>
      </c>
      <c r="K4071" t="b">
        <v>0</v>
      </c>
      <c r="L4071">
        <v>0</v>
      </c>
      <c r="M4071" t="b">
        <v>0</v>
      </c>
      <c r="N4071" t="s">
        <v>8270</v>
      </c>
      <c r="O4071">
        <f t="shared" si="320"/>
        <v>0</v>
      </c>
      <c r="P4071">
        <f t="shared" si="321"/>
        <v>0</v>
      </c>
      <c r="Q4071" t="s">
        <v>8317</v>
      </c>
      <c r="R4071" t="s">
        <v>8318</v>
      </c>
      <c r="S4071" s="12">
        <f t="shared" si="317"/>
        <v>42283.3909375</v>
      </c>
      <c r="T4071" s="12">
        <f t="shared" si="318"/>
        <v>42339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590</v>
      </c>
      <c r="B4074" s="3" t="s">
        <v>591</v>
      </c>
      <c r="C4074" s="3" t="s">
        <v>4700</v>
      </c>
      <c r="D4074" s="6">
        <v>5000</v>
      </c>
      <c r="E4074" s="8">
        <v>223</v>
      </c>
      <c r="F4074" t="s">
        <v>8220</v>
      </c>
      <c r="G4074" t="s">
        <v>8224</v>
      </c>
      <c r="H4074" t="s">
        <v>8246</v>
      </c>
      <c r="I4074">
        <v>1454936460</v>
      </c>
      <c r="J4074">
        <v>1452259131</v>
      </c>
      <c r="K4074" t="b">
        <v>0</v>
      </c>
      <c r="L4074">
        <v>9</v>
      </c>
      <c r="M4074" t="b">
        <v>0</v>
      </c>
      <c r="N4074" t="s">
        <v>8270</v>
      </c>
      <c r="O4074">
        <f t="shared" si="320"/>
        <v>4</v>
      </c>
      <c r="P4074">
        <f t="shared" si="321"/>
        <v>24.78</v>
      </c>
      <c r="Q4074" t="s">
        <v>8317</v>
      </c>
      <c r="R4074" t="s">
        <v>8318</v>
      </c>
      <c r="S4074" s="12">
        <f t="shared" si="317"/>
        <v>42377.554756944446</v>
      </c>
      <c r="T4074" s="12">
        <f t="shared" si="318"/>
        <v>42408.542361111111</v>
      </c>
      <c r="U4074">
        <f t="shared" si="319"/>
        <v>2016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58" x14ac:dyDescent="0.35">
      <c r="A4076">
        <v>593</v>
      </c>
      <c r="B4076" s="3" t="s">
        <v>594</v>
      </c>
      <c r="C4076" s="3" t="s">
        <v>4703</v>
      </c>
      <c r="D4076" s="6">
        <v>500</v>
      </c>
      <c r="E4076" s="8">
        <v>115</v>
      </c>
      <c r="F4076" t="s">
        <v>8220</v>
      </c>
      <c r="G4076" t="s">
        <v>8224</v>
      </c>
      <c r="H4076" t="s">
        <v>8246</v>
      </c>
      <c r="I4076">
        <v>1428333345</v>
      </c>
      <c r="J4076">
        <v>1425744945</v>
      </c>
      <c r="K4076" t="b">
        <v>0</v>
      </c>
      <c r="L4076">
        <v>7</v>
      </c>
      <c r="M4076" t="b">
        <v>0</v>
      </c>
      <c r="N4076" t="s">
        <v>8270</v>
      </c>
      <c r="O4076">
        <f t="shared" si="320"/>
        <v>23</v>
      </c>
      <c r="P4076">
        <f t="shared" si="321"/>
        <v>16.43</v>
      </c>
      <c r="Q4076" t="s">
        <v>8317</v>
      </c>
      <c r="R4076" t="s">
        <v>8318</v>
      </c>
      <c r="S4076" s="12">
        <f t="shared" si="317"/>
        <v>42070.677604166667</v>
      </c>
      <c r="T4076" s="12">
        <f t="shared" si="318"/>
        <v>42100.635937500003</v>
      </c>
      <c r="U4076">
        <f t="shared" si="319"/>
        <v>2015</v>
      </c>
    </row>
    <row r="4077" spans="1:21" ht="43.5" x14ac:dyDescent="0.35">
      <c r="A4077">
        <v>609</v>
      </c>
      <c r="B4077" s="3" t="s">
        <v>610</v>
      </c>
      <c r="C4077" s="3" t="s">
        <v>4719</v>
      </c>
      <c r="D4077" s="6">
        <v>780</v>
      </c>
      <c r="E4077" s="8">
        <v>5</v>
      </c>
      <c r="F4077" t="s">
        <v>8219</v>
      </c>
      <c r="G4077" t="s">
        <v>8224</v>
      </c>
      <c r="H4077" t="s">
        <v>8246</v>
      </c>
      <c r="I4077">
        <v>1448761744</v>
      </c>
      <c r="J4077">
        <v>1446166144</v>
      </c>
      <c r="K4077" t="b">
        <v>0</v>
      </c>
      <c r="L4077">
        <v>1</v>
      </c>
      <c r="M4077" t="b">
        <v>0</v>
      </c>
      <c r="N4077" t="s">
        <v>8270</v>
      </c>
      <c r="O4077">
        <f t="shared" si="320"/>
        <v>1</v>
      </c>
      <c r="P4077">
        <f t="shared" si="321"/>
        <v>5</v>
      </c>
      <c r="Q4077" t="s">
        <v>8317</v>
      </c>
      <c r="R4077" t="s">
        <v>8318</v>
      </c>
      <c r="S4077" s="12">
        <f t="shared" si="317"/>
        <v>42307.034074074079</v>
      </c>
      <c r="T4077" s="12">
        <f t="shared" si="318"/>
        <v>42337.075740740736</v>
      </c>
      <c r="U4077">
        <f t="shared" si="319"/>
        <v>2015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58" x14ac:dyDescent="0.35">
      <c r="A4080">
        <v>617</v>
      </c>
      <c r="B4080" s="3" t="s">
        <v>618</v>
      </c>
      <c r="C4080" s="3" t="s">
        <v>4727</v>
      </c>
      <c r="D4080" s="6">
        <v>2000</v>
      </c>
      <c r="E4080" s="8">
        <v>60</v>
      </c>
      <c r="F4080" t="s">
        <v>8219</v>
      </c>
      <c r="G4080" t="s">
        <v>8224</v>
      </c>
      <c r="H4080" t="s">
        <v>8246</v>
      </c>
      <c r="I4080">
        <v>1431072843</v>
      </c>
      <c r="J4080">
        <v>1427184843</v>
      </c>
      <c r="K4080" t="b">
        <v>0</v>
      </c>
      <c r="L4080">
        <v>3</v>
      </c>
      <c r="M4080" t="b">
        <v>0</v>
      </c>
      <c r="N4080" t="s">
        <v>8270</v>
      </c>
      <c r="O4080">
        <f t="shared" si="320"/>
        <v>3</v>
      </c>
      <c r="P4080">
        <f t="shared" si="321"/>
        <v>20</v>
      </c>
      <c r="Q4080" t="s">
        <v>8317</v>
      </c>
      <c r="R4080" t="s">
        <v>8318</v>
      </c>
      <c r="S4080" s="12">
        <f t="shared" si="317"/>
        <v>42087.343090277776</v>
      </c>
      <c r="T4080" s="12">
        <f t="shared" si="318"/>
        <v>42132.343090277776</v>
      </c>
      <c r="U4080">
        <f t="shared" si="319"/>
        <v>2015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636</v>
      </c>
      <c r="B4090" s="3" t="s">
        <v>637</v>
      </c>
      <c r="C4090" s="3" t="s">
        <v>4746</v>
      </c>
      <c r="D4090" s="6">
        <v>2000</v>
      </c>
      <c r="E4090" s="8">
        <v>4</v>
      </c>
      <c r="F4090" t="s">
        <v>8219</v>
      </c>
      <c r="G4090" t="s">
        <v>8224</v>
      </c>
      <c r="H4090" t="s">
        <v>8246</v>
      </c>
      <c r="I4090">
        <v>1433587620</v>
      </c>
      <c r="J4090">
        <v>1430996150</v>
      </c>
      <c r="K4090" t="b">
        <v>0</v>
      </c>
      <c r="L4090">
        <v>1</v>
      </c>
      <c r="M4090" t="b">
        <v>0</v>
      </c>
      <c r="N4090" t="s">
        <v>8270</v>
      </c>
      <c r="O4090">
        <f t="shared" si="320"/>
        <v>0</v>
      </c>
      <c r="P4090">
        <f t="shared" si="321"/>
        <v>4</v>
      </c>
      <c r="Q4090" t="s">
        <v>8317</v>
      </c>
      <c r="R4090" t="s">
        <v>8318</v>
      </c>
      <c r="S4090" s="12">
        <f t="shared" si="317"/>
        <v>42131.455439814818</v>
      </c>
      <c r="T4090" s="12">
        <f t="shared" si="318"/>
        <v>42161.44930555555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637</v>
      </c>
      <c r="B4095" s="3" t="s">
        <v>638</v>
      </c>
      <c r="C4095" s="3" t="s">
        <v>4747</v>
      </c>
      <c r="D4095" s="6">
        <v>100000</v>
      </c>
      <c r="E4095" s="8">
        <v>0</v>
      </c>
      <c r="F4095" t="s">
        <v>8219</v>
      </c>
      <c r="G4095" t="s">
        <v>8224</v>
      </c>
      <c r="H4095" t="s">
        <v>8246</v>
      </c>
      <c r="I4095">
        <v>1488063840</v>
      </c>
      <c r="J4095">
        <v>1485558318</v>
      </c>
      <c r="K4095" t="b">
        <v>0</v>
      </c>
      <c r="L4095">
        <v>0</v>
      </c>
      <c r="M4095" t="b">
        <v>0</v>
      </c>
      <c r="N4095" t="s">
        <v>8270</v>
      </c>
      <c r="O4095">
        <f t="shared" si="320"/>
        <v>0</v>
      </c>
      <c r="P4095">
        <f t="shared" si="321"/>
        <v>0</v>
      </c>
      <c r="Q4095" t="s">
        <v>8317</v>
      </c>
      <c r="R4095" t="s">
        <v>8318</v>
      </c>
      <c r="S4095" s="12">
        <f t="shared" si="317"/>
        <v>42762.962013888886</v>
      </c>
      <c r="T4095" s="12">
        <f t="shared" si="318"/>
        <v>42791.961111111115</v>
      </c>
      <c r="U4095">
        <f t="shared" si="319"/>
        <v>2017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2357</v>
      </c>
      <c r="B4098" s="3" t="s">
        <v>2358</v>
      </c>
      <c r="C4098" s="3" t="s">
        <v>6467</v>
      </c>
      <c r="D4098" s="6">
        <v>27000</v>
      </c>
      <c r="E4098" s="8">
        <v>0</v>
      </c>
      <c r="F4098" t="s">
        <v>8219</v>
      </c>
      <c r="G4098" t="s">
        <v>8224</v>
      </c>
      <c r="H4098" t="s">
        <v>8246</v>
      </c>
      <c r="I4098">
        <v>1445093578</v>
      </c>
      <c r="J4098">
        <v>1442501578</v>
      </c>
      <c r="K4098" t="b">
        <v>0</v>
      </c>
      <c r="L4098">
        <v>0</v>
      </c>
      <c r="M4098" t="b">
        <v>0</v>
      </c>
      <c r="N4098" t="s">
        <v>8270</v>
      </c>
      <c r="O4098">
        <f t="shared" si="320"/>
        <v>0</v>
      </c>
      <c r="P4098">
        <f t="shared" si="321"/>
        <v>0</v>
      </c>
      <c r="Q4098" t="s">
        <v>8317</v>
      </c>
      <c r="R4098" t="s">
        <v>8318</v>
      </c>
      <c r="S4098" s="12">
        <f t="shared" si="317"/>
        <v>42264.620115740734</v>
      </c>
      <c r="T4098" s="12">
        <f t="shared" si="318"/>
        <v>42294.620115740734</v>
      </c>
      <c r="U4098">
        <f t="shared" si="319"/>
        <v>2015</v>
      </c>
    </row>
    <row r="4099" spans="1:21" ht="43.5" x14ac:dyDescent="0.35">
      <c r="A4099">
        <v>2358</v>
      </c>
      <c r="B4099" s="3" t="s">
        <v>2359</v>
      </c>
      <c r="C4099" s="3" t="s">
        <v>6468</v>
      </c>
      <c r="D4099" s="6">
        <v>1500</v>
      </c>
      <c r="E4099" s="8">
        <v>0</v>
      </c>
      <c r="F4099" t="s">
        <v>8219</v>
      </c>
      <c r="G4099" t="s">
        <v>8224</v>
      </c>
      <c r="H4099" t="s">
        <v>8246</v>
      </c>
      <c r="I4099">
        <v>1422664740</v>
      </c>
      <c r="J4099">
        <v>1417818036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si="321"/>
        <v>0</v>
      </c>
      <c r="Q4099" t="s">
        <v>8317</v>
      </c>
      <c r="R4099" t="s">
        <v>8318</v>
      </c>
      <c r="S4099" s="12">
        <f t="shared" ref="S4099:S4115" si="322">(((J4099/60)/60)/24)+DATE(1970,1,1)</f>
        <v>41978.930972222224</v>
      </c>
      <c r="T4099" s="12">
        <f t="shared" ref="T4099:T4115" si="323">(((I4099/60)/60)/24)+DATE(1970,1,1)</f>
        <v>42035.027083333334</v>
      </c>
      <c r="U4099">
        <f t="shared" ref="U4099:U4115" si="324">YEAR(S4099)</f>
        <v>2014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2" si="325">ROUND(E4100/D4100*100,0)</f>
        <v>0</v>
      </c>
      <c r="P4100">
        <f t="shared" ref="P4100:P4112" si="326">IFERROR(ROUND(E4100/L4100,2),0)</f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2366</v>
      </c>
      <c r="B4111" s="3" t="s">
        <v>2367</v>
      </c>
      <c r="C4111" s="3" t="s">
        <v>6476</v>
      </c>
      <c r="D4111" s="6">
        <v>25000</v>
      </c>
      <c r="E4111" s="8">
        <v>2630</v>
      </c>
      <c r="F4111" t="s">
        <v>8219</v>
      </c>
      <c r="G4111" t="s">
        <v>8224</v>
      </c>
      <c r="H4111" t="s">
        <v>8246</v>
      </c>
      <c r="I4111">
        <v>1445431533</v>
      </c>
      <c r="J4111">
        <v>1442839533</v>
      </c>
      <c r="K4111" t="b">
        <v>0</v>
      </c>
      <c r="L4111">
        <v>27</v>
      </c>
      <c r="M4111" t="b">
        <v>0</v>
      </c>
      <c r="N4111" t="s">
        <v>8270</v>
      </c>
      <c r="O4111">
        <f t="shared" si="325"/>
        <v>11</v>
      </c>
      <c r="P4111">
        <f t="shared" si="326"/>
        <v>97.41</v>
      </c>
      <c r="Q4111" t="s">
        <v>8317</v>
      </c>
      <c r="R4111" t="s">
        <v>8318</v>
      </c>
      <c r="S4111" s="12">
        <f t="shared" si="322"/>
        <v>42268.531631944439</v>
      </c>
      <c r="T4111" s="12">
        <f t="shared" si="323"/>
        <v>42298.531631944439</v>
      </c>
      <c r="U4111">
        <f t="shared" si="324"/>
        <v>2015</v>
      </c>
    </row>
    <row r="4112" spans="1:21" ht="43.5" x14ac:dyDescent="0.3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325"/>
        <v>0</v>
      </c>
      <c r="P4112">
        <f t="shared" si="326"/>
        <v>0</v>
      </c>
      <c r="Q4112" t="s">
        <v>8323</v>
      </c>
      <c r="R4112" t="s">
        <v>8338</v>
      </c>
      <c r="S4112" s="12">
        <f t="shared" si="322"/>
        <v>42007.788680555561</v>
      </c>
      <c r="T4112" s="12">
        <f t="shared" si="323"/>
        <v>42037.788680555561</v>
      </c>
      <c r="U4112">
        <f t="shared" si="324"/>
        <v>2015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ref="O4113:O4115" si="327">ROUND(E4113/D4113*100,0)</f>
        <v>3</v>
      </c>
      <c r="P4113">
        <f t="shared" ref="P4113:P4115" si="328">IFERROR(ROUND(E4113/L4113,2),0)</f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7"/>
        <v>0</v>
      </c>
      <c r="P4114">
        <f t="shared" si="328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7"/>
        <v>0</v>
      </c>
      <c r="P4115">
        <f t="shared" si="328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O1:O1048576 P1">
    <cfRule type="colorScale" priority="2">
      <colorScale>
        <cfvo type="num" val="0"/>
        <cfvo type="num" val="100"/>
        <color rgb="FFFF7128"/>
        <color rgb="FF0070C0"/>
      </colorScale>
    </cfRule>
    <cfRule type="colorScale" priority="3">
      <colorScale>
        <cfvo type="percent" val="0"/>
        <cfvo type="percent" val="100"/>
        <color rgb="FFFF7128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979">
    <cfRule type="colorScale" priority="1">
      <colorScale>
        <cfvo type="percent" val="0"/>
        <cfvo type="percent" val="90"/>
        <color rgb="FFFF7128"/>
        <color rgb="FF0070C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1226-1533-47F3-A734-43423598DC2D}">
  <dimension ref="A1:E18"/>
  <sheetViews>
    <sheetView tabSelected="1" workbookViewId="0">
      <selection activeCell="D2" sqref="D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8358</v>
      </c>
      <c r="B1" t="s">
        <v>8315</v>
      </c>
    </row>
    <row r="2" spans="1:5" x14ac:dyDescent="0.35">
      <c r="A2" s="9" t="s">
        <v>8379</v>
      </c>
      <c r="B2" t="s">
        <v>8363</v>
      </c>
    </row>
    <row r="4" spans="1:5" x14ac:dyDescent="0.35">
      <c r="A4" s="9" t="s">
        <v>8364</v>
      </c>
      <c r="B4" s="9" t="s">
        <v>8362</v>
      </c>
    </row>
    <row r="5" spans="1:5" x14ac:dyDescent="0.3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8367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4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4" t="s">
        <v>8369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4" t="s">
        <v>8378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4" t="s">
        <v>8374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4" t="s">
        <v>8375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4" t="s">
        <v>8372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4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4" t="s">
        <v>8376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4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4" t="s">
        <v>8377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4" t="s">
        <v>8371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DAC2-4237-42B8-BCA5-D6181FB20365}">
  <sheetPr codeName="Sheet3"/>
  <dimension ref="A1:H14"/>
  <sheetViews>
    <sheetView workbookViewId="0">
      <selection activeCell="F11" sqref="F11"/>
    </sheetView>
  </sheetViews>
  <sheetFormatPr defaultRowHeight="14.5" x14ac:dyDescent="0.35"/>
  <cols>
    <col min="1" max="1" width="15.26953125" bestFit="1" customWidth="1"/>
    <col min="2" max="2" width="17.6328125" bestFit="1" customWidth="1"/>
    <col min="3" max="3" width="13.81640625" bestFit="1" customWidth="1"/>
    <col min="4" max="4" width="16.453125" bestFit="1" customWidth="1"/>
    <col min="5" max="5" width="13.36328125" bestFit="1" customWidth="1"/>
    <col min="6" max="6" width="20.6328125" bestFit="1" customWidth="1"/>
    <col min="7" max="7" width="16.81640625" bestFit="1" customWidth="1"/>
    <col min="8" max="8" width="13.36328125" bestFit="1" customWidth="1"/>
    <col min="9" max="9" width="9.1796875" bestFit="1" customWidth="1"/>
    <col min="10" max="10" width="13.36328125" bestFit="1" customWidth="1"/>
    <col min="11" max="11" width="7.6328125" bestFit="1" customWidth="1"/>
    <col min="12" max="12" width="13.36328125" bestFit="1" customWidth="1"/>
    <col min="13" max="13" width="7.6328125" bestFit="1" customWidth="1"/>
    <col min="14" max="14" width="9.1796875" bestFit="1" customWidth="1"/>
    <col min="15" max="15" width="13.36328125" bestFit="1" customWidth="1"/>
    <col min="16" max="16" width="9.1796875" bestFit="1" customWidth="1"/>
    <col min="17" max="17" width="13.36328125" bestFit="1" customWidth="1"/>
    <col min="18" max="18" width="8.08984375" bestFit="1" customWidth="1"/>
    <col min="19" max="19" width="9.1796875" bestFit="1" customWidth="1"/>
    <col min="20" max="20" width="13.36328125" bestFit="1" customWidth="1"/>
    <col min="21" max="21" width="7.6328125" bestFit="1" customWidth="1"/>
    <col min="22" max="22" width="13.36328125" bestFit="1" customWidth="1"/>
    <col min="23" max="23" width="9.1796875" bestFit="1" customWidth="1"/>
    <col min="24" max="24" width="13.36328125" bestFit="1" customWidth="1"/>
    <col min="25" max="25" width="9.1796875" bestFit="1" customWidth="1"/>
    <col min="26" max="26" width="13.36328125" bestFit="1" customWidth="1"/>
    <col min="27" max="27" width="8.6328125" bestFit="1" customWidth="1"/>
    <col min="28" max="28" width="9.1796875" bestFit="1" customWidth="1"/>
    <col min="29" max="29" width="14.36328125" bestFit="1" customWidth="1"/>
    <col min="30" max="30" width="9.1796875" bestFit="1" customWidth="1"/>
    <col min="31" max="31" width="14.36328125" bestFit="1" customWidth="1"/>
    <col min="32" max="32" width="8.6328125" bestFit="1" customWidth="1"/>
    <col min="33" max="33" width="9.1796875" bestFit="1" customWidth="1"/>
    <col min="34" max="34" width="14.36328125" bestFit="1" customWidth="1"/>
    <col min="35" max="35" width="9.1796875" bestFit="1" customWidth="1"/>
    <col min="36" max="36" width="14.36328125" bestFit="1" customWidth="1"/>
    <col min="37" max="37" width="8.6328125" bestFit="1" customWidth="1"/>
    <col min="38" max="38" width="14.36328125" bestFit="1" customWidth="1"/>
    <col min="39" max="39" width="8.6328125" bestFit="1" customWidth="1"/>
    <col min="40" max="40" width="9.1796875" bestFit="1" customWidth="1"/>
    <col min="41" max="41" width="14.36328125" bestFit="1" customWidth="1"/>
    <col min="42" max="42" width="9.1796875" bestFit="1" customWidth="1"/>
    <col min="43" max="43" width="14.36328125" bestFit="1" customWidth="1"/>
    <col min="44" max="44" width="8.6328125" bestFit="1" customWidth="1"/>
    <col min="45" max="45" width="14.36328125" bestFit="1" customWidth="1"/>
    <col min="46" max="46" width="8.6328125" bestFit="1" customWidth="1"/>
    <col min="47" max="47" width="5.453125" bestFit="1" customWidth="1"/>
    <col min="48" max="48" width="3.6328125" bestFit="1" customWidth="1"/>
    <col min="49" max="49" width="9.1796875" bestFit="1" customWidth="1"/>
    <col min="50" max="50" width="14.36328125" bestFit="1" customWidth="1"/>
    <col min="51" max="51" width="9.1796875" bestFit="1" customWidth="1"/>
    <col min="52" max="52" width="14.36328125" bestFit="1" customWidth="1"/>
    <col min="53" max="53" width="9.1796875" bestFit="1" customWidth="1"/>
    <col min="54" max="54" width="14.36328125" bestFit="1" customWidth="1"/>
    <col min="55" max="55" width="8.6328125" bestFit="1" customWidth="1"/>
    <col min="56" max="56" width="5.453125" bestFit="1" customWidth="1"/>
    <col min="57" max="57" width="3.6328125" bestFit="1" customWidth="1"/>
    <col min="58" max="58" width="9.1796875" bestFit="1" customWidth="1"/>
    <col min="59" max="59" width="14.36328125" bestFit="1" customWidth="1"/>
    <col min="60" max="60" width="8.6328125" bestFit="1" customWidth="1"/>
    <col min="61" max="61" width="14.36328125" bestFit="1" customWidth="1"/>
    <col min="62" max="62" width="8.6328125" bestFit="1" customWidth="1"/>
    <col min="63" max="63" width="14.36328125" bestFit="1" customWidth="1"/>
    <col min="64" max="64" width="8.6328125" bestFit="1" customWidth="1"/>
    <col min="65" max="65" width="9.1796875" bestFit="1" customWidth="1"/>
    <col min="66" max="66" width="14.36328125" bestFit="1" customWidth="1"/>
    <col min="67" max="67" width="9.1796875" bestFit="1" customWidth="1"/>
    <col min="68" max="68" width="14.36328125" bestFit="1" customWidth="1"/>
    <col min="69" max="69" width="9.1796875" bestFit="1" customWidth="1"/>
    <col min="70" max="70" width="14.36328125" bestFit="1" customWidth="1"/>
    <col min="71" max="71" width="9.1796875" bestFit="1" customWidth="1"/>
    <col min="72" max="72" width="14.36328125" bestFit="1" customWidth="1"/>
    <col min="73" max="73" width="8.6328125" bestFit="1" customWidth="1"/>
    <col min="74" max="74" width="9.1796875" bestFit="1" customWidth="1"/>
    <col min="75" max="75" width="14.36328125" bestFit="1" customWidth="1"/>
    <col min="76" max="76" width="8.6328125" bestFit="1" customWidth="1"/>
    <col min="77" max="77" width="5.453125" bestFit="1" customWidth="1"/>
    <col min="78" max="78" width="9.1796875" bestFit="1" customWidth="1"/>
    <col min="79" max="79" width="14.36328125" bestFit="1" customWidth="1"/>
    <col min="80" max="80" width="8.6328125" bestFit="1" customWidth="1"/>
    <col min="81" max="81" width="9.1796875" bestFit="1" customWidth="1"/>
    <col min="82" max="82" width="14.36328125" bestFit="1" customWidth="1"/>
    <col min="83" max="83" width="8.6328125" bestFit="1" customWidth="1"/>
    <col min="84" max="84" width="9.1796875" bestFit="1" customWidth="1"/>
    <col min="85" max="85" width="14.36328125" bestFit="1" customWidth="1"/>
    <col min="86" max="86" width="9.1796875" bestFit="1" customWidth="1"/>
    <col min="87" max="87" width="14.36328125" bestFit="1" customWidth="1"/>
    <col min="88" max="88" width="9.1796875" bestFit="1" customWidth="1"/>
    <col min="89" max="89" width="14.36328125" bestFit="1" customWidth="1"/>
    <col min="90" max="90" width="9.1796875" bestFit="1" customWidth="1"/>
    <col min="91" max="91" width="14.36328125" bestFit="1" customWidth="1"/>
    <col min="92" max="92" width="8.6328125" bestFit="1" customWidth="1"/>
    <col min="93" max="93" width="5.453125" bestFit="1" customWidth="1"/>
    <col min="94" max="94" width="3.6328125" bestFit="1" customWidth="1"/>
    <col min="95" max="95" width="9.1796875" bestFit="1" customWidth="1"/>
    <col min="96" max="96" width="14.36328125" bestFit="1" customWidth="1"/>
    <col min="97" max="97" width="8.6328125" bestFit="1" customWidth="1"/>
    <col min="98" max="98" width="14.36328125" bestFit="1" customWidth="1"/>
    <col min="99" max="99" width="8.6328125" bestFit="1" customWidth="1"/>
    <col min="100" max="100" width="14.36328125" bestFit="1" customWidth="1"/>
    <col min="101" max="101" width="8.6328125" bestFit="1" customWidth="1"/>
    <col min="102" max="102" width="14.36328125" bestFit="1" customWidth="1"/>
    <col min="103" max="103" width="8.6328125" bestFit="1" customWidth="1"/>
    <col min="104" max="104" width="14.36328125" bestFit="1" customWidth="1"/>
    <col min="105" max="105" width="8.6328125" bestFit="1" customWidth="1"/>
    <col min="106" max="106" width="14.36328125" bestFit="1" customWidth="1"/>
    <col min="107" max="107" width="8.6328125" bestFit="1" customWidth="1"/>
    <col min="108" max="108" width="9.1796875" bestFit="1" customWidth="1"/>
    <col min="109" max="109" width="14.36328125" bestFit="1" customWidth="1"/>
    <col min="110" max="110" width="8.6328125" bestFit="1" customWidth="1"/>
    <col min="111" max="111" width="14.36328125" bestFit="1" customWidth="1"/>
    <col min="112" max="112" width="8.6328125" bestFit="1" customWidth="1"/>
    <col min="113" max="113" width="5.453125" bestFit="1" customWidth="1"/>
    <col min="114" max="114" width="9.1796875" bestFit="1" customWidth="1"/>
    <col min="115" max="115" width="14.36328125" bestFit="1" customWidth="1"/>
    <col min="116" max="116" width="8.6328125" bestFit="1" customWidth="1"/>
    <col min="117" max="117" width="9.1796875" bestFit="1" customWidth="1"/>
    <col min="118" max="118" width="14.36328125" bestFit="1" customWidth="1"/>
    <col min="119" max="119" width="8.6328125" bestFit="1" customWidth="1"/>
    <col min="120" max="120" width="5.453125" bestFit="1" customWidth="1"/>
    <col min="121" max="121" width="9.1796875" bestFit="1" customWidth="1"/>
    <col min="122" max="122" width="14.36328125" bestFit="1" customWidth="1"/>
    <col min="123" max="123" width="9.1796875" bestFit="1" customWidth="1"/>
    <col min="124" max="124" width="14.36328125" bestFit="1" customWidth="1"/>
    <col min="125" max="125" width="8.6328125" bestFit="1" customWidth="1"/>
    <col min="126" max="126" width="14.36328125" bestFit="1" customWidth="1"/>
    <col min="127" max="127" width="9.1796875" bestFit="1" customWidth="1"/>
    <col min="128" max="128" width="14.36328125" bestFit="1" customWidth="1"/>
    <col min="129" max="129" width="8.6328125" bestFit="1" customWidth="1"/>
    <col min="130" max="130" width="14.36328125" bestFit="1" customWidth="1"/>
    <col min="131" max="131" width="8.6328125" bestFit="1" customWidth="1"/>
    <col min="132" max="132" width="3.6328125" bestFit="1" customWidth="1"/>
    <col min="133" max="133" width="9.1796875" bestFit="1" customWidth="1"/>
    <col min="134" max="134" width="14.36328125" bestFit="1" customWidth="1"/>
    <col min="135" max="135" width="9.1796875" bestFit="1" customWidth="1"/>
    <col min="136" max="136" width="14.36328125" bestFit="1" customWidth="1"/>
    <col min="137" max="137" width="9.1796875" bestFit="1" customWidth="1"/>
    <col min="138" max="138" width="14.36328125" bestFit="1" customWidth="1"/>
    <col min="139" max="139" width="8.6328125" bestFit="1" customWidth="1"/>
    <col min="140" max="140" width="9.1796875" bestFit="1" customWidth="1"/>
    <col min="141" max="141" width="14.36328125" bestFit="1" customWidth="1"/>
    <col min="142" max="142" width="9.1796875" bestFit="1" customWidth="1"/>
    <col min="143" max="143" width="14.36328125" bestFit="1" customWidth="1"/>
    <col min="144" max="144" width="8.6328125" bestFit="1" customWidth="1"/>
    <col min="145" max="145" width="14.36328125" bestFit="1" customWidth="1"/>
    <col min="146" max="146" width="8.6328125" bestFit="1" customWidth="1"/>
    <col min="147" max="147" width="14.36328125" bestFit="1" customWidth="1"/>
    <col min="148" max="148" width="8.6328125" bestFit="1" customWidth="1"/>
    <col min="149" max="149" width="9.1796875" bestFit="1" customWidth="1"/>
    <col min="150" max="150" width="14.36328125" bestFit="1" customWidth="1"/>
    <col min="151" max="151" width="9.1796875" bestFit="1" customWidth="1"/>
    <col min="152" max="152" width="14.36328125" bestFit="1" customWidth="1"/>
    <col min="153" max="153" width="8.6328125" bestFit="1" customWidth="1"/>
    <col min="154" max="154" width="9.1796875" bestFit="1" customWidth="1"/>
    <col min="155" max="155" width="14.36328125" bestFit="1" customWidth="1"/>
    <col min="156" max="156" width="8.6328125" bestFit="1" customWidth="1"/>
    <col min="157" max="157" width="9.1796875" bestFit="1" customWidth="1"/>
    <col min="158" max="158" width="14.36328125" bestFit="1" customWidth="1"/>
    <col min="159" max="159" width="8.6328125" bestFit="1" customWidth="1"/>
    <col min="160" max="160" width="14.36328125" bestFit="1" customWidth="1"/>
    <col min="161" max="161" width="9.1796875" bestFit="1" customWidth="1"/>
    <col min="162" max="162" width="14.36328125" bestFit="1" customWidth="1"/>
    <col min="163" max="163" width="9.1796875" bestFit="1" customWidth="1"/>
    <col min="164" max="164" width="14.36328125" bestFit="1" customWidth="1"/>
    <col min="165" max="165" width="9.1796875" bestFit="1" customWidth="1"/>
    <col min="166" max="166" width="14.36328125" bestFit="1" customWidth="1"/>
    <col min="167" max="167" width="9.1796875" bestFit="1" customWidth="1"/>
    <col min="168" max="168" width="14.36328125" bestFit="1" customWidth="1"/>
    <col min="169" max="169" width="10.08984375" bestFit="1" customWidth="1"/>
    <col min="170" max="170" width="5.453125" bestFit="1" customWidth="1"/>
    <col min="171" max="171" width="3.6328125" bestFit="1" customWidth="1"/>
    <col min="172" max="172" width="9.1796875" bestFit="1" customWidth="1"/>
    <col min="173" max="173" width="15.81640625" bestFit="1" customWidth="1"/>
    <col min="174" max="174" width="10.08984375" bestFit="1" customWidth="1"/>
    <col min="175" max="175" width="15.81640625" bestFit="1" customWidth="1"/>
    <col min="176" max="176" width="10.08984375" bestFit="1" customWidth="1"/>
    <col min="177" max="177" width="15.81640625" bestFit="1" customWidth="1"/>
    <col min="178" max="178" width="10.08984375" bestFit="1" customWidth="1"/>
    <col min="179" max="179" width="15.81640625" bestFit="1" customWidth="1"/>
    <col min="180" max="180" width="10.08984375" bestFit="1" customWidth="1"/>
    <col min="181" max="181" width="5.453125" bestFit="1" customWidth="1"/>
    <col min="182" max="182" width="9.1796875" bestFit="1" customWidth="1"/>
    <col min="183" max="183" width="15.81640625" bestFit="1" customWidth="1"/>
    <col min="184" max="184" width="10.08984375" bestFit="1" customWidth="1"/>
    <col min="185" max="185" width="15.81640625" bestFit="1" customWidth="1"/>
    <col min="186" max="186" width="10.08984375" bestFit="1" customWidth="1"/>
    <col min="187" max="187" width="9.1796875" bestFit="1" customWidth="1"/>
    <col min="188" max="188" width="15.81640625" bestFit="1" customWidth="1"/>
    <col min="189" max="189" width="10.08984375" bestFit="1" customWidth="1"/>
    <col min="190" max="190" width="5.453125" bestFit="1" customWidth="1"/>
    <col min="191" max="191" width="9.1796875" bestFit="1" customWidth="1"/>
    <col min="192" max="192" width="15.81640625" bestFit="1" customWidth="1"/>
    <col min="193" max="193" width="10.08984375" bestFit="1" customWidth="1"/>
    <col min="194" max="194" width="3.6328125" bestFit="1" customWidth="1"/>
    <col min="195" max="195" width="9.1796875" bestFit="1" customWidth="1"/>
    <col min="196" max="196" width="15.81640625" bestFit="1" customWidth="1"/>
    <col min="197" max="197" width="10.08984375" bestFit="1" customWidth="1"/>
    <col min="198" max="198" width="9.1796875" bestFit="1" customWidth="1"/>
    <col min="199" max="199" width="15.81640625" bestFit="1" customWidth="1"/>
    <col min="200" max="200" width="10.08984375" bestFit="1" customWidth="1"/>
    <col min="201" max="201" width="15.81640625" bestFit="1" customWidth="1"/>
    <col min="202" max="202" width="10.08984375" bestFit="1" customWidth="1"/>
    <col min="203" max="203" width="15.81640625" bestFit="1" customWidth="1"/>
    <col min="204" max="204" width="10.08984375" bestFit="1" customWidth="1"/>
    <col min="205" max="205" width="15.81640625" bestFit="1" customWidth="1"/>
    <col min="206" max="206" width="10.08984375" bestFit="1" customWidth="1"/>
    <col min="207" max="207" width="15.81640625" bestFit="1" customWidth="1"/>
    <col min="208" max="208" width="10.08984375" bestFit="1" customWidth="1"/>
    <col min="209" max="209" width="9.1796875" bestFit="1" customWidth="1"/>
    <col min="210" max="210" width="15.81640625" bestFit="1" customWidth="1"/>
    <col min="211" max="211" width="10.08984375" bestFit="1" customWidth="1"/>
    <col min="212" max="212" width="15.81640625" bestFit="1" customWidth="1"/>
    <col min="213" max="213" width="10.08984375" bestFit="1" customWidth="1"/>
    <col min="214" max="214" width="5.453125" bestFit="1" customWidth="1"/>
    <col min="215" max="215" width="3.6328125" bestFit="1" customWidth="1"/>
    <col min="216" max="216" width="9.1796875" bestFit="1" customWidth="1"/>
    <col min="217" max="217" width="15.81640625" bestFit="1" customWidth="1"/>
    <col min="218" max="218" width="10.08984375" bestFit="1" customWidth="1"/>
    <col min="219" max="219" width="15.81640625" bestFit="1" customWidth="1"/>
    <col min="220" max="220" width="10.08984375" bestFit="1" customWidth="1"/>
    <col min="221" max="221" width="15.81640625" bestFit="1" customWidth="1"/>
    <col min="222" max="222" width="10.08984375" bestFit="1" customWidth="1"/>
    <col min="223" max="223" width="15.81640625" bestFit="1" customWidth="1"/>
    <col min="224" max="224" width="10.08984375" bestFit="1" customWidth="1"/>
    <col min="225" max="225" width="15.81640625" bestFit="1" customWidth="1"/>
    <col min="226" max="226" width="10.08984375" bestFit="1" customWidth="1"/>
    <col min="227" max="227" width="9.1796875" bestFit="1" customWidth="1"/>
    <col min="228" max="228" width="15.81640625" bestFit="1" customWidth="1"/>
    <col min="229" max="229" width="10.08984375" bestFit="1" customWidth="1"/>
    <col min="230" max="230" width="9.1796875" bestFit="1" customWidth="1"/>
    <col min="231" max="231" width="15.81640625" bestFit="1" customWidth="1"/>
    <col min="232" max="232" width="10.08984375" bestFit="1" customWidth="1"/>
    <col min="233" max="233" width="15.81640625" bestFit="1" customWidth="1"/>
    <col min="234" max="234" width="10.08984375" bestFit="1" customWidth="1"/>
    <col min="235" max="235" width="9.1796875" bestFit="1" customWidth="1"/>
    <col min="236" max="236" width="15.81640625" bestFit="1" customWidth="1"/>
    <col min="237" max="237" width="10.08984375" bestFit="1" customWidth="1"/>
    <col min="238" max="238" width="5.453125" bestFit="1" customWidth="1"/>
    <col min="239" max="239" width="9.1796875" bestFit="1" customWidth="1"/>
    <col min="240" max="240" width="15.81640625" bestFit="1" customWidth="1"/>
    <col min="241" max="241" width="10.08984375" bestFit="1" customWidth="1"/>
    <col min="242" max="242" width="9.1796875" bestFit="1" customWidth="1"/>
    <col min="243" max="243" width="15.81640625" bestFit="1" customWidth="1"/>
    <col min="244" max="244" width="10.08984375" bestFit="1" customWidth="1"/>
    <col min="245" max="245" width="15.81640625" bestFit="1" customWidth="1"/>
    <col min="246" max="246" width="10.08984375" bestFit="1" customWidth="1"/>
    <col min="247" max="247" width="15.81640625" bestFit="1" customWidth="1"/>
    <col min="248" max="248" width="10.08984375" bestFit="1" customWidth="1"/>
    <col min="249" max="249" width="9.1796875" bestFit="1" customWidth="1"/>
    <col min="250" max="250" width="15.81640625" bestFit="1" customWidth="1"/>
    <col min="251" max="251" width="10.08984375" bestFit="1" customWidth="1"/>
    <col min="252" max="252" width="15.81640625" bestFit="1" customWidth="1"/>
    <col min="253" max="253" width="10.08984375" bestFit="1" customWidth="1"/>
    <col min="254" max="254" width="15.81640625" bestFit="1" customWidth="1"/>
    <col min="255" max="255" width="10.08984375" bestFit="1" customWidth="1"/>
    <col min="256" max="256" width="15.81640625" bestFit="1" customWidth="1"/>
    <col min="257" max="257" width="10.08984375" bestFit="1" customWidth="1"/>
    <col min="258" max="258" width="15.81640625" bestFit="1" customWidth="1"/>
    <col min="259" max="259" width="10.08984375" bestFit="1" customWidth="1"/>
    <col min="260" max="260" width="5.453125" bestFit="1" customWidth="1"/>
    <col min="261" max="261" width="9.1796875" bestFit="1" customWidth="1"/>
    <col min="262" max="262" width="15.81640625" bestFit="1" customWidth="1"/>
    <col min="263" max="263" width="10.08984375" bestFit="1" customWidth="1"/>
    <col min="264" max="264" width="15.81640625" bestFit="1" customWidth="1"/>
    <col min="265" max="265" width="10.08984375" bestFit="1" customWidth="1"/>
    <col min="266" max="266" width="9.1796875" bestFit="1" customWidth="1"/>
    <col min="267" max="267" width="15.81640625" bestFit="1" customWidth="1"/>
    <col min="268" max="268" width="10.08984375" bestFit="1" customWidth="1"/>
    <col min="269" max="269" width="9.1796875" bestFit="1" customWidth="1"/>
    <col min="270" max="270" width="15.81640625" bestFit="1" customWidth="1"/>
    <col min="271" max="271" width="10.08984375" bestFit="1" customWidth="1"/>
    <col min="272" max="272" width="15.81640625" bestFit="1" customWidth="1"/>
    <col min="273" max="273" width="10.08984375" bestFit="1" customWidth="1"/>
    <col min="274" max="274" width="15.81640625" bestFit="1" customWidth="1"/>
    <col min="275" max="275" width="10.08984375" bestFit="1" customWidth="1"/>
    <col min="276" max="276" width="9.1796875" bestFit="1" customWidth="1"/>
    <col min="277" max="277" width="15.81640625" bestFit="1" customWidth="1"/>
    <col min="278" max="278" width="10.08984375" bestFit="1" customWidth="1"/>
    <col min="279" max="279" width="15.81640625" bestFit="1" customWidth="1"/>
    <col min="280" max="280" width="10.08984375" bestFit="1" customWidth="1"/>
    <col min="281" max="281" width="15.81640625" bestFit="1" customWidth="1"/>
    <col min="282" max="282" width="10.08984375" bestFit="1" customWidth="1"/>
    <col min="283" max="283" width="3.6328125" bestFit="1" customWidth="1"/>
    <col min="284" max="284" width="9.1796875" bestFit="1" customWidth="1"/>
    <col min="285" max="285" width="15.81640625" bestFit="1" customWidth="1"/>
    <col min="286" max="286" width="10.08984375" bestFit="1" customWidth="1"/>
    <col min="287" max="287" width="15.81640625" bestFit="1" customWidth="1"/>
    <col min="288" max="288" width="10.08984375" bestFit="1" customWidth="1"/>
    <col min="289" max="289" width="15.81640625" bestFit="1" customWidth="1"/>
    <col min="290" max="290" width="10.08984375" bestFit="1" customWidth="1"/>
    <col min="291" max="291" width="15.81640625" bestFit="1" customWidth="1"/>
    <col min="292" max="292" width="10.08984375" bestFit="1" customWidth="1"/>
    <col min="293" max="293" width="5.453125" bestFit="1" customWidth="1"/>
    <col min="294" max="294" width="3.6328125" bestFit="1" customWidth="1"/>
    <col min="295" max="295" width="9.1796875" bestFit="1" customWidth="1"/>
    <col min="296" max="296" width="15.81640625" bestFit="1" customWidth="1"/>
    <col min="297" max="297" width="10.08984375" bestFit="1" customWidth="1"/>
    <col min="298" max="298" width="15.81640625" bestFit="1" customWidth="1"/>
    <col min="299" max="299" width="10.08984375" bestFit="1" customWidth="1"/>
    <col min="300" max="300" width="15.81640625" bestFit="1" customWidth="1"/>
    <col min="301" max="301" width="10.08984375" bestFit="1" customWidth="1"/>
    <col min="302" max="302" width="15.81640625" bestFit="1" customWidth="1"/>
    <col min="303" max="303" width="10.08984375" bestFit="1" customWidth="1"/>
    <col min="304" max="304" width="15.81640625" bestFit="1" customWidth="1"/>
    <col min="305" max="305" width="10.08984375" bestFit="1" customWidth="1"/>
    <col min="306" max="306" width="3.6328125" bestFit="1" customWidth="1"/>
    <col min="307" max="307" width="9.1796875" bestFit="1" customWidth="1"/>
    <col min="308" max="308" width="15.81640625" bestFit="1" customWidth="1"/>
    <col min="309" max="309" width="10.08984375" bestFit="1" customWidth="1"/>
    <col min="310" max="310" width="15.81640625" bestFit="1" customWidth="1"/>
    <col min="311" max="311" width="10.08984375" bestFit="1" customWidth="1"/>
    <col min="312" max="312" width="5.453125" bestFit="1" customWidth="1"/>
    <col min="313" max="313" width="3.6328125" bestFit="1" customWidth="1"/>
    <col min="314" max="314" width="9.1796875" bestFit="1" customWidth="1"/>
    <col min="315" max="315" width="15.81640625" bestFit="1" customWidth="1"/>
    <col min="316" max="316" width="10.08984375" bestFit="1" customWidth="1"/>
    <col min="317" max="317" width="9.1796875" bestFit="1" customWidth="1"/>
    <col min="318" max="318" width="15.81640625" bestFit="1" customWidth="1"/>
    <col min="319" max="319" width="10.08984375" bestFit="1" customWidth="1"/>
    <col min="320" max="320" width="15.81640625" bestFit="1" customWidth="1"/>
    <col min="321" max="321" width="10.08984375" bestFit="1" customWidth="1"/>
    <col min="322" max="322" width="15.81640625" bestFit="1" customWidth="1"/>
    <col min="323" max="323" width="10.08984375" bestFit="1" customWidth="1"/>
    <col min="324" max="324" width="15.81640625" bestFit="1" customWidth="1"/>
    <col min="325" max="325" width="10.08984375" bestFit="1" customWidth="1"/>
    <col min="326" max="326" width="15.81640625" bestFit="1" customWidth="1"/>
    <col min="327" max="327" width="10.08984375" bestFit="1" customWidth="1"/>
    <col min="328" max="328" width="15.81640625" bestFit="1" customWidth="1"/>
    <col min="329" max="329" width="10.08984375" bestFit="1" customWidth="1"/>
    <col min="330" max="330" width="15.81640625" bestFit="1" customWidth="1"/>
    <col min="331" max="331" width="10.08984375" bestFit="1" customWidth="1"/>
    <col min="332" max="332" width="9.1796875" bestFit="1" customWidth="1"/>
    <col min="333" max="333" width="15.81640625" bestFit="1" customWidth="1"/>
    <col min="334" max="334" width="10.08984375" bestFit="1" customWidth="1"/>
    <col min="335" max="335" width="15.81640625" bestFit="1" customWidth="1"/>
    <col min="336" max="336" width="10.08984375" bestFit="1" customWidth="1"/>
    <col min="337" max="337" width="15.81640625" bestFit="1" customWidth="1"/>
    <col min="338" max="338" width="10.08984375" bestFit="1" customWidth="1"/>
    <col min="339" max="339" width="5.453125" bestFit="1" customWidth="1"/>
    <col min="340" max="340" width="3.6328125" bestFit="1" customWidth="1"/>
    <col min="341" max="341" width="9.1796875" bestFit="1" customWidth="1"/>
    <col min="342" max="342" width="15.81640625" bestFit="1" customWidth="1"/>
    <col min="343" max="343" width="10.08984375" bestFit="1" customWidth="1"/>
    <col min="344" max="344" width="15.81640625" bestFit="1" customWidth="1"/>
    <col min="345" max="345" width="10.08984375" bestFit="1" customWidth="1"/>
    <col min="346" max="346" width="15.81640625" bestFit="1" customWidth="1"/>
    <col min="347" max="347" width="10.08984375" bestFit="1" customWidth="1"/>
    <col min="348" max="348" width="9.1796875" bestFit="1" customWidth="1"/>
    <col min="349" max="349" width="15.81640625" bestFit="1" customWidth="1"/>
    <col min="350" max="350" width="10.08984375" bestFit="1" customWidth="1"/>
    <col min="351" max="351" width="9.1796875" bestFit="1" customWidth="1"/>
    <col min="352" max="352" width="15.81640625" bestFit="1" customWidth="1"/>
    <col min="353" max="353" width="10.08984375" bestFit="1" customWidth="1"/>
    <col min="354" max="354" width="15.81640625" bestFit="1" customWidth="1"/>
    <col min="355" max="355" width="10.08984375" bestFit="1" customWidth="1"/>
    <col min="356" max="356" width="15.81640625" bestFit="1" customWidth="1"/>
    <col min="357" max="357" width="10.08984375" bestFit="1" customWidth="1"/>
    <col min="358" max="358" width="15.81640625" bestFit="1" customWidth="1"/>
    <col min="359" max="359" width="10.08984375" bestFit="1" customWidth="1"/>
    <col min="360" max="360" width="9.1796875" bestFit="1" customWidth="1"/>
    <col min="361" max="361" width="15.81640625" bestFit="1" customWidth="1"/>
    <col min="362" max="362" width="10.08984375" bestFit="1" customWidth="1"/>
    <col min="363" max="363" width="15.81640625" bestFit="1" customWidth="1"/>
    <col min="364" max="364" width="10.08984375" bestFit="1" customWidth="1"/>
    <col min="365" max="365" width="15.81640625" bestFit="1" customWidth="1"/>
    <col min="366" max="366" width="10.08984375" bestFit="1" customWidth="1"/>
    <col min="367" max="367" width="9.1796875" bestFit="1" customWidth="1"/>
    <col min="368" max="368" width="15.81640625" bestFit="1" customWidth="1"/>
    <col min="369" max="369" width="10.08984375" bestFit="1" customWidth="1"/>
    <col min="370" max="370" width="15.81640625" bestFit="1" customWidth="1"/>
    <col min="371" max="371" width="10.08984375" bestFit="1" customWidth="1"/>
    <col min="372" max="372" width="15.81640625" bestFit="1" customWidth="1"/>
    <col min="373" max="373" width="10.08984375" bestFit="1" customWidth="1"/>
    <col min="374" max="374" width="15.81640625" bestFit="1" customWidth="1"/>
    <col min="375" max="375" width="10.08984375" bestFit="1" customWidth="1"/>
    <col min="376" max="376" width="5.453125" bestFit="1" customWidth="1"/>
    <col min="377" max="377" width="3.6328125" bestFit="1" customWidth="1"/>
    <col min="378" max="378" width="9.1796875" bestFit="1" customWidth="1"/>
    <col min="379" max="379" width="15.81640625" bestFit="1" customWidth="1"/>
    <col min="380" max="380" width="10.08984375" bestFit="1" customWidth="1"/>
    <col min="381" max="381" width="15.81640625" bestFit="1" customWidth="1"/>
    <col min="382" max="382" width="10.08984375" bestFit="1" customWidth="1"/>
    <col min="383" max="383" width="9.1796875" bestFit="1" customWidth="1"/>
    <col min="384" max="384" width="15.81640625" bestFit="1" customWidth="1"/>
    <col min="385" max="385" width="10.08984375" bestFit="1" customWidth="1"/>
    <col min="386" max="386" width="15.81640625" bestFit="1" customWidth="1"/>
    <col min="387" max="387" width="10.08984375" bestFit="1" customWidth="1"/>
    <col min="388" max="388" width="15.81640625" bestFit="1" customWidth="1"/>
    <col min="389" max="389" width="10.08984375" bestFit="1" customWidth="1"/>
    <col min="390" max="390" width="9.1796875" bestFit="1" customWidth="1"/>
    <col min="391" max="391" width="15.81640625" bestFit="1" customWidth="1"/>
    <col min="392" max="392" width="10.08984375" bestFit="1" customWidth="1"/>
    <col min="393" max="393" width="15.81640625" bestFit="1" customWidth="1"/>
    <col min="394" max="394" width="10.08984375" bestFit="1" customWidth="1"/>
    <col min="395" max="395" width="15.81640625" bestFit="1" customWidth="1"/>
    <col min="396" max="396" width="10.08984375" bestFit="1" customWidth="1"/>
    <col min="397" max="397" width="15.81640625" bestFit="1" customWidth="1"/>
    <col min="398" max="398" width="10.08984375" bestFit="1" customWidth="1"/>
    <col min="399" max="399" width="15.81640625" bestFit="1" customWidth="1"/>
    <col min="400" max="400" width="10.08984375" bestFit="1" customWidth="1"/>
    <col min="401" max="401" width="15.81640625" bestFit="1" customWidth="1"/>
    <col min="402" max="402" width="10.08984375" bestFit="1" customWidth="1"/>
    <col min="403" max="403" width="5.453125" bestFit="1" customWidth="1"/>
    <col min="404" max="404" width="15.81640625" bestFit="1" customWidth="1"/>
    <col min="405" max="405" width="10.08984375" bestFit="1" customWidth="1"/>
    <col min="406" max="406" width="15.81640625" bestFit="1" customWidth="1"/>
    <col min="407" max="407" width="10.08984375" bestFit="1" customWidth="1"/>
    <col min="408" max="408" width="15.81640625" bestFit="1" customWidth="1"/>
    <col min="409" max="409" width="10.08984375" bestFit="1" customWidth="1"/>
    <col min="410" max="410" width="15.81640625" bestFit="1" customWidth="1"/>
    <col min="411" max="411" width="10.08984375" bestFit="1" customWidth="1"/>
    <col min="412" max="412" width="5.453125" bestFit="1" customWidth="1"/>
    <col min="413" max="413" width="3.6328125" bestFit="1" customWidth="1"/>
    <col min="414" max="414" width="9.1796875" bestFit="1" customWidth="1"/>
    <col min="415" max="415" width="15.81640625" bestFit="1" customWidth="1"/>
    <col min="416" max="416" width="10.08984375" bestFit="1" customWidth="1"/>
    <col min="417" max="417" width="15.81640625" bestFit="1" customWidth="1"/>
    <col min="418" max="418" width="10.08984375" bestFit="1" customWidth="1"/>
    <col min="419" max="419" width="3.6328125" bestFit="1" customWidth="1"/>
    <col min="420" max="420" width="15.81640625" bestFit="1" customWidth="1"/>
    <col min="421" max="421" width="10.08984375" bestFit="1" customWidth="1"/>
    <col min="422" max="422" width="15.81640625" bestFit="1" customWidth="1"/>
    <col min="423" max="423" width="10.08984375" bestFit="1" customWidth="1"/>
    <col min="424" max="424" width="5.453125" bestFit="1" customWidth="1"/>
    <col min="425" max="425" width="9.1796875" bestFit="1" customWidth="1"/>
    <col min="426" max="426" width="15.81640625" bestFit="1" customWidth="1"/>
    <col min="427" max="427" width="10.08984375" bestFit="1" customWidth="1"/>
    <col min="428" max="428" width="15.81640625" bestFit="1" customWidth="1"/>
    <col min="429" max="429" width="10.08984375" bestFit="1" customWidth="1"/>
    <col min="430" max="430" width="9.1796875" bestFit="1" customWidth="1"/>
    <col min="431" max="431" width="15.81640625" bestFit="1" customWidth="1"/>
    <col min="432" max="432" width="10.08984375" bestFit="1" customWidth="1"/>
    <col min="433" max="433" width="15.81640625" bestFit="1" customWidth="1"/>
    <col min="434" max="434" width="10.08984375" bestFit="1" customWidth="1"/>
    <col min="435" max="435" width="9.1796875" bestFit="1" customWidth="1"/>
    <col min="436" max="436" width="15.81640625" bestFit="1" customWidth="1"/>
    <col min="437" max="437" width="10.08984375" bestFit="1" customWidth="1"/>
    <col min="438" max="438" width="15.81640625" bestFit="1" customWidth="1"/>
    <col min="439" max="439" width="10.08984375" bestFit="1" customWidth="1"/>
    <col min="440" max="440" width="15.81640625" bestFit="1" customWidth="1"/>
    <col min="441" max="441" width="10.08984375" bestFit="1" customWidth="1"/>
    <col min="442" max="442" width="5.453125" bestFit="1" customWidth="1"/>
    <col min="443" max="443" width="9.1796875" bestFit="1" customWidth="1"/>
    <col min="444" max="444" width="15.81640625" bestFit="1" customWidth="1"/>
    <col min="445" max="445" width="10.08984375" bestFit="1" customWidth="1"/>
    <col min="446" max="446" width="15.81640625" bestFit="1" customWidth="1"/>
    <col min="447" max="447" width="10.08984375" bestFit="1" customWidth="1"/>
    <col min="448" max="448" width="15.81640625" bestFit="1" customWidth="1"/>
    <col min="449" max="449" width="10.08984375" bestFit="1" customWidth="1"/>
    <col min="450" max="450" width="9.1796875" bestFit="1" customWidth="1"/>
    <col min="451" max="451" width="15.81640625" bestFit="1" customWidth="1"/>
    <col min="452" max="452" width="10.08984375" bestFit="1" customWidth="1"/>
    <col min="453" max="453" width="15.81640625" bestFit="1" customWidth="1"/>
    <col min="454" max="454" width="10.08984375" bestFit="1" customWidth="1"/>
    <col min="455" max="455" width="9.1796875" bestFit="1" customWidth="1"/>
    <col min="456" max="456" width="15.81640625" bestFit="1" customWidth="1"/>
    <col min="457" max="457" width="10.08984375" bestFit="1" customWidth="1"/>
    <col min="458" max="458" width="15.81640625" bestFit="1" customWidth="1"/>
    <col min="459" max="459" width="10.08984375" bestFit="1" customWidth="1"/>
    <col min="460" max="460" width="15.81640625" bestFit="1" customWidth="1"/>
    <col min="461" max="461" width="10.08984375" bestFit="1" customWidth="1"/>
    <col min="462" max="462" width="15.81640625" bestFit="1" customWidth="1"/>
    <col min="463" max="463" width="10.08984375" bestFit="1" customWidth="1"/>
    <col min="464" max="464" width="5.453125" bestFit="1" customWidth="1"/>
    <col min="465" max="465" width="3.6328125" bestFit="1" customWidth="1"/>
    <col min="466" max="466" width="9.1796875" bestFit="1" customWidth="1"/>
    <col min="467" max="467" width="15.81640625" bestFit="1" customWidth="1"/>
    <col min="468" max="468" width="10.08984375" bestFit="1" customWidth="1"/>
    <col min="469" max="469" width="15.81640625" bestFit="1" customWidth="1"/>
    <col min="470" max="470" width="10.08984375" bestFit="1" customWidth="1"/>
    <col min="471" max="471" width="15.81640625" bestFit="1" customWidth="1"/>
    <col min="472" max="472" width="10.08984375" bestFit="1" customWidth="1"/>
    <col min="473" max="473" width="15.81640625" bestFit="1" customWidth="1"/>
    <col min="474" max="474" width="10.08984375" bestFit="1" customWidth="1"/>
    <col min="475" max="475" width="15.81640625" bestFit="1" customWidth="1"/>
    <col min="476" max="476" width="10.08984375" bestFit="1" customWidth="1"/>
    <col min="477" max="477" width="15.81640625" bestFit="1" customWidth="1"/>
    <col min="478" max="478" width="10.08984375" bestFit="1" customWidth="1"/>
    <col min="479" max="479" width="15.81640625" bestFit="1" customWidth="1"/>
    <col min="480" max="480" width="10.08984375" bestFit="1" customWidth="1"/>
    <col min="481" max="481" width="5.453125" bestFit="1" customWidth="1"/>
    <col min="482" max="482" width="9.1796875" bestFit="1" customWidth="1"/>
    <col min="483" max="483" width="15.81640625" bestFit="1" customWidth="1"/>
    <col min="484" max="484" width="10.08984375" bestFit="1" customWidth="1"/>
    <col min="485" max="485" width="15.81640625" bestFit="1" customWidth="1"/>
    <col min="486" max="486" width="10.08984375" bestFit="1" customWidth="1"/>
    <col min="487" max="487" width="15.81640625" bestFit="1" customWidth="1"/>
    <col min="488" max="488" width="10.08984375" bestFit="1" customWidth="1"/>
    <col min="489" max="489" width="9.1796875" bestFit="1" customWidth="1"/>
    <col min="490" max="490" width="15.81640625" bestFit="1" customWidth="1"/>
    <col min="491" max="491" width="10.08984375" bestFit="1" customWidth="1"/>
    <col min="492" max="492" width="15.81640625" bestFit="1" customWidth="1"/>
    <col min="493" max="493" width="10.08984375" bestFit="1" customWidth="1"/>
    <col min="494" max="494" width="15.81640625" bestFit="1" customWidth="1"/>
    <col min="495" max="495" width="10.08984375" bestFit="1" customWidth="1"/>
    <col min="496" max="496" width="15.81640625" bestFit="1" customWidth="1"/>
    <col min="497" max="497" width="10.08984375" bestFit="1" customWidth="1"/>
    <col min="498" max="498" width="15.81640625" bestFit="1" customWidth="1"/>
    <col min="499" max="499" width="10.08984375" bestFit="1" customWidth="1"/>
    <col min="500" max="500" width="5.453125" bestFit="1" customWidth="1"/>
    <col min="501" max="501" width="3.6328125" bestFit="1" customWidth="1"/>
    <col min="502" max="502" width="9.1796875" bestFit="1" customWidth="1"/>
    <col min="503" max="503" width="15.81640625" bestFit="1" customWidth="1"/>
    <col min="504" max="504" width="10.08984375" bestFit="1" customWidth="1"/>
    <col min="505" max="505" width="15.81640625" bestFit="1" customWidth="1"/>
    <col min="506" max="506" width="10.08984375" bestFit="1" customWidth="1"/>
    <col min="507" max="507" width="15.81640625" bestFit="1" customWidth="1"/>
    <col min="508" max="508" width="10.08984375" bestFit="1" customWidth="1"/>
    <col min="509" max="509" width="15.81640625" bestFit="1" customWidth="1"/>
    <col min="510" max="510" width="10.08984375" bestFit="1" customWidth="1"/>
    <col min="511" max="511" width="15.81640625" bestFit="1" customWidth="1"/>
    <col min="512" max="512" width="10.08984375" bestFit="1" customWidth="1"/>
    <col min="513" max="513" width="5.453125" bestFit="1" customWidth="1"/>
    <col min="514" max="514" width="9.1796875" bestFit="1" customWidth="1"/>
    <col min="515" max="515" width="15.81640625" bestFit="1" customWidth="1"/>
    <col min="516" max="516" width="10.08984375" bestFit="1" customWidth="1"/>
    <col min="517" max="517" width="9.1796875" bestFit="1" customWidth="1"/>
    <col min="518" max="518" width="15.81640625" bestFit="1" customWidth="1"/>
    <col min="519" max="519" width="10.08984375" bestFit="1" customWidth="1"/>
    <col min="520" max="520" width="15.81640625" bestFit="1" customWidth="1"/>
    <col min="521" max="521" width="10.08984375" bestFit="1" customWidth="1"/>
    <col min="522" max="522" width="15.81640625" bestFit="1" customWidth="1"/>
    <col min="523" max="523" width="10.08984375" bestFit="1" customWidth="1"/>
    <col min="524" max="524" width="15.81640625" bestFit="1" customWidth="1"/>
    <col min="525" max="525" width="10.08984375" bestFit="1" customWidth="1"/>
    <col min="526" max="526" width="5.453125" bestFit="1" customWidth="1"/>
    <col min="527" max="527" width="9.1796875" bestFit="1" customWidth="1"/>
    <col min="528" max="528" width="15.81640625" bestFit="1" customWidth="1"/>
    <col min="529" max="529" width="10.08984375" bestFit="1" customWidth="1"/>
    <col min="530" max="530" width="15.81640625" bestFit="1" customWidth="1"/>
    <col min="531" max="531" width="10.08984375" bestFit="1" customWidth="1"/>
    <col min="532" max="532" width="9.1796875" bestFit="1" customWidth="1"/>
    <col min="533" max="533" width="15.81640625" bestFit="1" customWidth="1"/>
    <col min="534" max="534" width="10.08984375" bestFit="1" customWidth="1"/>
    <col min="535" max="535" width="15.81640625" bestFit="1" customWidth="1"/>
    <col min="536" max="536" width="10.08984375" bestFit="1" customWidth="1"/>
    <col min="537" max="537" width="5.453125" bestFit="1" customWidth="1"/>
    <col min="538" max="538" width="3.6328125" bestFit="1" customWidth="1"/>
    <col min="539" max="539" width="9.1796875" bestFit="1" customWidth="1"/>
    <col min="540" max="540" width="15.81640625" bestFit="1" customWidth="1"/>
    <col min="541" max="541" width="10.08984375" bestFit="1" customWidth="1"/>
    <col min="542" max="542" width="15.81640625" bestFit="1" customWidth="1"/>
    <col min="543" max="543" width="10.08984375" bestFit="1" customWidth="1"/>
    <col min="544" max="544" width="15.81640625" bestFit="1" customWidth="1"/>
    <col min="545" max="545" width="10.08984375" bestFit="1" customWidth="1"/>
    <col min="546" max="546" width="15.81640625" bestFit="1" customWidth="1"/>
    <col min="547" max="547" width="10.08984375" bestFit="1" customWidth="1"/>
    <col min="548" max="548" width="9.1796875" bestFit="1" customWidth="1"/>
    <col min="549" max="549" width="15.81640625" bestFit="1" customWidth="1"/>
    <col min="550" max="550" width="10.08984375" bestFit="1" customWidth="1"/>
    <col min="551" max="551" width="9.1796875" bestFit="1" customWidth="1"/>
    <col min="552" max="552" width="15.81640625" bestFit="1" customWidth="1"/>
    <col min="553" max="553" width="10.08984375" bestFit="1" customWidth="1"/>
    <col min="554" max="554" width="5.453125" bestFit="1" customWidth="1"/>
    <col min="555" max="555" width="3.6328125" bestFit="1" customWidth="1"/>
    <col min="556" max="556" width="9.1796875" bestFit="1" customWidth="1"/>
    <col min="557" max="557" width="15.81640625" bestFit="1" customWidth="1"/>
    <col min="558" max="558" width="10.08984375" bestFit="1" customWidth="1"/>
    <col min="559" max="559" width="15.81640625" bestFit="1" customWidth="1"/>
    <col min="560" max="560" width="10.08984375" bestFit="1" customWidth="1"/>
    <col min="561" max="561" width="15.81640625" bestFit="1" customWidth="1"/>
    <col min="562" max="562" width="10.08984375" bestFit="1" customWidth="1"/>
    <col min="563" max="563" width="15.81640625" bestFit="1" customWidth="1"/>
    <col min="564" max="564" width="10.08984375" bestFit="1" customWidth="1"/>
    <col min="565" max="565" width="15.81640625" bestFit="1" customWidth="1"/>
    <col min="566" max="566" width="10.08984375" bestFit="1" customWidth="1"/>
    <col min="567" max="567" width="5.453125" bestFit="1" customWidth="1"/>
    <col min="568" max="568" width="9.1796875" bestFit="1" customWidth="1"/>
    <col min="569" max="569" width="15.81640625" bestFit="1" customWidth="1"/>
    <col min="570" max="570" width="10.08984375" bestFit="1" customWidth="1"/>
    <col min="571" max="571" width="15.81640625" bestFit="1" customWidth="1"/>
    <col min="572" max="572" width="10.08984375" bestFit="1" customWidth="1"/>
    <col min="573" max="573" width="9.1796875" bestFit="1" customWidth="1"/>
    <col min="574" max="574" width="15.81640625" bestFit="1" customWidth="1"/>
    <col min="575" max="575" width="10.08984375" bestFit="1" customWidth="1"/>
    <col min="576" max="576" width="15.81640625" bestFit="1" customWidth="1"/>
    <col min="577" max="577" width="10.08984375" bestFit="1" customWidth="1"/>
    <col min="578" max="578" width="15.81640625" bestFit="1" customWidth="1"/>
    <col min="579" max="579" width="10.08984375" bestFit="1" customWidth="1"/>
    <col min="580" max="580" width="15.81640625" bestFit="1" customWidth="1"/>
    <col min="581" max="581" width="10.08984375" bestFit="1" customWidth="1"/>
    <col min="582" max="582" width="15.81640625" bestFit="1" customWidth="1"/>
    <col min="583" max="583" width="10.08984375" bestFit="1" customWidth="1"/>
    <col min="584" max="584" width="5.453125" bestFit="1" customWidth="1"/>
    <col min="585" max="585" width="9.1796875" bestFit="1" customWidth="1"/>
    <col min="586" max="586" width="15.81640625" bestFit="1" customWidth="1"/>
    <col min="587" max="587" width="10.08984375" bestFit="1" customWidth="1"/>
    <col min="588" max="588" width="15.81640625" bestFit="1" customWidth="1"/>
    <col min="589" max="589" width="10.08984375" bestFit="1" customWidth="1"/>
    <col min="590" max="590" width="15.81640625" bestFit="1" customWidth="1"/>
    <col min="591" max="591" width="10.08984375" bestFit="1" customWidth="1"/>
    <col min="592" max="592" width="15.81640625" bestFit="1" customWidth="1"/>
    <col min="593" max="593" width="10.08984375" bestFit="1" customWidth="1"/>
    <col min="594" max="594" width="9.1796875" bestFit="1" customWidth="1"/>
    <col min="595" max="595" width="15.81640625" bestFit="1" customWidth="1"/>
    <col min="596" max="596" width="10.08984375" bestFit="1" customWidth="1"/>
    <col min="597" max="597" width="15.81640625" bestFit="1" customWidth="1"/>
    <col min="598" max="598" width="10.08984375" bestFit="1" customWidth="1"/>
    <col min="599" max="599" width="15.81640625" bestFit="1" customWidth="1"/>
    <col min="600" max="600" width="10.08984375" bestFit="1" customWidth="1"/>
    <col min="601" max="601" width="9.1796875" bestFit="1" customWidth="1"/>
    <col min="602" max="602" width="15.81640625" bestFit="1" customWidth="1"/>
    <col min="603" max="603" width="10.08984375" bestFit="1" customWidth="1"/>
    <col min="604" max="604" width="15.81640625" bestFit="1" customWidth="1"/>
    <col min="605" max="605" width="10.08984375" bestFit="1" customWidth="1"/>
    <col min="606" max="606" width="5.453125" bestFit="1" customWidth="1"/>
    <col min="607" max="607" width="9.1796875" bestFit="1" customWidth="1"/>
    <col min="608" max="608" width="15.81640625" bestFit="1" customWidth="1"/>
    <col min="609" max="609" width="11.08984375" bestFit="1" customWidth="1"/>
    <col min="610" max="610" width="5.453125" bestFit="1" customWidth="1"/>
    <col min="611" max="611" width="3.6328125" bestFit="1" customWidth="1"/>
    <col min="612" max="612" width="9.1796875" bestFit="1" customWidth="1"/>
    <col min="613" max="613" width="16.81640625" bestFit="1" customWidth="1"/>
    <col min="614" max="614" width="11.08984375" bestFit="1" customWidth="1"/>
    <col min="615" max="615" width="16.81640625" bestFit="1" customWidth="1"/>
    <col min="616" max="616" width="11.08984375" bestFit="1" customWidth="1"/>
    <col min="617" max="617" width="16.81640625" bestFit="1" customWidth="1"/>
    <col min="618" max="618" width="11.08984375" bestFit="1" customWidth="1"/>
    <col min="619" max="619" width="16.81640625" bestFit="1" customWidth="1"/>
    <col min="620" max="620" width="11.08984375" bestFit="1" customWidth="1"/>
    <col min="621" max="621" width="9.1796875" bestFit="1" customWidth="1"/>
    <col min="622" max="622" width="16.81640625" bestFit="1" customWidth="1"/>
    <col min="623" max="623" width="11.08984375" bestFit="1" customWidth="1"/>
    <col min="624" max="624" width="16.81640625" bestFit="1" customWidth="1"/>
    <col min="625" max="625" width="11.08984375" bestFit="1" customWidth="1"/>
    <col min="626" max="626" width="16.81640625" bestFit="1" customWidth="1"/>
    <col min="627" max="627" width="11.08984375" bestFit="1" customWidth="1"/>
    <col min="628" max="628" width="9.1796875" bestFit="1" customWidth="1"/>
    <col min="629" max="629" width="16.81640625" bestFit="1" customWidth="1"/>
    <col min="630" max="630" width="11.08984375" bestFit="1" customWidth="1"/>
    <col min="631" max="631" width="16.81640625" bestFit="1" customWidth="1"/>
    <col min="632" max="632" width="11.08984375" bestFit="1" customWidth="1"/>
    <col min="633" max="633" width="16.81640625" bestFit="1" customWidth="1"/>
    <col min="634" max="634" width="11.08984375" bestFit="1" customWidth="1"/>
    <col min="635" max="635" width="16.81640625" bestFit="1" customWidth="1"/>
    <col min="636" max="636" width="11.08984375" bestFit="1" customWidth="1"/>
    <col min="637" max="637" width="16.81640625" bestFit="1" customWidth="1"/>
    <col min="638" max="638" width="11.08984375" bestFit="1" customWidth="1"/>
    <col min="639" max="639" width="5.453125" bestFit="1" customWidth="1"/>
    <col min="640" max="640" width="9.1796875" bestFit="1" customWidth="1"/>
    <col min="641" max="641" width="16.81640625" bestFit="1" customWidth="1"/>
    <col min="642" max="642" width="11.08984375" bestFit="1" customWidth="1"/>
    <col min="643" max="643" width="16.81640625" bestFit="1" customWidth="1"/>
    <col min="644" max="644" width="11.08984375" bestFit="1" customWidth="1"/>
    <col min="645" max="645" width="16.81640625" bestFit="1" customWidth="1"/>
    <col min="646" max="646" width="11.08984375" bestFit="1" customWidth="1"/>
    <col min="647" max="647" width="5.453125" bestFit="1" customWidth="1"/>
    <col min="648" max="648" width="3.6328125" bestFit="1" customWidth="1"/>
    <col min="649" max="649" width="9.1796875" bestFit="1" customWidth="1"/>
    <col min="650" max="650" width="16.81640625" bestFit="1" customWidth="1"/>
    <col min="651" max="651" width="11.08984375" bestFit="1" customWidth="1"/>
    <col min="652" max="652" width="16.81640625" bestFit="1" customWidth="1"/>
    <col min="653" max="653" width="11.08984375" bestFit="1" customWidth="1"/>
    <col min="654" max="654" width="16.81640625" bestFit="1" customWidth="1"/>
    <col min="655" max="655" width="11.08984375" bestFit="1" customWidth="1"/>
    <col min="656" max="656" width="16.81640625" bestFit="1" customWidth="1"/>
    <col min="657" max="657" width="11.08984375" bestFit="1" customWidth="1"/>
    <col min="658" max="658" width="16.81640625" bestFit="1" customWidth="1"/>
    <col min="659" max="659" width="11.08984375" bestFit="1" customWidth="1"/>
    <col min="660" max="660" width="3.6328125" bestFit="1" customWidth="1"/>
    <col min="661" max="661" width="9.1796875" bestFit="1" customWidth="1"/>
    <col min="662" max="662" width="16.81640625" bestFit="1" customWidth="1"/>
    <col min="663" max="663" width="11.08984375" bestFit="1" customWidth="1"/>
    <col min="664" max="664" width="16.81640625" bestFit="1" customWidth="1"/>
    <col min="665" max="665" width="11.08984375" bestFit="1" customWidth="1"/>
    <col min="666" max="666" width="16.81640625" bestFit="1" customWidth="1"/>
    <col min="667" max="667" width="11.08984375" bestFit="1" customWidth="1"/>
    <col min="668" max="668" width="16.81640625" bestFit="1" customWidth="1"/>
    <col min="669" max="669" width="11.08984375" bestFit="1" customWidth="1"/>
    <col min="670" max="670" width="16.81640625" bestFit="1" customWidth="1"/>
    <col min="671" max="671" width="11.08984375" bestFit="1" customWidth="1"/>
    <col min="672" max="672" width="5.453125" bestFit="1" customWidth="1"/>
    <col min="673" max="673" width="9.1796875" bestFit="1" customWidth="1"/>
    <col min="674" max="674" width="16.81640625" bestFit="1" customWidth="1"/>
    <col min="675" max="675" width="11.08984375" bestFit="1" customWidth="1"/>
    <col min="676" max="676" width="16.81640625" bestFit="1" customWidth="1"/>
    <col min="677" max="677" width="11.08984375" bestFit="1" customWidth="1"/>
    <col min="678" max="678" width="16.81640625" bestFit="1" customWidth="1"/>
    <col min="679" max="679" width="11.08984375" bestFit="1" customWidth="1"/>
    <col min="680" max="680" width="16.81640625" bestFit="1" customWidth="1"/>
    <col min="681" max="681" width="11.08984375" bestFit="1" customWidth="1"/>
    <col min="682" max="682" width="5.453125" bestFit="1" customWidth="1"/>
    <col min="683" max="683" width="9.1796875" bestFit="1" customWidth="1"/>
    <col min="684" max="684" width="16.81640625" bestFit="1" customWidth="1"/>
    <col min="685" max="685" width="11.08984375" bestFit="1" customWidth="1"/>
    <col min="686" max="686" width="16.81640625" bestFit="1" customWidth="1"/>
    <col min="687" max="687" width="11.08984375" bestFit="1" customWidth="1"/>
    <col min="688" max="688" width="9.1796875" bestFit="1" customWidth="1"/>
    <col min="689" max="689" width="16.81640625" bestFit="1" customWidth="1"/>
    <col min="690" max="690" width="11.08984375" bestFit="1" customWidth="1"/>
    <col min="691" max="691" width="16.81640625" bestFit="1" customWidth="1"/>
    <col min="692" max="692" width="11.08984375" bestFit="1" customWidth="1"/>
    <col min="693" max="693" width="5.453125" bestFit="1" customWidth="1"/>
    <col min="694" max="694" width="3.6328125" bestFit="1" customWidth="1"/>
    <col min="695" max="695" width="9.1796875" bestFit="1" customWidth="1"/>
    <col min="696" max="696" width="16.81640625" bestFit="1" customWidth="1"/>
    <col min="697" max="697" width="11.08984375" bestFit="1" customWidth="1"/>
    <col min="698" max="698" width="9.1796875" bestFit="1" customWidth="1"/>
    <col min="699" max="699" width="16.81640625" bestFit="1" customWidth="1"/>
    <col min="700" max="700" width="11.08984375" bestFit="1" customWidth="1"/>
    <col min="701" max="701" width="5.453125" bestFit="1" customWidth="1"/>
    <col min="702" max="702" width="9.1796875" bestFit="1" customWidth="1"/>
    <col min="703" max="703" width="16.81640625" bestFit="1" customWidth="1"/>
    <col min="704" max="704" width="11.08984375" bestFit="1" customWidth="1"/>
    <col min="705" max="705" width="16.81640625" bestFit="1" customWidth="1"/>
    <col min="706" max="706" width="11.08984375" bestFit="1" customWidth="1"/>
    <col min="707" max="707" width="16.81640625" bestFit="1" customWidth="1"/>
    <col min="708" max="708" width="11.08984375" bestFit="1" customWidth="1"/>
    <col min="709" max="709" width="3.6328125" bestFit="1" customWidth="1"/>
    <col min="710" max="710" width="16.81640625" bestFit="1" customWidth="1"/>
    <col min="711" max="711" width="11.08984375" bestFit="1" customWidth="1"/>
    <col min="712" max="712" width="16.81640625" bestFit="1" customWidth="1"/>
    <col min="713" max="713" width="11.08984375" bestFit="1" customWidth="1"/>
    <col min="714" max="714" width="16.81640625" bestFit="1" customWidth="1"/>
    <col min="715" max="715" width="11.08984375" bestFit="1" customWidth="1"/>
    <col min="716" max="716" width="9.1796875" bestFit="1" customWidth="1"/>
    <col min="717" max="717" width="16.81640625" bestFit="1" customWidth="1"/>
    <col min="718" max="718" width="11.08984375" bestFit="1" customWidth="1"/>
    <col min="719" max="719" width="16.81640625" bestFit="1" customWidth="1"/>
    <col min="720" max="720" width="11.08984375" bestFit="1" customWidth="1"/>
    <col min="721" max="721" width="16.81640625" bestFit="1" customWidth="1"/>
    <col min="722" max="722" width="11.08984375" bestFit="1" customWidth="1"/>
    <col min="723" max="723" width="9.1796875" bestFit="1" customWidth="1"/>
    <col min="724" max="724" width="16.81640625" bestFit="1" customWidth="1"/>
    <col min="725" max="725" width="11.08984375" bestFit="1" customWidth="1"/>
    <col min="726" max="726" width="16.81640625" bestFit="1" customWidth="1"/>
    <col min="727" max="727" width="11.08984375" bestFit="1" customWidth="1"/>
    <col min="728" max="728" width="5.453125" bestFit="1" customWidth="1"/>
    <col min="729" max="729" width="9.1796875" bestFit="1" customWidth="1"/>
    <col min="730" max="730" width="16.81640625" bestFit="1" customWidth="1"/>
    <col min="731" max="731" width="11.08984375" bestFit="1" customWidth="1"/>
    <col min="732" max="732" width="16.81640625" bestFit="1" customWidth="1"/>
    <col min="733" max="733" width="11.08984375" bestFit="1" customWidth="1"/>
    <col min="734" max="734" width="16.81640625" bestFit="1" customWidth="1"/>
    <col min="735" max="735" width="11.08984375" bestFit="1" customWidth="1"/>
    <col min="736" max="736" width="16.81640625" bestFit="1" customWidth="1"/>
    <col min="737" max="737" width="11.08984375" bestFit="1" customWidth="1"/>
    <col min="738" max="738" width="16.81640625" bestFit="1" customWidth="1"/>
    <col min="739" max="739" width="11.08984375" bestFit="1" customWidth="1"/>
    <col min="740" max="740" width="3.6328125" bestFit="1" customWidth="1"/>
    <col min="741" max="741" width="9.1796875" bestFit="1" customWidth="1"/>
    <col min="742" max="742" width="16.81640625" bestFit="1" customWidth="1"/>
    <col min="743" max="743" width="11.08984375" bestFit="1" customWidth="1"/>
    <col min="744" max="744" width="9.1796875" bestFit="1" customWidth="1"/>
    <col min="745" max="745" width="16.81640625" bestFit="1" customWidth="1"/>
    <col min="746" max="746" width="11.08984375" bestFit="1" customWidth="1"/>
    <col min="747" max="747" width="16.81640625" bestFit="1" customWidth="1"/>
    <col min="748" max="748" width="11.08984375" bestFit="1" customWidth="1"/>
    <col min="749" max="749" width="16.81640625" bestFit="1" customWidth="1"/>
    <col min="750" max="750" width="11.08984375" bestFit="1" customWidth="1"/>
    <col min="751" max="751" width="5.453125" bestFit="1" customWidth="1"/>
    <col min="752" max="752" width="3.6328125" bestFit="1" customWidth="1"/>
    <col min="753" max="753" width="9.1796875" bestFit="1" customWidth="1"/>
    <col min="754" max="754" width="16.81640625" bestFit="1" customWidth="1"/>
    <col min="755" max="755" width="11.08984375" bestFit="1" customWidth="1"/>
    <col min="756" max="756" width="9.1796875" bestFit="1" customWidth="1"/>
    <col min="757" max="757" width="16.81640625" bestFit="1" customWidth="1"/>
    <col min="758" max="758" width="11.08984375" bestFit="1" customWidth="1"/>
    <col min="759" max="759" width="5.453125" bestFit="1" customWidth="1"/>
    <col min="760" max="760" width="9.1796875" bestFit="1" customWidth="1"/>
    <col min="761" max="761" width="16.81640625" bestFit="1" customWidth="1"/>
    <col min="762" max="762" width="11.08984375" bestFit="1" customWidth="1"/>
    <col min="763" max="763" width="16.81640625" bestFit="1" customWidth="1"/>
    <col min="764" max="764" width="11.08984375" bestFit="1" customWidth="1"/>
    <col min="765" max="765" width="16.81640625" bestFit="1" customWidth="1"/>
    <col min="766" max="766" width="11.08984375" bestFit="1" customWidth="1"/>
    <col min="767" max="767" width="16.81640625" bestFit="1" customWidth="1"/>
    <col min="768" max="768" width="11.08984375" bestFit="1" customWidth="1"/>
    <col min="769" max="769" width="9.1796875" bestFit="1" customWidth="1"/>
    <col min="770" max="770" width="16.81640625" bestFit="1" customWidth="1"/>
    <col min="771" max="771" width="11.08984375" bestFit="1" customWidth="1"/>
    <col min="772" max="772" width="16.81640625" bestFit="1" customWidth="1"/>
    <col min="773" max="773" width="11.08984375" bestFit="1" customWidth="1"/>
    <col min="774" max="774" width="9.1796875" bestFit="1" customWidth="1"/>
    <col min="775" max="775" width="16.81640625" bestFit="1" customWidth="1"/>
    <col min="776" max="776" width="11.08984375" bestFit="1" customWidth="1"/>
    <col min="777" max="777" width="16.81640625" bestFit="1" customWidth="1"/>
    <col min="778" max="778" width="11.08984375" bestFit="1" customWidth="1"/>
    <col min="779" max="779" width="16.81640625" bestFit="1" customWidth="1"/>
    <col min="780" max="780" width="11.08984375" bestFit="1" customWidth="1"/>
    <col min="781" max="781" width="5.453125" bestFit="1" customWidth="1"/>
    <col min="782" max="782" width="3.6328125" bestFit="1" customWidth="1"/>
    <col min="783" max="783" width="9.1796875" bestFit="1" customWidth="1"/>
    <col min="784" max="784" width="16.81640625" bestFit="1" customWidth="1"/>
    <col min="785" max="785" width="11.08984375" bestFit="1" customWidth="1"/>
    <col min="786" max="786" width="9.1796875" bestFit="1" customWidth="1"/>
    <col min="787" max="787" width="16.81640625" bestFit="1" customWidth="1"/>
    <col min="788" max="788" width="11.08984375" bestFit="1" customWidth="1"/>
    <col min="789" max="789" width="9.1796875" bestFit="1" customWidth="1"/>
    <col min="790" max="790" width="16.81640625" bestFit="1" customWidth="1"/>
    <col min="791" max="791" width="11.08984375" bestFit="1" customWidth="1"/>
    <col min="792" max="792" width="5.453125" bestFit="1" customWidth="1"/>
    <col min="793" max="793" width="9.1796875" bestFit="1" customWidth="1"/>
    <col min="794" max="794" width="16.81640625" bestFit="1" customWidth="1"/>
    <col min="795" max="795" width="11.08984375" bestFit="1" customWidth="1"/>
    <col min="796" max="796" width="16.81640625" bestFit="1" customWidth="1"/>
    <col min="797" max="797" width="11.08984375" bestFit="1" customWidth="1"/>
    <col min="798" max="798" width="16.81640625" bestFit="1" customWidth="1"/>
    <col min="799" max="799" width="11.08984375" bestFit="1" customWidth="1"/>
    <col min="800" max="800" width="9.1796875" bestFit="1" customWidth="1"/>
    <col min="801" max="801" width="16.81640625" bestFit="1" customWidth="1"/>
    <col min="802" max="802" width="11.08984375" bestFit="1" customWidth="1"/>
    <col min="803" max="803" width="16.81640625" bestFit="1" customWidth="1"/>
    <col min="804" max="804" width="11.08984375" bestFit="1" customWidth="1"/>
    <col min="805" max="805" width="16.81640625" bestFit="1" customWidth="1"/>
    <col min="806" max="806" width="11.08984375" bestFit="1" customWidth="1"/>
    <col min="807" max="807" width="16.81640625" bestFit="1" customWidth="1"/>
    <col min="808" max="808" width="11.08984375" bestFit="1" customWidth="1"/>
    <col min="809" max="809" width="5.453125" bestFit="1" customWidth="1"/>
    <col min="810" max="810" width="3.6328125" bestFit="1" customWidth="1"/>
    <col min="811" max="811" width="9.1796875" bestFit="1" customWidth="1"/>
    <col min="812" max="812" width="16.81640625" bestFit="1" customWidth="1"/>
    <col min="813" max="813" width="11.08984375" bestFit="1" customWidth="1"/>
    <col min="814" max="814" width="9.1796875" bestFit="1" customWidth="1"/>
    <col min="815" max="815" width="16.81640625" bestFit="1" customWidth="1"/>
    <col min="816" max="816" width="11.08984375" bestFit="1" customWidth="1"/>
    <col min="817" max="817" width="9.1796875" bestFit="1" customWidth="1"/>
    <col min="818" max="818" width="16.81640625" bestFit="1" customWidth="1"/>
    <col min="819" max="819" width="11.08984375" bestFit="1" customWidth="1"/>
    <col min="820" max="820" width="16.81640625" bestFit="1" customWidth="1"/>
    <col min="821" max="821" width="11.08984375" bestFit="1" customWidth="1"/>
    <col min="822" max="822" width="16.81640625" bestFit="1" customWidth="1"/>
    <col min="823" max="823" width="11.08984375" bestFit="1" customWidth="1"/>
    <col min="824" max="824" width="16.81640625" bestFit="1" customWidth="1"/>
    <col min="825" max="825" width="11.08984375" bestFit="1" customWidth="1"/>
    <col min="826" max="826" width="5.453125" bestFit="1" customWidth="1"/>
    <col min="827" max="827" width="16.81640625" bestFit="1" customWidth="1"/>
    <col min="828" max="828" width="11.08984375" bestFit="1" customWidth="1"/>
    <col min="829" max="829" width="16.81640625" bestFit="1" customWidth="1"/>
    <col min="830" max="830" width="11.08984375" bestFit="1" customWidth="1"/>
    <col min="831" max="831" width="16.81640625" bestFit="1" customWidth="1"/>
    <col min="832" max="832" width="11.08984375" bestFit="1" customWidth="1"/>
    <col min="833" max="833" width="5.453125" bestFit="1" customWidth="1"/>
    <col min="834" max="834" width="9.1796875" bestFit="1" customWidth="1"/>
    <col min="835" max="835" width="16.81640625" bestFit="1" customWidth="1"/>
    <col min="836" max="836" width="11.08984375" bestFit="1" customWidth="1"/>
    <col min="837" max="837" width="16.81640625" bestFit="1" customWidth="1"/>
    <col min="838" max="838" width="11.08984375" bestFit="1" customWidth="1"/>
    <col min="839" max="839" width="16.81640625" bestFit="1" customWidth="1"/>
    <col min="840" max="840" width="11.08984375" bestFit="1" customWidth="1"/>
    <col min="841" max="841" width="16.81640625" bestFit="1" customWidth="1"/>
    <col min="842" max="842" width="11.08984375" bestFit="1" customWidth="1"/>
    <col min="843" max="843" width="16.81640625" bestFit="1" customWidth="1"/>
    <col min="844" max="844" width="11.08984375" bestFit="1" customWidth="1"/>
    <col min="845" max="845" width="16.81640625" bestFit="1" customWidth="1"/>
    <col min="846" max="846" width="11.08984375" bestFit="1" customWidth="1"/>
    <col min="847" max="847" width="9.1796875" bestFit="1" customWidth="1"/>
    <col min="848" max="848" width="16.81640625" bestFit="1" customWidth="1"/>
    <col min="849" max="849" width="11.08984375" bestFit="1" customWidth="1"/>
    <col min="850" max="850" width="16.81640625" bestFit="1" customWidth="1"/>
    <col min="851" max="851" width="11.08984375" bestFit="1" customWidth="1"/>
    <col min="852" max="852" width="16.81640625" bestFit="1" customWidth="1"/>
    <col min="853" max="853" width="11.08984375" bestFit="1" customWidth="1"/>
    <col min="854" max="854" width="16.81640625" bestFit="1" customWidth="1"/>
    <col min="855" max="855" width="11.08984375" bestFit="1" customWidth="1"/>
    <col min="856" max="856" width="5.453125" bestFit="1" customWidth="1"/>
    <col min="857" max="857" width="3.6328125" bestFit="1" customWidth="1"/>
    <col min="858" max="858" width="9.1796875" bestFit="1" customWidth="1"/>
    <col min="859" max="859" width="16.81640625" bestFit="1" customWidth="1"/>
    <col min="860" max="860" width="11.08984375" bestFit="1" customWidth="1"/>
    <col min="861" max="861" width="9.1796875" bestFit="1" customWidth="1"/>
    <col min="862" max="862" width="16.81640625" bestFit="1" customWidth="1"/>
    <col min="863" max="863" width="11.08984375" bestFit="1" customWidth="1"/>
    <col min="864" max="864" width="16.81640625" bestFit="1" customWidth="1"/>
    <col min="865" max="865" width="11.08984375" bestFit="1" customWidth="1"/>
    <col min="866" max="866" width="16.81640625" bestFit="1" customWidth="1"/>
    <col min="867" max="867" width="11.08984375" bestFit="1" customWidth="1"/>
    <col min="868" max="868" width="16.81640625" bestFit="1" customWidth="1"/>
    <col min="869" max="869" width="11.08984375" bestFit="1" customWidth="1"/>
    <col min="870" max="870" width="16.81640625" bestFit="1" customWidth="1"/>
    <col min="871" max="871" width="11.08984375" bestFit="1" customWidth="1"/>
    <col min="872" max="872" width="16.81640625" bestFit="1" customWidth="1"/>
    <col min="873" max="873" width="11.08984375" bestFit="1" customWidth="1"/>
    <col min="874" max="874" width="5.453125" bestFit="1" customWidth="1"/>
    <col min="875" max="875" width="9.1796875" bestFit="1" customWidth="1"/>
    <col min="876" max="876" width="16.81640625" bestFit="1" customWidth="1"/>
    <col min="877" max="877" width="11.08984375" bestFit="1" customWidth="1"/>
    <col min="878" max="878" width="16.81640625" bestFit="1" customWidth="1"/>
    <col min="879" max="879" width="11.08984375" bestFit="1" customWidth="1"/>
    <col min="880" max="880" width="16.81640625" bestFit="1" customWidth="1"/>
    <col min="881" max="881" width="11.08984375" bestFit="1" customWidth="1"/>
    <col min="882" max="882" width="5.453125" bestFit="1" customWidth="1"/>
    <col min="883" max="883" width="9.1796875" bestFit="1" customWidth="1"/>
    <col min="884" max="884" width="16.81640625" bestFit="1" customWidth="1"/>
    <col min="885" max="885" width="11.08984375" bestFit="1" customWidth="1"/>
    <col min="886" max="886" width="16.81640625" bestFit="1" customWidth="1"/>
    <col min="887" max="887" width="11.08984375" bestFit="1" customWidth="1"/>
    <col min="888" max="888" width="16.81640625" bestFit="1" customWidth="1"/>
    <col min="889" max="889" width="11.08984375" bestFit="1" customWidth="1"/>
    <col min="890" max="890" width="5.453125" bestFit="1" customWidth="1"/>
    <col min="891" max="891" width="16.81640625" bestFit="1" customWidth="1"/>
    <col min="892" max="892" width="11.08984375" bestFit="1" customWidth="1"/>
    <col min="893" max="893" width="5.453125" bestFit="1" customWidth="1"/>
    <col min="894" max="894" width="3.6328125" bestFit="1" customWidth="1"/>
    <col min="895" max="895" width="9.1796875" bestFit="1" customWidth="1"/>
    <col min="896" max="896" width="16.81640625" bestFit="1" customWidth="1"/>
    <col min="897" max="897" width="11.08984375" bestFit="1" customWidth="1"/>
    <col min="898" max="898" width="16.81640625" bestFit="1" customWidth="1"/>
    <col min="899" max="899" width="11.08984375" bestFit="1" customWidth="1"/>
    <col min="900" max="900" width="16.81640625" bestFit="1" customWidth="1"/>
    <col min="901" max="901" width="11.08984375" bestFit="1" customWidth="1"/>
    <col min="902" max="902" width="16.81640625" bestFit="1" customWidth="1"/>
    <col min="903" max="903" width="11.08984375" bestFit="1" customWidth="1"/>
    <col min="904" max="904" width="5.453125" bestFit="1" customWidth="1"/>
    <col min="905" max="905" width="9.1796875" bestFit="1" customWidth="1"/>
    <col min="906" max="906" width="16.81640625" bestFit="1" customWidth="1"/>
    <col min="907" max="907" width="11.08984375" bestFit="1" customWidth="1"/>
    <col min="908" max="908" width="16.81640625" bestFit="1" customWidth="1"/>
    <col min="909" max="909" width="11.08984375" bestFit="1" customWidth="1"/>
    <col min="910" max="910" width="16.81640625" bestFit="1" customWidth="1"/>
    <col min="911" max="911" width="11.08984375" bestFit="1" customWidth="1"/>
    <col min="912" max="912" width="16.81640625" bestFit="1" customWidth="1"/>
    <col min="913" max="913" width="11.08984375" bestFit="1" customWidth="1"/>
    <col min="914" max="914" width="16.81640625" bestFit="1" customWidth="1"/>
    <col min="915" max="915" width="11.08984375" bestFit="1" customWidth="1"/>
    <col min="916" max="916" width="5.453125" bestFit="1" customWidth="1"/>
    <col min="917" max="917" width="9.1796875" bestFit="1" customWidth="1"/>
    <col min="918" max="918" width="16.81640625" bestFit="1" customWidth="1"/>
    <col min="919" max="919" width="11.08984375" bestFit="1" customWidth="1"/>
    <col min="920" max="920" width="5.453125" bestFit="1" customWidth="1"/>
    <col min="921" max="921" width="3.6328125" bestFit="1" customWidth="1"/>
    <col min="922" max="922" width="9.1796875" bestFit="1" customWidth="1"/>
    <col min="923" max="923" width="16.81640625" bestFit="1" customWidth="1"/>
    <col min="924" max="924" width="11.08984375" bestFit="1" customWidth="1"/>
    <col min="925" max="925" width="16.81640625" bestFit="1" customWidth="1"/>
    <col min="926" max="926" width="11.08984375" bestFit="1" customWidth="1"/>
    <col min="927" max="927" width="9.1796875" bestFit="1" customWidth="1"/>
    <col min="928" max="928" width="16.81640625" bestFit="1" customWidth="1"/>
    <col min="929" max="929" width="11.08984375" bestFit="1" customWidth="1"/>
    <col min="930" max="930" width="5.453125" bestFit="1" customWidth="1"/>
    <col min="931" max="931" width="9.1796875" bestFit="1" customWidth="1"/>
    <col min="932" max="932" width="16.81640625" bestFit="1" customWidth="1"/>
    <col min="933" max="933" width="11.08984375" bestFit="1" customWidth="1"/>
    <col min="934" max="934" width="16.81640625" bestFit="1" customWidth="1"/>
    <col min="935" max="935" width="11.08984375" bestFit="1" customWidth="1"/>
    <col min="936" max="936" width="16.81640625" bestFit="1" customWidth="1"/>
    <col min="937" max="937" width="11.08984375" bestFit="1" customWidth="1"/>
    <col min="938" max="938" width="16.81640625" bestFit="1" customWidth="1"/>
    <col min="939" max="939" width="11.08984375" bestFit="1" customWidth="1"/>
    <col min="940" max="940" width="5.453125" bestFit="1" customWidth="1"/>
    <col min="941" max="941" width="9.1796875" bestFit="1" customWidth="1"/>
    <col min="942" max="942" width="16.81640625" bestFit="1" customWidth="1"/>
    <col min="943" max="943" width="11.08984375" bestFit="1" customWidth="1"/>
    <col min="944" max="944" width="16.81640625" bestFit="1" customWidth="1"/>
    <col min="945" max="945" width="11.08984375" bestFit="1" customWidth="1"/>
    <col min="946" max="946" width="5.453125" bestFit="1" customWidth="1"/>
    <col min="947" max="947" width="9.1796875" bestFit="1" customWidth="1"/>
    <col min="948" max="948" width="16.81640625" bestFit="1" customWidth="1"/>
    <col min="949" max="949" width="11.08984375" bestFit="1" customWidth="1"/>
    <col min="950" max="950" width="16.81640625" bestFit="1" customWidth="1"/>
    <col min="951" max="951" width="11.08984375" bestFit="1" customWidth="1"/>
    <col min="952" max="952" width="5.453125" bestFit="1" customWidth="1"/>
    <col min="953" max="953" width="9.1796875" bestFit="1" customWidth="1"/>
    <col min="954" max="954" width="16.81640625" bestFit="1" customWidth="1"/>
    <col min="955" max="955" width="11.08984375" bestFit="1" customWidth="1"/>
    <col min="956" max="956" width="16.81640625" bestFit="1" customWidth="1"/>
    <col min="957" max="957" width="11.08984375" bestFit="1" customWidth="1"/>
    <col min="958" max="958" width="16.81640625" bestFit="1" customWidth="1"/>
    <col min="959" max="959" width="11.08984375" bestFit="1" customWidth="1"/>
    <col min="960" max="960" width="16.81640625" bestFit="1" customWidth="1"/>
    <col min="961" max="961" width="11.08984375" bestFit="1" customWidth="1"/>
    <col min="962" max="962" width="16.81640625" bestFit="1" customWidth="1"/>
    <col min="963" max="963" width="11.08984375" bestFit="1" customWidth="1"/>
    <col min="964" max="964" width="16.81640625" bestFit="1" customWidth="1"/>
    <col min="965" max="965" width="11.08984375" bestFit="1" customWidth="1"/>
    <col min="966" max="966" width="16.81640625" bestFit="1" customWidth="1"/>
    <col min="967" max="967" width="11.08984375" bestFit="1" customWidth="1"/>
    <col min="968" max="968" width="16.81640625" bestFit="1" customWidth="1"/>
    <col min="969" max="969" width="11.08984375" bestFit="1" customWidth="1"/>
    <col min="970" max="970" width="16.81640625" bestFit="1" customWidth="1"/>
    <col min="971" max="971" width="11.08984375" bestFit="1" customWidth="1"/>
    <col min="972" max="972" width="16.81640625" bestFit="1" customWidth="1"/>
    <col min="973" max="973" width="11.08984375" bestFit="1" customWidth="1"/>
    <col min="974" max="974" width="9.1796875" bestFit="1" customWidth="1"/>
    <col min="975" max="975" width="16.81640625" bestFit="1" customWidth="1"/>
    <col min="976" max="976" width="11.08984375" bestFit="1" customWidth="1"/>
    <col min="977" max="977" width="16.81640625" bestFit="1" customWidth="1"/>
    <col min="978" max="978" width="12.08984375" bestFit="1" customWidth="1"/>
    <col min="979" max="979" width="5.453125" bestFit="1" customWidth="1"/>
    <col min="980" max="980" width="9.1796875" bestFit="1" customWidth="1"/>
    <col min="981" max="981" width="17.90625" bestFit="1" customWidth="1"/>
    <col min="982" max="982" width="12.08984375" bestFit="1" customWidth="1"/>
    <col min="983" max="983" width="17.90625" bestFit="1" customWidth="1"/>
    <col min="984" max="984" width="12.08984375" bestFit="1" customWidth="1"/>
    <col min="985" max="985" width="17.90625" bestFit="1" customWidth="1"/>
    <col min="986" max="986" width="12.08984375" bestFit="1" customWidth="1"/>
    <col min="987" max="987" width="5.453125" bestFit="1" customWidth="1"/>
    <col min="988" max="988" width="17.90625" bestFit="1" customWidth="1"/>
    <col min="989" max="989" width="12.08984375" bestFit="1" customWidth="1"/>
    <col min="990" max="990" width="17.90625" bestFit="1" customWidth="1"/>
    <col min="991" max="991" width="12.08984375" bestFit="1" customWidth="1"/>
    <col min="992" max="992" width="17.90625" bestFit="1" customWidth="1"/>
    <col min="993" max="993" width="12.08984375" bestFit="1" customWidth="1"/>
    <col min="994" max="994" width="17.90625" bestFit="1" customWidth="1"/>
    <col min="995" max="995" width="12.08984375" bestFit="1" customWidth="1"/>
    <col min="996" max="996" width="17.90625" bestFit="1" customWidth="1"/>
    <col min="997" max="997" width="12.08984375" bestFit="1" customWidth="1"/>
    <col min="998" max="998" width="17.90625" bestFit="1" customWidth="1"/>
    <col min="999" max="999" width="12.08984375" bestFit="1" customWidth="1"/>
    <col min="1000" max="1000" width="5.453125" bestFit="1" customWidth="1"/>
    <col min="1001" max="1001" width="3.6328125" bestFit="1" customWidth="1"/>
    <col min="1002" max="1002" width="9.1796875" bestFit="1" customWidth="1"/>
    <col min="1003" max="1003" width="17.90625" bestFit="1" customWidth="1"/>
    <col min="1004" max="1004" width="12.08984375" bestFit="1" customWidth="1"/>
    <col min="1005" max="1005" width="17.90625" bestFit="1" customWidth="1"/>
    <col min="1006" max="1006" width="12.08984375" bestFit="1" customWidth="1"/>
    <col min="1007" max="1007" width="5.453125" bestFit="1" customWidth="1"/>
    <col min="1008" max="1008" width="17.90625" bestFit="1" customWidth="1"/>
    <col min="1009" max="1009" width="12.08984375" bestFit="1" customWidth="1"/>
    <col min="1010" max="1010" width="17.90625" bestFit="1" customWidth="1"/>
    <col min="1011" max="1011" width="12.08984375" bestFit="1" customWidth="1"/>
    <col min="1012" max="1012" width="17.90625" bestFit="1" customWidth="1"/>
    <col min="1013" max="1013" width="12.08984375" bestFit="1" customWidth="1"/>
    <col min="1014" max="1014" width="17.90625" bestFit="1" customWidth="1"/>
    <col min="1015" max="1015" width="12.08984375" bestFit="1" customWidth="1"/>
    <col min="1016" max="1016" width="5.453125" bestFit="1" customWidth="1"/>
    <col min="1017" max="1017" width="9.1796875" bestFit="1" customWidth="1"/>
    <col min="1018" max="1018" width="17.90625" bestFit="1" customWidth="1"/>
    <col min="1019" max="1019" width="12.08984375" bestFit="1" customWidth="1"/>
    <col min="1020" max="1020" width="9.1796875" bestFit="1" customWidth="1"/>
    <col min="1021" max="1021" width="17.90625" bestFit="1" customWidth="1"/>
    <col min="1022" max="1022" width="12.08984375" bestFit="1" customWidth="1"/>
    <col min="1023" max="1023" width="17.90625" bestFit="1" customWidth="1"/>
    <col min="1024" max="1024" width="12.08984375" bestFit="1" customWidth="1"/>
    <col min="1025" max="1025" width="5.453125" bestFit="1" customWidth="1"/>
    <col min="1026" max="1026" width="17.90625" bestFit="1" customWidth="1"/>
    <col min="1027" max="1027" width="12.08984375" bestFit="1" customWidth="1"/>
    <col min="1028" max="1028" width="17.90625" bestFit="1" customWidth="1"/>
    <col min="1029" max="1029" width="12.08984375" bestFit="1" customWidth="1"/>
    <col min="1030" max="1030" width="5.453125" bestFit="1" customWidth="1"/>
    <col min="1031" max="1031" width="17.90625" bestFit="1" customWidth="1"/>
    <col min="1032" max="1032" width="12.08984375" bestFit="1" customWidth="1"/>
    <col min="1033" max="1033" width="17.90625" bestFit="1" customWidth="1"/>
    <col min="1034" max="1034" width="12.08984375" bestFit="1" customWidth="1"/>
    <col min="1035" max="1035" width="5.453125" bestFit="1" customWidth="1"/>
    <col min="1036" max="1036" width="9.1796875" bestFit="1" customWidth="1"/>
    <col min="1037" max="1037" width="17.90625" bestFit="1" customWidth="1"/>
    <col min="1038" max="1038" width="12.08984375" bestFit="1" customWidth="1"/>
    <col min="1039" max="1039" width="17.90625" bestFit="1" customWidth="1"/>
    <col min="1040" max="1040" width="12.08984375" bestFit="1" customWidth="1"/>
    <col min="1041" max="1041" width="17.90625" bestFit="1" customWidth="1"/>
    <col min="1042" max="1042" width="12.08984375" bestFit="1" customWidth="1"/>
    <col min="1043" max="1043" width="17.90625" bestFit="1" customWidth="1"/>
    <col min="1044" max="1044" width="12.08984375" bestFit="1" customWidth="1"/>
    <col min="1045" max="1045" width="5.453125" bestFit="1" customWidth="1"/>
    <col min="1046" max="1046" width="9.1796875" bestFit="1" customWidth="1"/>
    <col min="1047" max="1047" width="17.90625" bestFit="1" customWidth="1"/>
    <col min="1048" max="1048" width="12.08984375" bestFit="1" customWidth="1"/>
    <col min="1049" max="1049" width="17.90625" bestFit="1" customWidth="1"/>
    <col min="1050" max="1050" width="12.08984375" bestFit="1" customWidth="1"/>
    <col min="1051" max="1051" width="17.90625" bestFit="1" customWidth="1"/>
    <col min="1052" max="1052" width="12.08984375" bestFit="1" customWidth="1"/>
    <col min="1053" max="1053" width="3.6328125" bestFit="1" customWidth="1"/>
    <col min="1054" max="1054" width="9.1796875" bestFit="1" customWidth="1"/>
    <col min="1055" max="1055" width="17.90625" bestFit="1" customWidth="1"/>
    <col min="1056" max="1056" width="12.08984375" bestFit="1" customWidth="1"/>
    <col min="1057" max="1057" width="17.90625" bestFit="1" customWidth="1"/>
    <col min="1058" max="1058" width="12.08984375" bestFit="1" customWidth="1"/>
    <col min="1059" max="1059" width="17.90625" bestFit="1" customWidth="1"/>
    <col min="1060" max="1060" width="12.08984375" bestFit="1" customWidth="1"/>
    <col min="1061" max="1061" width="17.90625" bestFit="1" customWidth="1"/>
    <col min="1062" max="1062" width="12.08984375" bestFit="1" customWidth="1"/>
    <col min="1063" max="1063" width="17.90625" bestFit="1" customWidth="1"/>
    <col min="1064" max="1064" width="12.08984375" bestFit="1" customWidth="1"/>
    <col min="1065" max="1065" width="17.90625" bestFit="1" customWidth="1"/>
    <col min="1066" max="1066" width="12.08984375" bestFit="1" customWidth="1"/>
    <col min="1067" max="1067" width="17.90625" bestFit="1" customWidth="1"/>
    <col min="1068" max="1068" width="12.08984375" bestFit="1" customWidth="1"/>
    <col min="1069" max="1069" width="9.1796875" bestFit="1" customWidth="1"/>
    <col min="1070" max="1070" width="17.90625" bestFit="1" customWidth="1"/>
    <col min="1071" max="1071" width="12.08984375" bestFit="1" customWidth="1"/>
    <col min="1072" max="1072" width="17.90625" bestFit="1" customWidth="1"/>
    <col min="1073" max="1073" width="12.08984375" bestFit="1" customWidth="1"/>
    <col min="1074" max="1074" width="17.90625" bestFit="1" customWidth="1"/>
    <col min="1075" max="1075" width="12.08984375" bestFit="1" customWidth="1"/>
    <col min="1076" max="1076" width="17.90625" bestFit="1" customWidth="1"/>
    <col min="1077" max="1077" width="12.08984375" bestFit="1" customWidth="1"/>
    <col min="1078" max="1078" width="5.453125" bestFit="1" customWidth="1"/>
    <col min="1079" max="1079" width="17.90625" bestFit="1" customWidth="1"/>
    <col min="1080" max="1080" width="12.08984375" bestFit="1" customWidth="1"/>
    <col min="1081" max="1081" width="17.90625" bestFit="1" customWidth="1"/>
    <col min="1082" max="1082" width="12.08984375" bestFit="1" customWidth="1"/>
    <col min="1083" max="1083" width="17.90625" bestFit="1" customWidth="1"/>
    <col min="1084" max="1084" width="12.08984375" bestFit="1" customWidth="1"/>
    <col min="1085" max="1085" width="17.90625" bestFit="1" customWidth="1"/>
    <col min="1086" max="1086" width="12.08984375" bestFit="1" customWidth="1"/>
    <col min="1087" max="1087" width="17.90625" bestFit="1" customWidth="1"/>
    <col min="1088" max="1088" width="12.08984375" bestFit="1" customWidth="1"/>
    <col min="1089" max="1089" width="17.90625" bestFit="1" customWidth="1"/>
    <col min="1090" max="1090" width="12.08984375" bestFit="1" customWidth="1"/>
    <col min="1091" max="1091" width="17.90625" bestFit="1" customWidth="1"/>
    <col min="1092" max="1092" width="13.6328125" bestFit="1" customWidth="1"/>
    <col min="1093" max="1093" width="5.453125" bestFit="1" customWidth="1"/>
    <col min="1094" max="1094" width="19.36328125" bestFit="1" customWidth="1"/>
    <col min="1095" max="1095" width="13.6328125" bestFit="1" customWidth="1"/>
    <col min="1096" max="1096" width="19.36328125" bestFit="1" customWidth="1"/>
    <col min="1097" max="1097" width="13.6328125" bestFit="1" customWidth="1"/>
    <col min="1098" max="1098" width="19.36328125" bestFit="1" customWidth="1"/>
    <col min="1099" max="1099" width="13.6328125" bestFit="1" customWidth="1"/>
    <col min="1100" max="1100" width="19.36328125" bestFit="1" customWidth="1"/>
    <col min="1101" max="1101" width="13.6328125" bestFit="1" customWidth="1"/>
    <col min="1102" max="1102" width="5.453125" bestFit="1" customWidth="1"/>
    <col min="1103" max="1103" width="19.36328125" bestFit="1" customWidth="1"/>
    <col min="1104" max="1104" width="13.6328125" bestFit="1" customWidth="1"/>
    <col min="1105" max="1105" width="19.36328125" bestFit="1" customWidth="1"/>
    <col min="1106" max="1106" width="13.6328125" bestFit="1" customWidth="1"/>
    <col min="1107" max="1107" width="19.36328125" bestFit="1" customWidth="1"/>
    <col min="1108" max="1108" width="13.6328125" bestFit="1" customWidth="1"/>
    <col min="1109" max="1109" width="19.36328125" bestFit="1" customWidth="1"/>
    <col min="1110" max="1110" width="13.6328125" bestFit="1" customWidth="1"/>
    <col min="1111" max="1111" width="19.36328125" bestFit="1" customWidth="1"/>
    <col min="1112" max="1112" width="13.6328125" bestFit="1" customWidth="1"/>
    <col min="1113" max="1113" width="19.36328125" bestFit="1" customWidth="1"/>
    <col min="1114" max="1114" width="13.6328125" bestFit="1" customWidth="1"/>
    <col min="1115" max="1115" width="19.36328125" bestFit="1" customWidth="1"/>
    <col min="1116" max="1116" width="13.6328125" bestFit="1" customWidth="1"/>
    <col min="1117" max="1117" width="19.36328125" bestFit="1" customWidth="1"/>
    <col min="1118" max="1118" width="14.6328125" bestFit="1" customWidth="1"/>
    <col min="1119" max="1119" width="20.36328125" bestFit="1" customWidth="1"/>
    <col min="1120" max="1120" width="14.6328125" bestFit="1" customWidth="1"/>
    <col min="1121" max="1121" width="20.36328125" bestFit="1" customWidth="1"/>
    <col min="1122" max="1122" width="14.6328125" bestFit="1" customWidth="1"/>
    <col min="1123" max="1123" width="20.36328125" bestFit="1" customWidth="1"/>
    <col min="1124" max="1124" width="15.6328125" bestFit="1" customWidth="1"/>
    <col min="1125" max="1125" width="21.453125" bestFit="1" customWidth="1"/>
    <col min="1126" max="1126" width="12" bestFit="1" customWidth="1"/>
  </cols>
  <sheetData>
    <row r="1" spans="1:8" ht="21" x14ac:dyDescent="0.5">
      <c r="A1" s="20" t="s">
        <v>8400</v>
      </c>
      <c r="B1" s="20"/>
    </row>
    <row r="2" spans="1:8" s="17" customFormat="1" ht="26" x14ac:dyDescent="0.35">
      <c r="A2" s="19" t="s">
        <v>8380</v>
      </c>
      <c r="B2" s="19" t="s">
        <v>8381</v>
      </c>
      <c r="C2" s="19" t="s">
        <v>8382</v>
      </c>
      <c r="D2" s="19" t="s">
        <v>8383</v>
      </c>
      <c r="E2" s="19" t="s">
        <v>8384</v>
      </c>
      <c r="F2" s="19" t="s">
        <v>8385</v>
      </c>
      <c r="G2" s="19" t="s">
        <v>8386</v>
      </c>
      <c r="H2" s="19" t="s">
        <v>8387</v>
      </c>
    </row>
    <row r="3" spans="1:8" x14ac:dyDescent="0.35">
      <c r="A3" s="18" t="s">
        <v>8399</v>
      </c>
      <c r="B3" s="15">
        <f>COUNTIFS(Kickstarter!$D:$D,"&lt;1000 ", Kickstarter!$F:$F, "successful", Kickstarter!$R:$R,"plays")</f>
        <v>141</v>
      </c>
      <c r="C3" s="15">
        <f>COUNTIFS(Kickstarter!$D:$D,"&lt;1000 ", Kickstarter!$F:$F, "Failed", Kickstarter!$R:$R,"plays")</f>
        <v>45</v>
      </c>
      <c r="D3" s="15">
        <f>COUNTIFS(Kickstarter!$D:$D,"&lt;1000 ", Kickstarter!$F:$F, "Canceled", Kickstarter!$R:$R,"plays")</f>
        <v>0</v>
      </c>
      <c r="E3" s="15">
        <f>SUM(B3:D3)</f>
        <v>186</v>
      </c>
      <c r="F3" s="16">
        <f>B3/E3</f>
        <v>0.75806451612903225</v>
      </c>
      <c r="G3" s="16">
        <f>C3/E3</f>
        <v>0.24193548387096775</v>
      </c>
      <c r="H3" s="15">
        <f>D3/E3</f>
        <v>0</v>
      </c>
    </row>
    <row r="4" spans="1:8" x14ac:dyDescent="0.35">
      <c r="A4" s="18" t="s">
        <v>8388</v>
      </c>
      <c r="B4" s="15">
        <f>COUNTIFS(Kickstarter!$D:$D,"&gt;=1000 ", Kickstarter!$D:$D,"&lt;5000 ", Kickstarter!$F:$F, "successful", Kickstarter!$R:$R,"plays")</f>
        <v>388</v>
      </c>
      <c r="C4" s="15">
        <f>COUNTIFS(Kickstarter!$D:$D,"&gt;=1000 ", Kickstarter!$D:$D,"&lt;5000 ", Kickstarter!$F:$F, "Failed", Kickstarter!$R:$R,"plays")</f>
        <v>146</v>
      </c>
      <c r="D4" s="15">
        <f>COUNTIFS(Kickstarter!$D:$D,"&gt;=1000 ", Kickstarter!$D:$D,"&lt;5000 ", Kickstarter!$F:$F, "Canceled", Kickstarter!$R:$R,"plays")</f>
        <v>0</v>
      </c>
      <c r="E4" s="15">
        <f t="shared" ref="E4:E14" si="0">SUM(B4:D4)</f>
        <v>534</v>
      </c>
      <c r="F4" s="16">
        <f t="shared" ref="F4:F14" si="1">B4/E4</f>
        <v>0.72659176029962547</v>
      </c>
      <c r="G4" s="16">
        <f t="shared" ref="G4:G14" si="2">C4/E4</f>
        <v>0.27340823970037453</v>
      </c>
      <c r="H4" s="15">
        <f t="shared" ref="H4:H14" si="3">D4/E4</f>
        <v>0</v>
      </c>
    </row>
    <row r="5" spans="1:8" x14ac:dyDescent="0.35">
      <c r="A5" s="18" t="s">
        <v>8389</v>
      </c>
      <c r="B5" s="15">
        <f>COUNTIFS(Kickstarter!$D:$D,"&gt;=5000 ", Kickstarter!$D:$D,"&lt;10000 ", Kickstarter!$F:$F, "successful", Kickstarter!$R:$R,"plays")</f>
        <v>93</v>
      </c>
      <c r="C5" s="15">
        <f>COUNTIFS(Kickstarter!$D:$D,"&gt;=5000 ", Kickstarter!$D:$D,"&lt;10000 ", Kickstarter!$F:$F, "Failed", Kickstarter!$R:$R,"plays")</f>
        <v>76</v>
      </c>
      <c r="D5" s="15">
        <f>COUNTIFS(Kickstarter!$D:$D,"&gt;=5000 ", Kickstarter!$D:$D,"&lt;10000 ", Kickstarter!$F:$F, "Canceled", Kickstarter!$R:$R,"plays")</f>
        <v>0</v>
      </c>
      <c r="E5" s="15">
        <f t="shared" si="0"/>
        <v>169</v>
      </c>
      <c r="F5" s="16">
        <f t="shared" si="1"/>
        <v>0.55029585798816572</v>
      </c>
      <c r="G5" s="16">
        <f t="shared" si="2"/>
        <v>0.44970414201183434</v>
      </c>
      <c r="H5" s="15">
        <f t="shared" si="3"/>
        <v>0</v>
      </c>
    </row>
    <row r="6" spans="1:8" x14ac:dyDescent="0.35">
      <c r="A6" s="18" t="s">
        <v>8390</v>
      </c>
      <c r="B6" s="15">
        <f>COUNTIFS(Kickstarter!$D:$D,"&gt;=10000 ", Kickstarter!$D:$D,"&lt;15000 ", Kickstarter!$F:$F, "successful", Kickstarter!$R:$R,"plays")</f>
        <v>39</v>
      </c>
      <c r="C6" s="15">
        <f>COUNTIFS(Kickstarter!$D:$D,"&gt;=10000 ", Kickstarter!$D:$D,"&lt;15000 ", Kickstarter!$F:$F, "Failed", Kickstarter!$R:$R,"plays")</f>
        <v>33</v>
      </c>
      <c r="D6" s="15">
        <f>COUNTIFS(Kickstarter!$D:$D,"&gt;=10000 ", Kickstarter!$D:$D,"&lt;15000 ", Kickstarter!$F:$F, "Canceled", Kickstarter!$R:$R,"plays")</f>
        <v>0</v>
      </c>
      <c r="E6" s="15">
        <f t="shared" si="0"/>
        <v>72</v>
      </c>
      <c r="F6" s="16">
        <f t="shared" si="1"/>
        <v>0.54166666666666663</v>
      </c>
      <c r="G6" s="16">
        <f t="shared" si="2"/>
        <v>0.45833333333333331</v>
      </c>
      <c r="H6" s="15">
        <f t="shared" si="3"/>
        <v>0</v>
      </c>
    </row>
    <row r="7" spans="1:8" x14ac:dyDescent="0.35">
      <c r="A7" s="18" t="s">
        <v>8391</v>
      </c>
      <c r="B7" s="15">
        <f>COUNTIFS(Kickstarter!$D:$D,"&gt;=15000 ", Kickstarter!$D:$D,"&lt;20000 ", Kickstarter!$F:$F, "successful", Kickstarter!$R:$R,"plays")</f>
        <v>12</v>
      </c>
      <c r="C7" s="15">
        <f>COUNTIFS(Kickstarter!$D:$D,"&gt;=15000 ", Kickstarter!$D:$D,"&lt;20000 ", Kickstarter!$F:$F, "Failed", Kickstarter!$R:$R,"plays")</f>
        <v>12</v>
      </c>
      <c r="D7" s="15">
        <f>COUNTIFS(Kickstarter!$D:$D,"&gt;=15000 ", Kickstarter!$D:$D,"&lt;20000 ", Kickstarter!$F:$F, "Canceled", Kickstarter!$R:$R,"plays")</f>
        <v>0</v>
      </c>
      <c r="E7" s="15">
        <f t="shared" si="0"/>
        <v>24</v>
      </c>
      <c r="F7" s="16">
        <f t="shared" si="1"/>
        <v>0.5</v>
      </c>
      <c r="G7" s="16">
        <f t="shared" si="2"/>
        <v>0.5</v>
      </c>
      <c r="H7" s="15">
        <f t="shared" si="3"/>
        <v>0</v>
      </c>
    </row>
    <row r="8" spans="1:8" x14ac:dyDescent="0.35">
      <c r="A8" s="18" t="s">
        <v>8392</v>
      </c>
      <c r="B8" s="15">
        <f>COUNTIFS(Kickstarter!$D:$D,"&gt;=20000 ", Kickstarter!$D:$D,"&lt;25000 ", Kickstarter!$F:$F, "successful", Kickstarter!$R:$R,"plays")</f>
        <v>9</v>
      </c>
      <c r="C8" s="15">
        <f>COUNTIFS(Kickstarter!$D:$D,"&gt;=20000 ", Kickstarter!$D:$D,"&lt;25000 ", Kickstarter!$F:$F, "Failed", Kickstarter!$R:$R,"plays")</f>
        <v>11</v>
      </c>
      <c r="D8" s="15">
        <f>COUNTIFS(Kickstarter!$D:$D,"&gt;=20000 ", Kickstarter!$D:$D,"&lt;25000 ", Kickstarter!$F:$F, "Canceled", Kickstarter!$R:$R,"plays")</f>
        <v>0</v>
      </c>
      <c r="E8" s="15">
        <f t="shared" si="0"/>
        <v>20</v>
      </c>
      <c r="F8" s="16">
        <f t="shared" si="1"/>
        <v>0.45</v>
      </c>
      <c r="G8" s="16">
        <f t="shared" si="2"/>
        <v>0.55000000000000004</v>
      </c>
      <c r="H8" s="15">
        <f t="shared" si="3"/>
        <v>0</v>
      </c>
    </row>
    <row r="9" spans="1:8" x14ac:dyDescent="0.35">
      <c r="A9" s="18" t="s">
        <v>8393</v>
      </c>
      <c r="B9" s="15">
        <f>COUNTIFS(Kickstarter!$D:$D,"&gt;=25000 ", Kickstarter!$D:$D,"&lt;30000 ", Kickstarter!$F:$F, "successful", Kickstarter!$R:$R,"plays")</f>
        <v>1</v>
      </c>
      <c r="C9" s="15">
        <f>COUNTIFS(Kickstarter!$D:$D,"&gt;=25000 ", Kickstarter!$D:$D,"&lt;30000 ", Kickstarter!$F:$F, "Failed", Kickstarter!$R:$R,"plays")</f>
        <v>4</v>
      </c>
      <c r="D9" s="15">
        <f>COUNTIFS(Kickstarter!$D:$D,"&gt;=25000 ", Kickstarter!$D:$D,"&lt;30000 ", Kickstarter!$F:$F, "Canceled", Kickstarter!$R:$R,"plays")</f>
        <v>0</v>
      </c>
      <c r="E9" s="15">
        <f t="shared" si="0"/>
        <v>5</v>
      </c>
      <c r="F9" s="16">
        <f t="shared" si="1"/>
        <v>0.2</v>
      </c>
      <c r="G9" s="16">
        <f t="shared" si="2"/>
        <v>0.8</v>
      </c>
      <c r="H9" s="15">
        <f t="shared" si="3"/>
        <v>0</v>
      </c>
    </row>
    <row r="10" spans="1:8" x14ac:dyDescent="0.35">
      <c r="A10" s="18" t="s">
        <v>8394</v>
      </c>
      <c r="B10" s="15">
        <f>COUNTIFS(Kickstarter!$D:$D,"&gt;=30000 ", Kickstarter!$D:$D,"&lt;35000 ", Kickstarter!$F:$F, "successful", Kickstarter!$R:$R,"plays")</f>
        <v>3</v>
      </c>
      <c r="C10" s="15">
        <f>COUNTIFS(Kickstarter!$D:$D,"&gt;=30000 ", Kickstarter!$D:$D,"&lt;35000 ", Kickstarter!$F:$F, "Failed", Kickstarter!$R:$R,"plays")</f>
        <v>8</v>
      </c>
      <c r="D10" s="15">
        <f>COUNTIFS(Kickstarter!$D:$D,"&gt;=30000 ", Kickstarter!$D:$D,"&lt;35000 ", Kickstarter!$F:$F, "Canceled", Kickstarter!$R:$R,"plays")</f>
        <v>0</v>
      </c>
      <c r="E10" s="15">
        <f t="shared" si="0"/>
        <v>11</v>
      </c>
      <c r="F10" s="16">
        <f t="shared" si="1"/>
        <v>0.27272727272727271</v>
      </c>
      <c r="G10" s="16">
        <f t="shared" si="2"/>
        <v>0.72727272727272729</v>
      </c>
      <c r="H10" s="15">
        <f t="shared" si="3"/>
        <v>0</v>
      </c>
    </row>
    <row r="11" spans="1:8" x14ac:dyDescent="0.35">
      <c r="A11" s="18" t="s">
        <v>8395</v>
      </c>
      <c r="B11" s="15">
        <f>COUNTIFS(Kickstarter!$D:$D,"&gt;=35000 ", Kickstarter!$D:$D,"&lt;40000 ", Kickstarter!$F:$F, "successful", Kickstarter!$R:$R,"plays")</f>
        <v>4</v>
      </c>
      <c r="C11" s="15">
        <f>COUNTIFS(Kickstarter!$D:$D,"&gt;=35000 ", Kickstarter!$D:$D,"&lt;40000 ", Kickstarter!$F:$F, "Failed", Kickstarter!$R:$R,"plays")</f>
        <v>2</v>
      </c>
      <c r="D11" s="15">
        <f>COUNTIFS(Kickstarter!$D:$D,"&gt;=35000 ", Kickstarter!$D:$D,"&lt;40000 ", Kickstarter!$F:$F, "Canceled", Kickstarter!$R:$R,"plays")</f>
        <v>0</v>
      </c>
      <c r="E11" s="15">
        <f t="shared" si="0"/>
        <v>6</v>
      </c>
      <c r="F11" s="16">
        <f t="shared" si="1"/>
        <v>0.66666666666666663</v>
      </c>
      <c r="G11" s="16">
        <f t="shared" si="2"/>
        <v>0.33333333333333331</v>
      </c>
      <c r="H11" s="15">
        <f t="shared" si="3"/>
        <v>0</v>
      </c>
    </row>
    <row r="12" spans="1:8" x14ac:dyDescent="0.35">
      <c r="A12" s="18" t="s">
        <v>8396</v>
      </c>
      <c r="B12" s="15">
        <f>COUNTIFS(Kickstarter!$D:$D,"&gt;=40000 ", Kickstarter!$D:$D,"&lt;45000 ", Kickstarter!$F:$F, "successful", Kickstarter!$R:$R,"plays")</f>
        <v>2</v>
      </c>
      <c r="C12" s="15">
        <f>COUNTIFS(Kickstarter!$D:$D,"&gt;=40000 ", Kickstarter!$D:$D,"&lt;45000 ", Kickstarter!$F:$F, "Failed", Kickstarter!$R:$R,"plays")</f>
        <v>1</v>
      </c>
      <c r="D12" s="15">
        <f>COUNTIFS(Kickstarter!$D:$D,"&gt;=40000 ", Kickstarter!$D:$D,"&lt;45000 ", Kickstarter!$F:$F, "Canceled", Kickstarter!$R:$R,"plays")</f>
        <v>0</v>
      </c>
      <c r="E12" s="15">
        <f t="shared" si="0"/>
        <v>3</v>
      </c>
      <c r="F12" s="16">
        <f t="shared" si="1"/>
        <v>0.66666666666666663</v>
      </c>
      <c r="G12" s="16">
        <f t="shared" si="2"/>
        <v>0.33333333333333331</v>
      </c>
      <c r="H12" s="15">
        <f t="shared" si="3"/>
        <v>0</v>
      </c>
    </row>
    <row r="13" spans="1:8" x14ac:dyDescent="0.35">
      <c r="A13" s="18" t="s">
        <v>8397</v>
      </c>
      <c r="B13" s="15">
        <f>COUNTIFS(Kickstarter!$D:$D,"&gt;=45000 ", Kickstarter!$D:$D,"&lt;50000 ", Kickstarter!$F:$F, "successful", Kickstarter!$R:$R,"plays")</f>
        <v>0</v>
      </c>
      <c r="C13" s="15">
        <f>COUNTIFS(Kickstarter!$D:$D,"&gt;=45000 ", Kickstarter!$D:$D,"&lt;50000 ", Kickstarter!$F:$F, "Failed", Kickstarter!$R:$R,"plays")</f>
        <v>1</v>
      </c>
      <c r="D13" s="15">
        <f>COUNTIFS(Kickstarter!$D:$D,"&gt;=45000 ", Kickstarter!$D:$D,"&lt;50000 ", Kickstarter!$F:$F, "Canceled", Kickstarter!$R:$R,"plays")</f>
        <v>0</v>
      </c>
      <c r="E13" s="15">
        <f t="shared" si="0"/>
        <v>1</v>
      </c>
      <c r="F13" s="16">
        <f t="shared" si="1"/>
        <v>0</v>
      </c>
      <c r="G13" s="16">
        <f t="shared" si="2"/>
        <v>1</v>
      </c>
      <c r="H13" s="15">
        <f t="shared" si="3"/>
        <v>0</v>
      </c>
    </row>
    <row r="14" spans="1:8" x14ac:dyDescent="0.35">
      <c r="A14" s="18" t="s">
        <v>8398</v>
      </c>
      <c r="B14" s="15">
        <f>COUNTIFS(Kickstarter!$D:$D,"&gt;=50000 ",  Kickstarter!$F:$F, "successful", Kickstarter!$R:$R,"plays")</f>
        <v>2</v>
      </c>
      <c r="C14" s="15">
        <f>COUNTIFS(Kickstarter!$D:$D,"&gt;=50000 ",  Kickstarter!$F:$F, "Failed", Kickstarter!$R:$R,"plays")</f>
        <v>14</v>
      </c>
      <c r="D14" s="15">
        <f>COUNTIFS(Kickstarter!$D:$D,"&gt;=50000 ",  Kickstarter!$F:$F, "Canceled", Kickstarter!$R:$R,"plays")</f>
        <v>0</v>
      </c>
      <c r="E14" s="15">
        <f t="shared" si="0"/>
        <v>16</v>
      </c>
      <c r="F14" s="16">
        <f t="shared" si="1"/>
        <v>0.125</v>
      </c>
      <c r="G14" s="16">
        <f t="shared" si="2"/>
        <v>0.875</v>
      </c>
      <c r="H14" s="15">
        <f t="shared" si="3"/>
        <v>0</v>
      </c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FDA33C-D88C-455F-A6FB-B22E08A75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Tikuye Habtamu</cp:lastModifiedBy>
  <dcterms:created xsi:type="dcterms:W3CDTF">2017-04-20T15:17:24Z</dcterms:created>
  <dcterms:modified xsi:type="dcterms:W3CDTF">2021-03-01T04:48:01Z</dcterms:modified>
</cp:coreProperties>
</file>